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480" yWindow="300" windowWidth="18495" windowHeight="11025" firstSheet="1" activeTab="1"/>
  </bookViews>
  <sheets>
    <sheet name="Fichier brut" sheetId="5" state="hidden" r:id="rId1"/>
    <sheet name="Datas" sheetId="11" r:id="rId2"/>
    <sheet name="Tableau" sheetId="14" r:id="rId3"/>
    <sheet name="Activistes and bank" sheetId="12" r:id="rId4"/>
    <sheet name="Balance " sheetId="13" r:id="rId5"/>
  </sheets>
  <definedNames>
    <definedName name="_xlnm._FilterDatabase" localSheetId="1" hidden="1">Datas!$A$11:$S$831</definedName>
    <definedName name="_xlnm._FilterDatabase" localSheetId="0" hidden="1">'Fichier brut'!$A$11:$LB$963</definedName>
  </definedNames>
  <calcPr calcId="124519"/>
  <pivotCaches>
    <pivotCache cacheId="0" r:id="rId6"/>
  </pivotCaches>
</workbook>
</file>

<file path=xl/calcChain.xml><?xml version="1.0" encoding="utf-8"?>
<calcChain xmlns="http://schemas.openxmlformats.org/spreadsheetml/2006/main">
  <c r="J29" i="13"/>
  <c r="K9"/>
  <c r="G805" i="11"/>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6"/>
  <c r="G807"/>
  <c r="G808"/>
  <c r="G809"/>
  <c r="G810"/>
  <c r="G811"/>
  <c r="G812"/>
  <c r="G813"/>
  <c r="G814"/>
  <c r="G815"/>
  <c r="G816"/>
  <c r="G817"/>
  <c r="G818"/>
  <c r="G819"/>
  <c r="G820"/>
  <c r="G821"/>
  <c r="G822"/>
  <c r="G823"/>
  <c r="G824"/>
  <c r="G825"/>
  <c r="G826"/>
  <c r="G827"/>
  <c r="G828"/>
  <c r="G829"/>
  <c r="G830"/>
  <c r="G831"/>
  <c r="G12"/>
  <c r="K36" i="13"/>
  <c r="B42"/>
  <c r="D38"/>
  <c r="C42" s="1"/>
  <c r="E38"/>
  <c r="F38"/>
  <c r="G38"/>
  <c r="H38"/>
  <c r="I38"/>
  <c r="J38"/>
  <c r="K38"/>
  <c r="D42" s="1"/>
  <c r="E42" s="1"/>
  <c r="F779" i="11"/>
  <c r="F780"/>
  <c r="C38" i="13"/>
  <c r="F778" i="11"/>
  <c r="F120"/>
  <c r="F121"/>
  <c r="F125"/>
  <c r="F124"/>
  <c r="F777"/>
  <c r="K12" i="13"/>
  <c r="L12" s="1"/>
  <c r="L35"/>
  <c r="L10"/>
  <c r="L11"/>
  <c r="L13"/>
  <c r="L14"/>
  <c r="L15"/>
  <c r="L16"/>
  <c r="L17"/>
  <c r="L18"/>
  <c r="L19"/>
  <c r="L20"/>
  <c r="L21"/>
  <c r="L22"/>
  <c r="L23"/>
  <c r="L24"/>
  <c r="L25"/>
  <c r="L26"/>
  <c r="L27"/>
  <c r="L28"/>
  <c r="L29"/>
  <c r="L30"/>
  <c r="L31"/>
  <c r="L32"/>
  <c r="L33"/>
  <c r="L34"/>
  <c r="L36"/>
  <c r="L37"/>
  <c r="L9"/>
  <c r="L8"/>
  <c r="L38" l="1"/>
  <c r="I12" i="11" l="1"/>
  <c r="C6" l="1"/>
  <c r="C5"/>
  <c r="G912" i="5"/>
  <c r="G911"/>
  <c r="G910"/>
  <c r="G909"/>
  <c r="G908"/>
  <c r="G907"/>
  <c r="G906"/>
  <c r="G905"/>
  <c r="G904"/>
  <c r="G903"/>
  <c r="G902"/>
  <c r="G901"/>
  <c r="G900"/>
  <c r="G899"/>
  <c r="G897"/>
  <c r="G896"/>
  <c r="G895"/>
  <c r="G894"/>
  <c r="G893"/>
  <c r="C7" i="11" l="1"/>
  <c r="G892" i="5"/>
  <c r="G891"/>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I13" i="11" l="1"/>
  <c r="I14" s="1"/>
  <c r="I15" s="1"/>
  <c r="I16" s="1"/>
  <c r="I17" s="1"/>
  <c r="I18" s="1"/>
  <c r="I19" s="1"/>
  <c r="I20" s="1"/>
  <c r="I21" s="1"/>
  <c r="I22" s="1"/>
  <c r="I23" s="1"/>
  <c r="I24" s="1"/>
  <c r="I25" s="1"/>
  <c r="I26" s="1"/>
  <c r="I27" s="1"/>
  <c r="I28" s="1"/>
  <c r="I29" s="1"/>
  <c r="I30" s="1"/>
  <c r="I31" s="1"/>
  <c r="I32" s="1"/>
  <c r="I33" s="1"/>
  <c r="I34" s="1"/>
  <c r="I35" s="1"/>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I78" s="1"/>
  <c r="I79" s="1"/>
  <c r="I80" s="1"/>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I117" s="1"/>
  <c r="I118" s="1"/>
  <c r="I119" s="1"/>
  <c r="I120" s="1"/>
  <c r="I121" s="1"/>
  <c r="I122" s="1"/>
  <c r="I123" s="1"/>
  <c r="I124" s="1"/>
  <c r="I125" s="1"/>
  <c r="I126" s="1"/>
  <c r="I127" s="1"/>
  <c r="I128" s="1"/>
  <c r="I129" s="1"/>
  <c r="I130" s="1"/>
  <c r="I131" s="1"/>
  <c r="I132" s="1"/>
  <c r="I133" s="1"/>
  <c r="I134" s="1"/>
  <c r="I135" s="1"/>
  <c r="I136" s="1"/>
  <c r="I137" s="1"/>
  <c r="I138" s="1"/>
  <c r="I139" s="1"/>
  <c r="I140" s="1"/>
  <c r="I141" s="1"/>
  <c r="I142" s="1"/>
  <c r="I143" s="1"/>
  <c r="I144" s="1"/>
  <c r="I145" s="1"/>
  <c r="I146" s="1"/>
  <c r="I147" s="1"/>
  <c r="I148" s="1"/>
  <c r="I149" s="1"/>
  <c r="I150" s="1"/>
  <c r="I151" s="1"/>
  <c r="I152" s="1"/>
  <c r="I153" s="1"/>
  <c r="I154" s="1"/>
  <c r="I155" s="1"/>
  <c r="I156" s="1"/>
  <c r="I157" s="1"/>
  <c r="I158" s="1"/>
  <c r="I159" s="1"/>
  <c r="I160" s="1"/>
  <c r="I161" s="1"/>
  <c r="I162" s="1"/>
  <c r="I163" s="1"/>
  <c r="I164" s="1"/>
  <c r="I165" s="1"/>
  <c r="I166" s="1"/>
  <c r="I167" s="1"/>
  <c r="I168" s="1"/>
  <c r="I169" s="1"/>
  <c r="I170" s="1"/>
  <c r="I171" s="1"/>
  <c r="I172" s="1"/>
  <c r="I173" s="1"/>
  <c r="I174" s="1"/>
  <c r="I175" s="1"/>
  <c r="I176" s="1"/>
  <c r="I177" s="1"/>
  <c r="I178" s="1"/>
  <c r="I179" s="1"/>
  <c r="I180" s="1"/>
  <c r="I181" s="1"/>
  <c r="I182" s="1"/>
  <c r="I183" s="1"/>
  <c r="I184" s="1"/>
  <c r="I185" s="1"/>
  <c r="I186" s="1"/>
  <c r="I187" s="1"/>
  <c r="I188" s="1"/>
  <c r="I189" s="1"/>
  <c r="I190" s="1"/>
  <c r="I191" s="1"/>
  <c r="I192" s="1"/>
  <c r="I193" s="1"/>
  <c r="I194" s="1"/>
  <c r="I195" s="1"/>
  <c r="I196" s="1"/>
  <c r="I197" s="1"/>
  <c r="I198" s="1"/>
  <c r="I199" s="1"/>
  <c r="I200" s="1"/>
  <c r="I201" s="1"/>
  <c r="I202" s="1"/>
  <c r="I203" s="1"/>
  <c r="I204" s="1"/>
  <c r="I205" s="1"/>
  <c r="I206" s="1"/>
  <c r="I207" s="1"/>
  <c r="I208" s="1"/>
  <c r="I209" s="1"/>
  <c r="I210" s="1"/>
  <c r="I211" s="1"/>
  <c r="I212" s="1"/>
  <c r="I213" s="1"/>
  <c r="I214" s="1"/>
  <c r="I215" s="1"/>
  <c r="I216" s="1"/>
  <c r="I217" s="1"/>
  <c r="I218" s="1"/>
  <c r="I219" s="1"/>
  <c r="I220" s="1"/>
  <c r="I221" s="1"/>
  <c r="I222" s="1"/>
  <c r="I223" s="1"/>
  <c r="I224" s="1"/>
  <c r="I225" s="1"/>
  <c r="I226" s="1"/>
  <c r="I227" s="1"/>
  <c r="I228" s="1"/>
  <c r="I229" s="1"/>
  <c r="I230" s="1"/>
  <c r="I231" s="1"/>
  <c r="I232" s="1"/>
  <c r="I233" s="1"/>
  <c r="I234" s="1"/>
  <c r="I235" s="1"/>
  <c r="I236" s="1"/>
  <c r="I237" s="1"/>
  <c r="I238" s="1"/>
  <c r="I239" s="1"/>
  <c r="I240" s="1"/>
  <c r="I241" s="1"/>
  <c r="I242" s="1"/>
  <c r="I243" s="1"/>
  <c r="I244" s="1"/>
  <c r="I245" s="1"/>
  <c r="I246" s="1"/>
  <c r="I247" s="1"/>
  <c r="I248" s="1"/>
  <c r="I249" s="1"/>
  <c r="I250" s="1"/>
  <c r="I251" s="1"/>
  <c r="I252" s="1"/>
  <c r="I253" s="1"/>
  <c r="I254" s="1"/>
  <c r="I255" s="1"/>
  <c r="I256" s="1"/>
  <c r="I257" s="1"/>
  <c r="I258" s="1"/>
  <c r="I259" s="1"/>
  <c r="I260" s="1"/>
  <c r="I261" s="1"/>
  <c r="I262" s="1"/>
  <c r="I263" s="1"/>
  <c r="I264" s="1"/>
  <c r="I265" s="1"/>
  <c r="I266" s="1"/>
  <c r="I267" s="1"/>
  <c r="I268" s="1"/>
  <c r="I269" s="1"/>
  <c r="I270" s="1"/>
  <c r="I271" s="1"/>
  <c r="I272" s="1"/>
  <c r="I273" s="1"/>
  <c r="I274" s="1"/>
  <c r="I275" s="1"/>
  <c r="I276" s="1"/>
  <c r="I277" s="1"/>
  <c r="I278" s="1"/>
  <c r="I279" s="1"/>
  <c r="I280" s="1"/>
  <c r="I281" s="1"/>
  <c r="I282" s="1"/>
  <c r="I283" s="1"/>
  <c r="I284" s="1"/>
  <c r="I285" s="1"/>
  <c r="I286" s="1"/>
  <c r="I287" s="1"/>
  <c r="I288" s="1"/>
  <c r="I289" s="1"/>
  <c r="I290" s="1"/>
  <c r="I291" s="1"/>
  <c r="I292" s="1"/>
  <c r="I293" s="1"/>
  <c r="I294" s="1"/>
  <c r="I295" s="1"/>
  <c r="I296" s="1"/>
  <c r="I297" s="1"/>
  <c r="I298" s="1"/>
  <c r="I299" s="1"/>
  <c r="I300" s="1"/>
  <c r="I301" s="1"/>
  <c r="I302" s="1"/>
  <c r="I303" s="1"/>
  <c r="I304" s="1"/>
  <c r="I305" s="1"/>
  <c r="I306" s="1"/>
  <c r="I307" s="1"/>
  <c r="I308" s="1"/>
  <c r="I309" s="1"/>
  <c r="I310" s="1"/>
  <c r="I311" s="1"/>
  <c r="I312" s="1"/>
  <c r="I313" s="1"/>
  <c r="I314" s="1"/>
  <c r="I315" s="1"/>
  <c r="I316" s="1"/>
  <c r="I317" s="1"/>
  <c r="I318" s="1"/>
  <c r="I319" s="1"/>
  <c r="I320" s="1"/>
  <c r="I321" s="1"/>
  <c r="I322" s="1"/>
  <c r="I323" s="1"/>
  <c r="I324" s="1"/>
  <c r="I325" s="1"/>
  <c r="I326" s="1"/>
  <c r="I327" s="1"/>
  <c r="I328" s="1"/>
  <c r="I329" s="1"/>
  <c r="I330" s="1"/>
  <c r="I331" s="1"/>
  <c r="I332" s="1"/>
  <c r="I333" s="1"/>
  <c r="I334" s="1"/>
  <c r="I335" s="1"/>
  <c r="I336" s="1"/>
  <c r="I337" s="1"/>
  <c r="I338" s="1"/>
  <c r="I339" s="1"/>
  <c r="I340" s="1"/>
  <c r="I341" s="1"/>
  <c r="I342" s="1"/>
  <c r="I343" s="1"/>
  <c r="I344" s="1"/>
  <c r="I345" s="1"/>
  <c r="I346" s="1"/>
  <c r="I347" s="1"/>
  <c r="I348" s="1"/>
  <c r="I349" s="1"/>
  <c r="I350" s="1"/>
  <c r="I351" s="1"/>
  <c r="I352" s="1"/>
  <c r="I353" s="1"/>
  <c r="I354" s="1"/>
  <c r="I355" s="1"/>
  <c r="I356" s="1"/>
  <c r="I357" s="1"/>
  <c r="I358" s="1"/>
  <c r="I359" s="1"/>
  <c r="I360" s="1"/>
  <c r="I361" s="1"/>
  <c r="I362" s="1"/>
  <c r="I363" s="1"/>
  <c r="I364" s="1"/>
  <c r="I365" s="1"/>
  <c r="I366" s="1"/>
  <c r="I367" s="1"/>
  <c r="I368" s="1"/>
  <c r="I369" s="1"/>
  <c r="I370" s="1"/>
  <c r="I371" s="1"/>
  <c r="I372" s="1"/>
  <c r="I373" s="1"/>
  <c r="I374" s="1"/>
  <c r="I375" s="1"/>
  <c r="I376" s="1"/>
  <c r="I377" s="1"/>
  <c r="I378" s="1"/>
  <c r="I379" s="1"/>
  <c r="I380" s="1"/>
  <c r="I381" s="1"/>
  <c r="I382" s="1"/>
  <c r="I383" s="1"/>
  <c r="I384" s="1"/>
  <c r="I385" s="1"/>
  <c r="I386" s="1"/>
  <c r="I387" s="1"/>
  <c r="I388" s="1"/>
  <c r="I389" s="1"/>
  <c r="I390" s="1"/>
  <c r="I391" s="1"/>
  <c r="I392" s="1"/>
  <c r="I393" s="1"/>
  <c r="I394" s="1"/>
  <c r="I395" s="1"/>
  <c r="I396" s="1"/>
  <c r="I397" s="1"/>
  <c r="I398" s="1"/>
  <c r="I399" s="1"/>
  <c r="I400" s="1"/>
  <c r="I401" s="1"/>
  <c r="I402" s="1"/>
  <c r="I403" s="1"/>
  <c r="I404" s="1"/>
  <c r="I405" s="1"/>
  <c r="I406" s="1"/>
  <c r="I407" s="1"/>
  <c r="I408" s="1"/>
  <c r="I409" s="1"/>
  <c r="I410" s="1"/>
  <c r="I411" s="1"/>
  <c r="I412" s="1"/>
  <c r="I413" s="1"/>
  <c r="I414" s="1"/>
  <c r="I415" s="1"/>
  <c r="I416" s="1"/>
  <c r="I417" s="1"/>
  <c r="I418" s="1"/>
  <c r="I419" s="1"/>
  <c r="I420" s="1"/>
  <c r="I421" s="1"/>
  <c r="I422" s="1"/>
  <c r="I423" s="1"/>
  <c r="I424" s="1"/>
  <c r="I425" s="1"/>
  <c r="I426" s="1"/>
  <c r="I427" s="1"/>
  <c r="I428" s="1"/>
  <c r="I429" s="1"/>
  <c r="I430" s="1"/>
  <c r="I431" s="1"/>
  <c r="I432" s="1"/>
  <c r="I433" s="1"/>
  <c r="I434" s="1"/>
  <c r="I435" s="1"/>
  <c r="I436" s="1"/>
  <c r="I437" s="1"/>
  <c r="I438" s="1"/>
  <c r="I439" s="1"/>
  <c r="I440" s="1"/>
  <c r="I441" s="1"/>
  <c r="I442" s="1"/>
  <c r="I443" s="1"/>
  <c r="I444" s="1"/>
  <c r="I445" s="1"/>
  <c r="I446" s="1"/>
  <c r="I447" s="1"/>
  <c r="I448" s="1"/>
  <c r="I449" s="1"/>
  <c r="I450" s="1"/>
  <c r="I451" s="1"/>
  <c r="I452" s="1"/>
  <c r="I453" s="1"/>
  <c r="I454" s="1"/>
  <c r="I455" s="1"/>
  <c r="I456" s="1"/>
  <c r="I457" s="1"/>
  <c r="I458" s="1"/>
  <c r="I459" s="1"/>
  <c r="I460" s="1"/>
  <c r="I461" s="1"/>
  <c r="I462" s="1"/>
  <c r="I463" s="1"/>
  <c r="I464" s="1"/>
  <c r="I465" s="1"/>
  <c r="I466" s="1"/>
  <c r="I467" s="1"/>
  <c r="I468" s="1"/>
  <c r="I469" s="1"/>
  <c r="I470" s="1"/>
  <c r="I471" s="1"/>
  <c r="I472" s="1"/>
  <c r="I473" s="1"/>
  <c r="I474" s="1"/>
  <c r="I475" s="1"/>
  <c r="I476" s="1"/>
  <c r="I477" s="1"/>
  <c r="I478" s="1"/>
  <c r="I479" s="1"/>
  <c r="I480" s="1"/>
  <c r="I481" s="1"/>
  <c r="I482" s="1"/>
  <c r="I483" s="1"/>
  <c r="I484" s="1"/>
  <c r="I485" s="1"/>
  <c r="I486" s="1"/>
  <c r="I487" s="1"/>
  <c r="I488" s="1"/>
  <c r="I489" s="1"/>
  <c r="I490" s="1"/>
  <c r="I491" s="1"/>
  <c r="I492" s="1"/>
  <c r="I493" s="1"/>
  <c r="I494" s="1"/>
  <c r="I495" s="1"/>
  <c r="I496" s="1"/>
  <c r="I497" s="1"/>
  <c r="I498" s="1"/>
  <c r="I499" s="1"/>
  <c r="I500" s="1"/>
  <c r="I501" s="1"/>
  <c r="I502" s="1"/>
  <c r="I503" s="1"/>
  <c r="I504" s="1"/>
  <c r="I505" s="1"/>
  <c r="I506" s="1"/>
  <c r="I507" s="1"/>
  <c r="I508" s="1"/>
  <c r="I509" s="1"/>
  <c r="I510" s="1"/>
  <c r="I511" s="1"/>
  <c r="I512" s="1"/>
  <c r="I513" s="1"/>
  <c r="I514" s="1"/>
  <c r="I515" s="1"/>
  <c r="I516" s="1"/>
  <c r="I517" s="1"/>
  <c r="I518" s="1"/>
  <c r="I519" s="1"/>
  <c r="I520" s="1"/>
  <c r="I521" s="1"/>
  <c r="I522" s="1"/>
  <c r="I523" s="1"/>
  <c r="I524" s="1"/>
  <c r="I525" s="1"/>
  <c r="I526" s="1"/>
  <c r="I527" s="1"/>
  <c r="I528" s="1"/>
  <c r="I529" s="1"/>
  <c r="I530" s="1"/>
  <c r="I531" s="1"/>
  <c r="I532" s="1"/>
  <c r="I533" s="1"/>
  <c r="I534" s="1"/>
  <c r="I535" s="1"/>
  <c r="I536" s="1"/>
  <c r="I537" s="1"/>
  <c r="I538" s="1"/>
  <c r="I539" s="1"/>
  <c r="I540" s="1"/>
  <c r="I541" s="1"/>
  <c r="I542" s="1"/>
  <c r="I543" s="1"/>
  <c r="I544" s="1"/>
  <c r="I545" s="1"/>
  <c r="I546" s="1"/>
  <c r="I547" s="1"/>
  <c r="I548" s="1"/>
  <c r="I549" s="1"/>
  <c r="I550" s="1"/>
  <c r="I551" s="1"/>
  <c r="I552" s="1"/>
  <c r="I553" s="1"/>
  <c r="I554" s="1"/>
  <c r="I555" s="1"/>
  <c r="I556" s="1"/>
  <c r="I557" s="1"/>
  <c r="I558" s="1"/>
  <c r="I559" s="1"/>
  <c r="I560" s="1"/>
  <c r="I561" s="1"/>
  <c r="I562" s="1"/>
  <c r="I563" s="1"/>
  <c r="I564" s="1"/>
  <c r="I565" s="1"/>
  <c r="I566" s="1"/>
  <c r="I567" s="1"/>
  <c r="I568" s="1"/>
  <c r="I569" s="1"/>
  <c r="I570" s="1"/>
  <c r="I571" s="1"/>
  <c r="I572" s="1"/>
  <c r="I573" s="1"/>
  <c r="I574" s="1"/>
  <c r="I575" s="1"/>
  <c r="I576" s="1"/>
  <c r="I577" s="1"/>
  <c r="I578" s="1"/>
  <c r="I579" s="1"/>
  <c r="I580" s="1"/>
  <c r="I581" s="1"/>
  <c r="I582" s="1"/>
  <c r="I583" s="1"/>
  <c r="I584" s="1"/>
  <c r="I585" s="1"/>
  <c r="I586" s="1"/>
  <c r="I587" s="1"/>
  <c r="I588" s="1"/>
  <c r="I589" s="1"/>
  <c r="I590" s="1"/>
  <c r="I591" s="1"/>
  <c r="I592" s="1"/>
  <c r="I593" s="1"/>
  <c r="I594" s="1"/>
  <c r="I595" s="1"/>
  <c r="I596" s="1"/>
  <c r="I597" s="1"/>
  <c r="I598" s="1"/>
  <c r="I599" s="1"/>
  <c r="I600" s="1"/>
  <c r="I601" s="1"/>
  <c r="I602" s="1"/>
  <c r="I603" s="1"/>
  <c r="I604" s="1"/>
  <c r="I605" s="1"/>
  <c r="I606" s="1"/>
  <c r="I607" s="1"/>
  <c r="I608" s="1"/>
  <c r="I609" s="1"/>
  <c r="I610" s="1"/>
  <c r="I611" s="1"/>
  <c r="I612" s="1"/>
  <c r="I613" s="1"/>
  <c r="I614" s="1"/>
  <c r="I615" s="1"/>
  <c r="I616" s="1"/>
  <c r="I617" s="1"/>
  <c r="I618" s="1"/>
  <c r="I619" s="1"/>
  <c r="I620" s="1"/>
  <c r="I621" s="1"/>
  <c r="I622" s="1"/>
  <c r="I623" s="1"/>
  <c r="I624" s="1"/>
  <c r="I625" s="1"/>
  <c r="I626" s="1"/>
  <c r="I627" s="1"/>
  <c r="I628" s="1"/>
  <c r="I629" s="1"/>
  <c r="I630" s="1"/>
  <c r="I631" s="1"/>
  <c r="I632" s="1"/>
  <c r="I633" s="1"/>
  <c r="I634" s="1"/>
  <c r="I635" s="1"/>
  <c r="I636" s="1"/>
  <c r="I637" s="1"/>
  <c r="I638" s="1"/>
  <c r="I639" s="1"/>
  <c r="I640" s="1"/>
  <c r="I641" s="1"/>
  <c r="I642" s="1"/>
  <c r="I643" s="1"/>
  <c r="I644" s="1"/>
  <c r="I645" s="1"/>
  <c r="I646" s="1"/>
  <c r="I647" s="1"/>
  <c r="I648" s="1"/>
  <c r="I649" s="1"/>
  <c r="I650" s="1"/>
  <c r="I651" s="1"/>
  <c r="I652" s="1"/>
  <c r="I653" s="1"/>
  <c r="I654" s="1"/>
  <c r="I655" s="1"/>
  <c r="I656" s="1"/>
  <c r="I657" s="1"/>
  <c r="I658" s="1"/>
  <c r="I659" s="1"/>
  <c r="I660" s="1"/>
  <c r="I661" s="1"/>
  <c r="I662" s="1"/>
  <c r="I663" s="1"/>
  <c r="I664" s="1"/>
  <c r="I665" s="1"/>
  <c r="I666" s="1"/>
  <c r="I667" s="1"/>
  <c r="I668" s="1"/>
  <c r="I669" s="1"/>
  <c r="I670" s="1"/>
  <c r="I671" s="1"/>
  <c r="I672" s="1"/>
  <c r="I673" s="1"/>
  <c r="I674" s="1"/>
  <c r="I675" s="1"/>
  <c r="I676" s="1"/>
  <c r="I677" s="1"/>
  <c r="I678" s="1"/>
  <c r="I679" s="1"/>
  <c r="I680" s="1"/>
  <c r="I681" s="1"/>
  <c r="I682" s="1"/>
  <c r="I683" s="1"/>
  <c r="I684" s="1"/>
  <c r="I685" s="1"/>
  <c r="I686" s="1"/>
  <c r="I687" s="1"/>
  <c r="I688" s="1"/>
  <c r="I689" s="1"/>
  <c r="I690" s="1"/>
  <c r="I691" s="1"/>
  <c r="I692" s="1"/>
  <c r="I693" s="1"/>
  <c r="I694" s="1"/>
  <c r="I695" s="1"/>
  <c r="I696" s="1"/>
  <c r="I697" s="1"/>
  <c r="I698" s="1"/>
  <c r="I699" s="1"/>
  <c r="I700" s="1"/>
  <c r="I701" s="1"/>
  <c r="I702" s="1"/>
  <c r="I703" s="1"/>
  <c r="I704" s="1"/>
  <c r="I705" s="1"/>
  <c r="I706" s="1"/>
  <c r="I707" s="1"/>
  <c r="I708" s="1"/>
  <c r="I709" s="1"/>
  <c r="I710" s="1"/>
  <c r="I711" s="1"/>
  <c r="I712" s="1"/>
  <c r="I713" s="1"/>
  <c r="I714" s="1"/>
  <c r="I715" s="1"/>
  <c r="I716" s="1"/>
  <c r="I717" s="1"/>
  <c r="I718" s="1"/>
  <c r="I719" s="1"/>
  <c r="I720" s="1"/>
  <c r="I721" s="1"/>
  <c r="I722" s="1"/>
  <c r="I723" s="1"/>
  <c r="I724" s="1"/>
  <c r="I725" s="1"/>
  <c r="I726" s="1"/>
  <c r="I727" s="1"/>
  <c r="I728" s="1"/>
  <c r="I729" s="1"/>
  <c r="I730" s="1"/>
  <c r="I731" s="1"/>
  <c r="I732" s="1"/>
  <c r="I733" s="1"/>
  <c r="I734" s="1"/>
  <c r="I735" s="1"/>
  <c r="I736" s="1"/>
  <c r="I737" s="1"/>
  <c r="I738" s="1"/>
  <c r="I739" s="1"/>
  <c r="I740" s="1"/>
  <c r="I741" s="1"/>
  <c r="I742" s="1"/>
  <c r="I743" s="1"/>
  <c r="I744" s="1"/>
  <c r="I745" s="1"/>
  <c r="I746" s="1"/>
  <c r="I747" s="1"/>
  <c r="I748" s="1"/>
  <c r="I749" s="1"/>
  <c r="I750" s="1"/>
  <c r="I751" s="1"/>
  <c r="I752" s="1"/>
  <c r="I753" s="1"/>
  <c r="I754" s="1"/>
  <c r="I755" s="1"/>
  <c r="I756" s="1"/>
  <c r="I757" s="1"/>
  <c r="I758" s="1"/>
  <c r="I759" s="1"/>
  <c r="I760" s="1"/>
  <c r="I761" s="1"/>
  <c r="I762" s="1"/>
  <c r="I763" s="1"/>
  <c r="I764" s="1"/>
  <c r="I765" s="1"/>
  <c r="I766" s="1"/>
  <c r="I767" s="1"/>
  <c r="I768" s="1"/>
  <c r="I769" s="1"/>
  <c r="I770" s="1"/>
  <c r="I771" s="1"/>
  <c r="I772" s="1"/>
  <c r="I773" s="1"/>
  <c r="I774" s="1"/>
  <c r="I775" s="1"/>
  <c r="I776" s="1"/>
  <c r="I777" s="1"/>
  <c r="I778" s="1"/>
  <c r="I779" s="1"/>
  <c r="I780" s="1"/>
  <c r="I781" s="1"/>
  <c r="I782" s="1"/>
  <c r="I783" s="1"/>
  <c r="I784" s="1"/>
  <c r="I785" s="1"/>
  <c r="I786" s="1"/>
  <c r="I787" s="1"/>
  <c r="I788" s="1"/>
  <c r="I789" s="1"/>
  <c r="I790" s="1"/>
  <c r="I791" s="1"/>
  <c r="I792" s="1"/>
  <c r="I793" s="1"/>
  <c r="I794" s="1"/>
  <c r="I795" s="1"/>
  <c r="I796" s="1"/>
  <c r="I797" s="1"/>
  <c r="I798" s="1"/>
  <c r="I799" s="1"/>
  <c r="I800" s="1"/>
  <c r="I801" s="1"/>
  <c r="I802" s="1"/>
  <c r="I803" s="1"/>
  <c r="I804" s="1"/>
  <c r="I806" s="1"/>
  <c r="I807" s="1"/>
  <c r="I808" s="1"/>
  <c r="I809" s="1"/>
  <c r="I810" s="1"/>
  <c r="I811" s="1"/>
  <c r="I812" s="1"/>
  <c r="I813" s="1"/>
  <c r="I814" s="1"/>
  <c r="I815" s="1"/>
  <c r="I816" s="1"/>
  <c r="I817" s="1"/>
  <c r="I818" s="1"/>
  <c r="I819" s="1"/>
  <c r="I820" s="1"/>
  <c r="I821" s="1"/>
  <c r="I822" s="1"/>
  <c r="I823" s="1"/>
  <c r="I824" s="1"/>
  <c r="I825" s="1"/>
  <c r="I826" s="1"/>
  <c r="I827" s="1"/>
  <c r="I828" s="1"/>
  <c r="I829" s="1"/>
  <c r="I830" s="1"/>
  <c r="I831" s="1"/>
</calcChain>
</file>

<file path=xl/comments1.xml><?xml version="1.0" encoding="utf-8"?>
<comments xmlns="http://schemas.openxmlformats.org/spreadsheetml/2006/main">
  <authors>
    <author>Auteur</author>
  </authors>
  <commentList>
    <comment ref="M83" authorId="0">
      <text>
        <r>
          <rPr>
            <b/>
            <sz val="9"/>
            <color indexed="81"/>
            <rFont val="Tahoma"/>
            <family val="2"/>
          </rPr>
          <t>COMPTA: c'est une écriture mission RDC</t>
        </r>
        <r>
          <rPr>
            <sz val="9"/>
            <color indexed="81"/>
            <rFont val="Tahoma"/>
            <family val="2"/>
          </rPr>
          <t xml:space="preserve">
</t>
        </r>
      </text>
    </comment>
    <comment ref="M285" authorId="0">
      <text>
        <r>
          <rPr>
            <b/>
            <sz val="9"/>
            <color indexed="81"/>
            <rFont val="Tahoma"/>
            <family val="2"/>
          </rPr>
          <t>COMPTA: Il n'ya que la décharge pas de billet, donc je garde ça pour PALF</t>
        </r>
        <r>
          <rPr>
            <sz val="9"/>
            <color indexed="81"/>
            <rFont val="Tahoma"/>
            <family val="2"/>
          </rPr>
          <t xml:space="preserve">
</t>
        </r>
      </text>
    </comment>
    <comment ref="M800" authorId="0">
      <text>
        <r>
          <rPr>
            <b/>
            <sz val="9"/>
            <color indexed="81"/>
            <rFont val="Tahoma"/>
            <family val="2"/>
          </rPr>
          <t>COMPTA: Il n'ya que la décharge. Pas de billet</t>
        </r>
        <r>
          <rPr>
            <sz val="9"/>
            <color indexed="81"/>
            <rFont val="Tahoma"/>
            <family val="2"/>
          </rPr>
          <t xml:space="preserve">
</t>
        </r>
      </text>
    </comment>
  </commentList>
</comments>
</file>

<file path=xl/sharedStrings.xml><?xml version="1.0" encoding="utf-8"?>
<sst xmlns="http://schemas.openxmlformats.org/spreadsheetml/2006/main" count="14277" uniqueCount="954">
  <si>
    <t>Rubriques</t>
  </si>
  <si>
    <t>Montant en FCFA Centrale</t>
  </si>
  <si>
    <t>Montant en USD</t>
  </si>
  <si>
    <t>Total montant reçu</t>
  </si>
  <si>
    <t>Total montant dépensé</t>
  </si>
  <si>
    <t>Solde</t>
  </si>
  <si>
    <t>Date</t>
  </si>
  <si>
    <t>Details</t>
  </si>
  <si>
    <t>Type de dépenses</t>
  </si>
  <si>
    <t>Departement</t>
  </si>
  <si>
    <t>Received</t>
  </si>
  <si>
    <t>Spent</t>
  </si>
  <si>
    <t>Balance</t>
  </si>
  <si>
    <t>Name</t>
  </si>
  <si>
    <t>Receipt</t>
  </si>
  <si>
    <t>Donor</t>
  </si>
  <si>
    <t>Project</t>
  </si>
  <si>
    <t>Country</t>
  </si>
  <si>
    <t>Contrôle</t>
  </si>
  <si>
    <t>Mavy</t>
  </si>
  <si>
    <t>Investigations</t>
  </si>
  <si>
    <t>ci64</t>
  </si>
  <si>
    <t>Transport</t>
  </si>
  <si>
    <t>oui</t>
  </si>
  <si>
    <t>Trust building</t>
  </si>
  <si>
    <t>Vignette sur passager</t>
  </si>
  <si>
    <t>Legal</t>
  </si>
  <si>
    <t>Crépin</t>
  </si>
  <si>
    <t>OUI</t>
  </si>
  <si>
    <t>CONGO</t>
  </si>
  <si>
    <t>Décharge</t>
  </si>
  <si>
    <t>Jail visit</t>
  </si>
  <si>
    <t>Travel subsistence</t>
  </si>
  <si>
    <t>Alexis</t>
  </si>
  <si>
    <t>Amenophys</t>
  </si>
  <si>
    <t>Bonus</t>
  </si>
  <si>
    <t>Management</t>
  </si>
  <si>
    <t>Perrine Odier</t>
  </si>
  <si>
    <t>Taxi Bureau PALF-Banque BCI</t>
  </si>
  <si>
    <t>Media</t>
  </si>
  <si>
    <t>Evariste</t>
  </si>
  <si>
    <t>Office</t>
  </si>
  <si>
    <t>Taxi Bureau PALF-Radio Rurale</t>
  </si>
  <si>
    <t>Taxi Radio Rurale-ES TV</t>
  </si>
  <si>
    <t xml:space="preserve">Taxi ES TV-Radio Liberté </t>
  </si>
  <si>
    <t>Taxi Radio Liberté-Bureau PALF</t>
  </si>
  <si>
    <t>Taxi ES TV-groupecongomédia</t>
  </si>
  <si>
    <t>Taxi groupecongomedia-Radio Rurale</t>
  </si>
  <si>
    <t>Taxi Le Patriote-Radio Liberté</t>
  </si>
  <si>
    <t>i23c</t>
  </si>
  <si>
    <t>Achat boisson (rencontre avec 2 cibles)</t>
  </si>
  <si>
    <t>Taxi Domicile-Beach (mission Kinshasa)</t>
  </si>
  <si>
    <t>Achat billet Brazzaville-Kinshasa (cannot rapide)</t>
  </si>
  <si>
    <t>Paiement frais du port (formalités départ pour Kinshasa)</t>
  </si>
  <si>
    <t>Achat vignette</t>
  </si>
  <si>
    <t xml:space="preserve">Paiement jéton full </t>
  </si>
  <si>
    <t>Achat billet Kinshasa-Brazzaville (formalité de départ)</t>
  </si>
  <si>
    <t>Paiement redevance portuaire (Formalités à Kin)</t>
  </si>
  <si>
    <t>Redevance portuaire (formalités coté Brazzaville)</t>
  </si>
  <si>
    <t>Jospin</t>
  </si>
  <si>
    <t>Stone</t>
  </si>
  <si>
    <t>Shely</t>
  </si>
  <si>
    <t>Personnel</t>
  </si>
  <si>
    <t>Dalia</t>
  </si>
  <si>
    <t>IT87</t>
  </si>
  <si>
    <t>Trust Building</t>
  </si>
  <si>
    <t>Taxi marché - Charden farell pour retrait d'argent</t>
  </si>
  <si>
    <t>Taxi grand marché - gare ferroviaire pour prospection</t>
  </si>
  <si>
    <t>Taxi grand marché - Paroisse notre dame de Fatima pour prospection</t>
  </si>
  <si>
    <t>Achat du billet Dolisie-BZV pour retour de mission</t>
  </si>
  <si>
    <t>Herick</t>
  </si>
  <si>
    <t>BCI</t>
  </si>
  <si>
    <t>Lawyer fees</t>
  </si>
  <si>
    <t>Transfer fees</t>
  </si>
  <si>
    <t>Services</t>
  </si>
  <si>
    <t>Taxi bureau-BCI</t>
  </si>
  <si>
    <t>Frais de transfert à IT87/DOLISIE</t>
  </si>
  <si>
    <t>Taxi Bureau-BCI</t>
  </si>
  <si>
    <t>Frais de transfert à i23c/RDC</t>
  </si>
  <si>
    <t>Taxi Hôtel-AON Oyo</t>
  </si>
  <si>
    <t>Taxi AON Liberté-bureau</t>
  </si>
  <si>
    <t>Taxi Hôtel-Restaurant</t>
  </si>
  <si>
    <t>Spent in $</t>
  </si>
  <si>
    <t>Exchange rate $</t>
  </si>
  <si>
    <t>ɣ</t>
  </si>
  <si>
    <t>o</t>
  </si>
  <si>
    <t>Francy</t>
  </si>
  <si>
    <t>Perrine</t>
  </si>
  <si>
    <t>Transport maison-Bureau-maison</t>
  </si>
  <si>
    <t>Transport depot cheque à mésange pour signature</t>
  </si>
  <si>
    <t>Transport depot cheque à mavy pour signature</t>
  </si>
  <si>
    <t>Transport Bureau-banque-bureau</t>
  </si>
  <si>
    <t>Transport Bureau-congotelecom-bureau</t>
  </si>
  <si>
    <t>Transport Bureau-onemo-bureau</t>
  </si>
  <si>
    <t>Transport Bureau-onemo-cnss-bureau</t>
  </si>
  <si>
    <t>reçu de mavy</t>
  </si>
  <si>
    <t xml:space="preserve">Transfert </t>
  </si>
  <si>
    <t>Transport Bureau-onemo- boutique la gare centrale-bureau</t>
  </si>
  <si>
    <t>Transport beac/dépôt billets usés</t>
  </si>
  <si>
    <t>Transport beac/récupération billets échangés</t>
  </si>
  <si>
    <t>Transport Bureau-onemo-cnss-congotelecom-bureau</t>
  </si>
  <si>
    <t>Transport maison-Bureau-Agence Expressunion-bureau</t>
  </si>
  <si>
    <t>Transport Bureau-burotop-bureau</t>
  </si>
  <si>
    <t>Transport Bureau-CNSS-bureau</t>
  </si>
  <si>
    <t>Transfert</t>
  </si>
  <si>
    <t>Oui</t>
  </si>
  <si>
    <t>Taxi Banque BCI-La Semaine Africaine</t>
  </si>
  <si>
    <t>Taxi La Semaine Africaine-Radio Rurale</t>
  </si>
  <si>
    <t>Taxi Radio Rurale-Firstmediac.com</t>
  </si>
  <si>
    <t>Taxi Firstmediac.com-groupecongomedias.com</t>
  </si>
  <si>
    <t>Taxi Groupecongomedias.com-ES TV</t>
  </si>
  <si>
    <t>Taxi ES TV-Le Patriote</t>
  </si>
  <si>
    <t>Taxi Bureau PALF-Aéroport Maya Maya</t>
  </si>
  <si>
    <t>Taxi Aéroport Maya maya-Bureau PALF</t>
  </si>
  <si>
    <t>Taxi Radio Rurale-Bureau PALF</t>
  </si>
  <si>
    <t>Taxi Bureau PALF-Agence Charden Farell</t>
  </si>
  <si>
    <t>Taxi Agence Charden Farell-ES TV</t>
  </si>
  <si>
    <t>Taxi ES TV-Radio Liberté</t>
  </si>
  <si>
    <t>Taxi Aéroprt-Maya Maya-Bureau PALF</t>
  </si>
  <si>
    <t>Taxi Banque Bureau BCI-ES TV</t>
  </si>
  <si>
    <t>Taxi Radio Rurale-Vox.cg</t>
  </si>
  <si>
    <t>Taxi Vox.cg-Radio Liberté</t>
  </si>
  <si>
    <t>Taxi Radio Liberté-firstmediac.com</t>
  </si>
  <si>
    <t>Taxi firstmediac.com-panoramik-actu.com</t>
  </si>
  <si>
    <t>Taxi panoramik-actu.com-Bureau PALF</t>
  </si>
  <si>
    <t>Reçu de Mavy</t>
  </si>
  <si>
    <t>Taxi Bureau/Agence Ocean du Nord Aller-Retour pour acheter le billet</t>
  </si>
  <si>
    <t>Taxi domicile /Agence ocean du nord pour voyager  à destination d'owando</t>
  </si>
  <si>
    <t>Taxi moto Agence ocean du nord owando/hotel</t>
  </si>
  <si>
    <t>Taxi moto hotel/resto pour acheter à manger Aller-Retour</t>
  </si>
  <si>
    <t>Taxi moto hotel/ddef owando afin de rencontrer la dd et le cfo</t>
  </si>
  <si>
    <t>Taxi moto ddefo/TGIO pour le suivi de l'audience</t>
  </si>
  <si>
    <t>Taxi moto TGIO/charden farell pour retirer de l'argent</t>
  </si>
  <si>
    <t>Reçu de mavy</t>
  </si>
  <si>
    <t>Taxi moto charden farell/resto/commissariat de police d'owando pour effectuer la visite géole</t>
  </si>
  <si>
    <t>Taxi moto commissariat de police/secretariat pour photocopier mon odm</t>
  </si>
  <si>
    <t>Taxi moto secretariat/hotel</t>
  </si>
  <si>
    <t>Taxi moto hotel/Agence ocean du nord pour acheter le billet retour</t>
  </si>
  <si>
    <t>Taxi moto Agence/commisariat de police d'owando</t>
  </si>
  <si>
    <t>Taxi moto commissariat/ddefo prendre le chef faune pour descendre au TGI pour le suivi juridique</t>
  </si>
  <si>
    <t>Taxi moto commissariat/resto</t>
  </si>
  <si>
    <t>Taxi moto resto/hotel</t>
  </si>
  <si>
    <t>Ration du detenu à owando du 08 au 09 Aout 2019 soient 02 jours</t>
  </si>
  <si>
    <t>Food allowance à owando du 07 au 10 Aout 2019 soient 03 jours</t>
  </si>
  <si>
    <t>Taxi moto hotel/Agence ocean du nord owando pour voyager</t>
  </si>
  <si>
    <t>Taxi Agence ocean du nord mikalou/domicile</t>
  </si>
  <si>
    <t>Taxi bureau/agence ocean du nord Talangai pour envoyer le courrier  à oyo</t>
  </si>
  <si>
    <t xml:space="preserve">Taxi agence ocean du nord Talanga/bureau </t>
  </si>
  <si>
    <t>NON</t>
  </si>
  <si>
    <t xml:space="preserve">Taxi domicile/Agence ocean du nord </t>
  </si>
  <si>
    <t>Taxi moto Agence/hotel à owando</t>
  </si>
  <si>
    <t>Taxi moto hotel/resto  pour acheter à manger</t>
  </si>
  <si>
    <t xml:space="preserve">Taxi moto hotel/ddefo pour recontrer le chef faune </t>
  </si>
  <si>
    <t>Taxi moto ddefo/TGI pour le suivi de l'audience</t>
  </si>
  <si>
    <t>Taxi moto TGI/resto à owando</t>
  </si>
  <si>
    <t>Taxi moto hotel/secretariat pour phocotopier mon ODM</t>
  </si>
  <si>
    <t>Taxi moto secretariat/charden farell pour retirer de l'argent</t>
  </si>
  <si>
    <t xml:space="preserve">Taxi moto charden farell/ Agence ocean du nord pour </t>
  </si>
  <si>
    <t>Taxi moto Agence ocean du nord/M.A à owando pour la visite geole</t>
  </si>
  <si>
    <t>Taxi moto MA/ddefo pour rencontrer le chef faune</t>
  </si>
  <si>
    <t xml:space="preserve">Taxi moto ddefo/hotel </t>
  </si>
  <si>
    <t>Taxi moto hotel/MA pour effectuer la visite geole</t>
  </si>
  <si>
    <t>Taxi moto MA/hotel</t>
  </si>
  <si>
    <t>Taxi moto hotel/resto</t>
  </si>
  <si>
    <t>Taxi resto/hotel</t>
  </si>
  <si>
    <t>Food allowance à owando du 21 au 24 Aout 2019 soient 03 jours</t>
  </si>
  <si>
    <t>Taxi: Résdence-DDEF</t>
  </si>
  <si>
    <t>Taxi: DDEF-TGI avec un agent EF</t>
  </si>
  <si>
    <t>Taxi: TGI-DDEF pour compte rendu aau DD</t>
  </si>
  <si>
    <t>Taxi: DDEFF-Résidence</t>
  </si>
  <si>
    <t>Taxi: Résidence-Restaurant</t>
  </si>
  <si>
    <t>Taxi: Restaurant-Résidence</t>
  </si>
  <si>
    <t>Taxi: Résidence-Agence Océan pour modification du billet</t>
  </si>
  <si>
    <t>Taxi: Agence Océan-Résidence</t>
  </si>
  <si>
    <t>Taxi: Résidence-Agence Océan à destination de Brazzaville</t>
  </si>
  <si>
    <t>Achat billet: Ouesso- Brazzaville</t>
  </si>
  <si>
    <t>Taxi: Commissariat-Résidence</t>
  </si>
  <si>
    <t>Taxi: Résidence-DDEF</t>
  </si>
  <si>
    <t>Taxi: DDEF-TGI avec un agent EF taxis difficiles en raison de la pénurie</t>
  </si>
  <si>
    <t>Taxi: TGI-DDEF pour compte rendu au DD</t>
  </si>
  <si>
    <t>Taxi: DDEF-Agence Océan du nord pour annullation du billet suite à l'arrestation de TONGO Yvon</t>
  </si>
  <si>
    <t xml:space="preserve">Remboursement du billet </t>
  </si>
  <si>
    <t>Pénalités relatives au remboursement du billet Ouesso-Brazzaville</t>
  </si>
  <si>
    <t>Taxi: Agence Océan du Nord-Restaurant</t>
  </si>
  <si>
    <t>Taxi: Restaurant-Charden</t>
  </si>
  <si>
    <t>Taxi: Charden-Résidence</t>
  </si>
  <si>
    <t>Taxi: Résidence-Commissariat de l'arrondissement II de Ouesso</t>
  </si>
  <si>
    <t>Taxi: Commissariat-Marché</t>
  </si>
  <si>
    <t>Taxi: Marché-Commissariat</t>
  </si>
  <si>
    <t>Taxi: Résidence-Marché</t>
  </si>
  <si>
    <t>Taxi: Commissariat-Restaurant</t>
  </si>
  <si>
    <t>Ration du soir pour le détenu à Ouesso</t>
  </si>
  <si>
    <t>Taxi Résidence-DDEF</t>
  </si>
  <si>
    <t>Taxi: DDEF-TGI avec l'agent ef</t>
  </si>
  <si>
    <t>Taxi: DDEF-Charden</t>
  </si>
  <si>
    <t>Taxi: Charden-Agence Océan pour réservation à destination de Brazzaville</t>
  </si>
  <si>
    <t>Taxi: Agence Océan-Restaurant</t>
  </si>
  <si>
    <t>Taxi: Résidence-Agence Océan du nord de Ouesso à destination de Brazzaville</t>
  </si>
  <si>
    <t>Food Allowance à Ouesso du 28/07/2019 au O5/08/2019</t>
  </si>
  <si>
    <t>Taxi: Agence Océan du nord de la liberté-Domicile sis à Mayanga (O.M.S)</t>
  </si>
  <si>
    <t>Taxi Domicile-Agence Séoul</t>
  </si>
  <si>
    <t>Taxi: Agence Séoul Ouesso-Résidence</t>
  </si>
  <si>
    <t>Taxi: Résidence-Marché de nuit</t>
  </si>
  <si>
    <t>Taxi: Marché de nuit-Résidence</t>
  </si>
  <si>
    <t>Taxi: DDEF-Cour d'Appel</t>
  </si>
  <si>
    <t>Taxi: Cour d'appel-DDEF</t>
  </si>
  <si>
    <t>Taxi: DDEF-Maison d'arrêt</t>
  </si>
  <si>
    <t>Taxi : Maison d'arrêt-Résidence</t>
  </si>
  <si>
    <t>Taxi: Cour d'appel-Charden</t>
  </si>
  <si>
    <t>Taxi: Résidence-Agence Océan du nord Ouesso</t>
  </si>
  <si>
    <t>Taxi: Agence Océan du nord- Maison d'arrêt</t>
  </si>
  <si>
    <t>Ration du détenu TONGA à Ouesso</t>
  </si>
  <si>
    <t>Taxi: Maison d'arrêt-Restaurant</t>
  </si>
  <si>
    <t>Taxi : Résidence-DDEF</t>
  </si>
  <si>
    <t>Ration des détenus à Ouesso</t>
  </si>
  <si>
    <t>Taxi: Résidence-Secrétariat</t>
  </si>
  <si>
    <t>Taxi: Secrétariat-Restaurant</t>
  </si>
  <si>
    <t>Food-Allowance du 20 au 23/08/2019 à Ouesso.</t>
  </si>
  <si>
    <t>Taxi : Agence Océan du nord Brazzaville-Domicile</t>
  </si>
  <si>
    <t>Taxi bureau-AON Jeanne Viale</t>
  </si>
  <si>
    <t>Taxi AON Jeanne Viale-Bureau</t>
  </si>
  <si>
    <t>Taxi La poudrière-AON Liberté</t>
  </si>
  <si>
    <t>Taxi AON Ouesso-Hôtel</t>
  </si>
  <si>
    <t>Taxi Restaurant-Hôtel</t>
  </si>
  <si>
    <t>Taxi Hôtel - Av, Marien Ngouabi</t>
  </si>
  <si>
    <t>Taxi Av Marien Ngouabi - Zone AON Ouesso</t>
  </si>
  <si>
    <t>décharge</t>
  </si>
  <si>
    <t>Taxi Zone AON Ouesso - Ancienne piste</t>
  </si>
  <si>
    <t>Taxi Ancienne piste - Charden Farell</t>
  </si>
  <si>
    <t>Taxi Charden Farell - Av Ngouangala</t>
  </si>
  <si>
    <t>Taxi Av, Ngouangala - Qtier Birankième</t>
  </si>
  <si>
    <t>Taxi Qtier Birankième - hôtel</t>
  </si>
  <si>
    <t xml:space="preserve">Trust building </t>
  </si>
  <si>
    <t>Taxi Hôtel - Zone aéroport</t>
  </si>
  <si>
    <t>Taxi Zone aéroport - Yvonne Mouaboti</t>
  </si>
  <si>
    <t>Taxi Yvonne Mouaboti - Rue Ngoungala</t>
  </si>
  <si>
    <t>Taxi Rue Ngouangala - Av Bomouali</t>
  </si>
  <si>
    <t>Taxi Av Bomouali - Qtier Mboma</t>
  </si>
  <si>
    <t>Taxi Qtier Mboma - Hôtel</t>
  </si>
  <si>
    <t>Taxi Av, Marien Ngouabi - Av, Souanké</t>
  </si>
  <si>
    <t>TaxiAv, Souanké - Av, Sembé</t>
  </si>
  <si>
    <t>Taxi Av, Sembé - Zone marché Ouesso</t>
  </si>
  <si>
    <t>Taxi Zone marché - Zone SNDE</t>
  </si>
  <si>
    <t>Taxi Zone SNDE - Rue Bomouali</t>
  </si>
  <si>
    <t>Taxi Rue Bomouali - Av, des ancêtres</t>
  </si>
  <si>
    <t>Taxi Av, des ancêtres - hôtel</t>
  </si>
  <si>
    <t>Taxi Hôtel - Restaurant</t>
  </si>
  <si>
    <t>Taxi Restaurant - Hôtel</t>
  </si>
  <si>
    <t>Taxi Hôtel - Qtier Mbongo</t>
  </si>
  <si>
    <t>Taxi Qtier Mbongo - Tribunal</t>
  </si>
  <si>
    <t>Taxi Zone tribunal - Av, Paul Mbot</t>
  </si>
  <si>
    <t>Taxi Av, Paul Mbot - Av,Path Cissé</t>
  </si>
  <si>
    <t>Taxi Av, Path Cissé - AON Ouesso</t>
  </si>
  <si>
    <t>Taxi AON Ouesso - Cité écologique Ouesso</t>
  </si>
  <si>
    <t>Taxi Cité écologique O - Hôtel</t>
  </si>
  <si>
    <t xml:space="preserve"> Taxi Restaurant - Hôtel</t>
  </si>
  <si>
    <t>Taxi Hôtel-AON Ouesso</t>
  </si>
  <si>
    <t>Taxi AON Oyo-Hôtel</t>
  </si>
  <si>
    <t>Taxi Hôtel - Av, Edith Lucie Bongo</t>
  </si>
  <si>
    <t>Taxi Av, Edith Lucie Bongo - Hôtel</t>
  </si>
  <si>
    <t>Oyo-Bzv</t>
  </si>
  <si>
    <t>Taxi La poudrière - Beach</t>
  </si>
  <si>
    <t>Travel expensive</t>
  </si>
  <si>
    <t>Redevance Brazzaville</t>
  </si>
  <si>
    <t>Redevance Kinshassa</t>
  </si>
  <si>
    <t>Taxi Hôtel - Liberté</t>
  </si>
  <si>
    <t>Taxi Liberté - Limeté 7eme rue</t>
  </si>
  <si>
    <t>Taxi Limeté - Victoire</t>
  </si>
  <si>
    <t>Taxi Victoire - Gombé</t>
  </si>
  <si>
    <t>Taxi Gombé - Hôtel</t>
  </si>
  <si>
    <t>Taxi Hôtel - Kasa vubu</t>
  </si>
  <si>
    <t>Taxi Kasa vubu - Matongé</t>
  </si>
  <si>
    <t>Taxi Matongé - Limeté 17éme</t>
  </si>
  <si>
    <t>Taxi Limeté 17eme - Hôtel</t>
  </si>
  <si>
    <t>Achat Crédit pour appel international</t>
  </si>
  <si>
    <t>Taxi kinshassa-Maloukou - Kinshassa</t>
  </si>
  <si>
    <t>Taxi Hôtel - Ndolo</t>
  </si>
  <si>
    <t>Taxi Ndolo - Kapela</t>
  </si>
  <si>
    <t>Taxi Kapela - Bitabé</t>
  </si>
  <si>
    <t>Taxi Limété 7eme rue - hôtel</t>
  </si>
  <si>
    <t>Taxi Hôtel - Marché Gambela</t>
  </si>
  <si>
    <t>Taxi Marché Gambela - Karthum</t>
  </si>
  <si>
    <t>Taxi Karthum - Nguiri-Nguiri</t>
  </si>
  <si>
    <t>Taxi Nguiri - Nguiri - Hôtel</t>
  </si>
  <si>
    <t>Reception acte de naissance de BZV</t>
  </si>
  <si>
    <t>Kin-Bzv</t>
  </si>
  <si>
    <t>Redevance à Kinshassa</t>
  </si>
  <si>
    <t>Redevance à Brazzaville</t>
  </si>
  <si>
    <t>Taxi Beach BZV - la poudrière</t>
  </si>
  <si>
    <t>Taxi La poudrière - Nkombo</t>
  </si>
  <si>
    <t xml:space="preserve">trust building </t>
  </si>
  <si>
    <t>Taxi Taxi Nkombo - La poudrière</t>
  </si>
  <si>
    <t>Taxi La poudrière - Moungali</t>
  </si>
  <si>
    <t>Achat Balance</t>
  </si>
  <si>
    <t>Office materials</t>
  </si>
  <si>
    <t>TaxiMoungali - La poudrière</t>
  </si>
  <si>
    <t>Taxi bureau - Commisariat centra</t>
  </si>
  <si>
    <t>Taxi Commisariat central - Moungali</t>
  </si>
  <si>
    <t>Reactivtion Sim MTN</t>
  </si>
  <si>
    <t>Taxi Mouganli - Commisariat central</t>
  </si>
  <si>
    <t>Taxi Commisariat central - Bureau</t>
  </si>
  <si>
    <t>Taxi Commisariat central - Immigration</t>
  </si>
  <si>
    <t>Taxi Bureau-commissariat central</t>
  </si>
  <si>
    <t>Taxi commisssariat central - bureau</t>
  </si>
  <si>
    <t>Transfert de Mavy à Perrine</t>
  </si>
  <si>
    <t xml:space="preserve">Transfet de Mavy à Perrine </t>
  </si>
  <si>
    <t xml:space="preserve">Taxi office_rencontre conseiller ambassade USA_Office </t>
  </si>
  <si>
    <t xml:space="preserve">Taxi office _ rencontre DG PNOK_ Office </t>
  </si>
  <si>
    <t>Taxi Bureau-Banque-Bureau (retrait et dépôt des pièces justificatives)</t>
  </si>
  <si>
    <t>Achat billet Brz-PN (mission PN)</t>
  </si>
  <si>
    <t>Taxi domicile-la gare (départ pour PN)</t>
  </si>
  <si>
    <t>Taxi gare-Hôtel Savana-Hôtel Constance (arrivé à PN)</t>
  </si>
  <si>
    <t>Taxi Hôtel-Chez Bale-Chez Blaise (rencontre avec les cibles)</t>
  </si>
  <si>
    <t>Taxi Chez Blaise-Hôtel (retour à l'hôtel)</t>
  </si>
  <si>
    <t>Taxi Hôtel-Restaurant-Hôtel (se ressourcer)</t>
  </si>
  <si>
    <t>Taxi hôtel-Fond tiétié-Marché Tchystère (investigation sur terrain)</t>
  </si>
  <si>
    <t>Taxi Tchystère-Chez Blaise-Marché Plateau ville (investigation et rencontre une cible)</t>
  </si>
  <si>
    <t>Taxi marché plateau-Lumumba-La côte (investigation et suivre la communauté Béninoise)</t>
  </si>
  <si>
    <t>Taxi La côte-Chez Franck (rencontre avec le candidat investigateur camérounais)</t>
  </si>
  <si>
    <t>Taxi Chez Franck-Hôtel (retour à l'hôtel)</t>
  </si>
  <si>
    <t>Taxi hôtel-marché des artistes-Marché Plateau ville (investigation sur terrain)</t>
  </si>
  <si>
    <t>Taxi Plateau ville-Restaurant chinois-Aéroport (investigation sur terrain)</t>
  </si>
  <si>
    <t>Taxi aéroport-Contre raille-Bijoutérie antoine (investigation sur terrain)</t>
  </si>
  <si>
    <t>Taxi Bijoutérie-Fond tiétié-Chez Zoulikoufouli (investigation et rencontre avec le candidat béninois)</t>
  </si>
  <si>
    <t>Taxi Hôtel-Le bourgeois-Hôtel (investigation et restauration)</t>
  </si>
  <si>
    <t>Taxi Hôtel-Tchystère-Fond tiétié (investigation sur terrain)</t>
  </si>
  <si>
    <t>Taxi Fond tiétié-Marché des artistes-Charden farell (rencontre avec Emanuel et retrait d'argent)</t>
  </si>
  <si>
    <t>Taxi Charden-Garage Pont-Marché Plateau (investigation sur terrain)</t>
  </si>
  <si>
    <t>Taxi Marché Plateau-Qauartier Mouyondzi (investigation sur terrain)</t>
  </si>
  <si>
    <t>Taxi Mouyondzi-Chez Blaise-Mahouata (rencontre avec la cible et investigation sur terrain)</t>
  </si>
  <si>
    <t>Taxi Mahouata-Marché aéroport-Hôtel (investigation et retour à l'hôtel)</t>
  </si>
  <si>
    <t>Taxi Marché Plateau-Fond tiétié-Chez Bale (rencontre avec les cibles)</t>
  </si>
  <si>
    <t>Taxi Chez Bale-Gare des taxis Moutindzi-Tchystère (investigation sur terrain)</t>
  </si>
  <si>
    <t>Taxi Tchystère-Chez Emanuel-Chez Antoine (investigation sur terrain)</t>
  </si>
  <si>
    <t>Taxi Chez Antoine-Hôtel (retour à l'hôtel)</t>
  </si>
  <si>
    <t>Taxi Hôtel-vers les chinois-Marché des artistes (investigation sur terrain)</t>
  </si>
  <si>
    <t>Taxi Marché des artistes-Quartier Mouyondzi-Mahouata (investigation sur terrain)</t>
  </si>
  <si>
    <t>Taxi Mahouata-AON-Trans Afrique (faire ma servation pour Brazzaville)</t>
  </si>
  <si>
    <t>Achat billet PN-Brazzaville (retour à Brazzaville)</t>
  </si>
  <si>
    <t>Taxi Trans Afrique-Garage le pont-Chez Bale (investigation et rencontre)</t>
  </si>
  <si>
    <t>Taxi Chez Bale-Chez Emanuel- Hôtel (dernières rencontres avec les cibles)</t>
  </si>
  <si>
    <t>Taxi hôtel-la gare (départ pour Brazzaville)</t>
  </si>
  <si>
    <t>Taxi La gare Trans Afrique- domicile (arrivé à Brazzaville)</t>
  </si>
  <si>
    <t>Paiement REDEVANCE (arriver à Kinshasa)</t>
  </si>
  <si>
    <t>Taxi Beach-Hôtel le palais-Hôtel mervelyne (arrivé à Kin et recheche de l'hôtel)</t>
  </si>
  <si>
    <t>Taxi hôtel-Ngaba-Chez Louis (rencontre avec la cible)</t>
  </si>
  <si>
    <t>Taxi Chez Louis-La foire nationale-hôtel (rencontre avec les cibles)</t>
  </si>
  <si>
    <t>Achat crédit (activation internet + crédit appel &amp; sms)</t>
  </si>
  <si>
    <t>Taxi hôtel-Lingwala-Huilerie (investigation sur terrain et rencontreavec les cibles)</t>
  </si>
  <si>
    <t>Taxi Huilerie-Avenue des arts-Petro Congo (investigation sur terrain)</t>
  </si>
  <si>
    <t>Taxi Petro congo-Kauka-Hôtel (investigation sur terrain)</t>
  </si>
  <si>
    <t>Taxi hôtel-Place des artistes-Avenue Kasa-Vubu (investigation et rencontre avec une cible)</t>
  </si>
  <si>
    <t>Taxi Avenue Kasa-vubu-Victoire-Petro Congo (investigation sur terrain)</t>
  </si>
  <si>
    <t>Taxi Petro Congo-Chez Louis-Agence EU (investigation et retrait d'argent)</t>
  </si>
  <si>
    <t>Transfert à Claver (partie de son budget)</t>
  </si>
  <si>
    <t>Taxi EU-Chez John-Huilerie (rencontre avec les cibles)</t>
  </si>
  <si>
    <t>Taxi Huilerie-Vers le stade-24 (investigation sur terrain)</t>
  </si>
  <si>
    <t>Taxi 24-Hôtel (retour à l'hôtel)</t>
  </si>
  <si>
    <t>Taxi hôtel-Kapela-Ndolo (investigation sur terrain)</t>
  </si>
  <si>
    <t>Taxi Ndolo-Masina-Bitabe (investigation sur terrain)</t>
  </si>
  <si>
    <t>Taxi Bitabé-Kinkolé-Bitabé (rencontre avec la cibles chimp)</t>
  </si>
  <si>
    <t>Achat boisson (rencontre avec la cible des primates)</t>
  </si>
  <si>
    <t>Taxi Bitabé-Victoire-Chez Ousmane (investigation sur terrain et rencontre)</t>
  </si>
  <si>
    <t>Taxi Chez Ousmane-Hôtel (investigation et retour à l'hôtel)</t>
  </si>
  <si>
    <t>Taxi hôtel-Saïo-Lingwala (investigation sur terrain)</t>
  </si>
  <si>
    <t>Taxi Flamboyant-Victoire-7ième rue (investigation sur terrain)</t>
  </si>
  <si>
    <t>Taxi 7ième rue-Liberté-Hôtel (investigation et retour à l'hôtel)</t>
  </si>
  <si>
    <t>Achat crédit (crédit pour contacter les cibles de Ouesso)</t>
  </si>
  <si>
    <t>Taxi Hôtel-La Police (ensemble avec Claver pour suivre le dossier de vol)</t>
  </si>
  <si>
    <t>Taxi la police-Studio photo-la police (faire les photos pour la police)</t>
  </si>
  <si>
    <t>Taxi La police-Agence EU-la police (faire le retrait d'argent et retour à la police)</t>
  </si>
  <si>
    <t>Taxi la police-Cchez Ousmane-Limeté (investigation sur terrain)</t>
  </si>
  <si>
    <t>Taxi Limeté-Quartier 1- hôtel (investigation et retour àl'hôtel)</t>
  </si>
  <si>
    <t>Taxi hôtel-STC-Centre ville (ensemble avec Claver pour le consulat)</t>
  </si>
  <si>
    <t>Taxi Centre ville-Consulat -Beach (suivre le dossier de Claver)</t>
  </si>
  <si>
    <t>Taxi Beach-DGM-Regidéso (sivre le dossier de Claver)</t>
  </si>
  <si>
    <t>Taxi Regideso-Hôtel-Résidence Kintambo (retour à l'hôtel et changement d'hôtel)</t>
  </si>
  <si>
    <t>Taxi Hôtel-Beach-Hôtel (récupération de l'acte de naissance de Claver)</t>
  </si>
  <si>
    <t>Taxi Hôtel-Agence EU-Hôtel (faire le retrait effectué)</t>
  </si>
  <si>
    <t>Taxi Hôtel-Galaxi-Consulat (suivre le dossier de Claver)</t>
  </si>
  <si>
    <t>Taxi Consulat-Galaxy-Hôtel (suivre le dossier de Claver et retour à l'hôtel)</t>
  </si>
  <si>
    <t>Taxi Hôtel-Agence EU-Hôtel (faire le retrait d'argent pour Claver)</t>
  </si>
  <si>
    <t>Transfert à Claver (son budget)</t>
  </si>
  <si>
    <t>Taxi Hôtel-Chez John-Camp Kauka (rencontre avec les cibles)</t>
  </si>
  <si>
    <t>Taxi Camp Kauka-Victoire-Hôtel (investigation sur terrain et retour à l'hôtel)</t>
  </si>
  <si>
    <t>Taxi Hôtel-Gambela-Chez John (investigation et rencontre)</t>
  </si>
  <si>
    <t>Taxi Chez John-Victoire-Hôtel (retrouver Claver pour le rendez-vous à l'ambassade)</t>
  </si>
  <si>
    <t>Taxi Hôtel-Consulat-Hôtel (ensemble avec Claver pour son rendez-vous au consulat)</t>
  </si>
  <si>
    <t>Taxi Hôtel-Victoire-Kauka (investigation et rencontre avec les cibles)</t>
  </si>
  <si>
    <t>Taxi Kauka-Chez Ousmane-Hôtel (rencontre et investigation sur terrain)</t>
  </si>
  <si>
    <t>Taxi hôtel-Lingwala-vers le stade (investigation sur terrain)</t>
  </si>
  <si>
    <t>Taxi Stade-Hôtel (retour à l'hôtel)</t>
  </si>
  <si>
    <t>Taxi Hôtel-Consulat-Beach (retrait du document de Claver et départ raté pour Brazza)</t>
  </si>
  <si>
    <t>Taxi Beach-Galaxy-Hôtel (retour à l'hôte)</t>
  </si>
  <si>
    <t>Taxi hôtel-Agence EU-Beach (retrait d'argent et départ pour le beach)</t>
  </si>
  <si>
    <t>Achat jeton full (formalité du coté Brazza)</t>
  </si>
  <si>
    <t>Taxi beach-Domicile (arrivé à Brazzaville)</t>
  </si>
  <si>
    <t xml:space="preserve">Food allowance mission Kinshasa du 14 au 24 Août 2019 </t>
  </si>
  <si>
    <t>Taxi Allé et Retour  bureau-agence Océan du nord de l'Angola libre pour l'achat des billets de Maître Severin et Alexis à destination de Sibiti via Loudima</t>
  </si>
  <si>
    <t>Reçu Mavy</t>
  </si>
  <si>
    <t>Taxi Domicile-Agence Océan du Nord de Talangai pour l'achat de mon billet et celui de Maître Severin à destination de Ouesso</t>
  </si>
  <si>
    <t>Taxi agence océan du nord de Talangai-Bureau</t>
  </si>
  <si>
    <t>Taxi Allé et Retour bureau-Agence Océan du nord de Talangai pour l'achat du Billet de Maître Anicet à destination de Ouesso</t>
  </si>
  <si>
    <t>Achat des billets des Maîtres Severin, Anicet et moi à destination de Ouesso</t>
  </si>
  <si>
    <t>Taxi; Hotel-Grand marché prendre Dahouda Alto</t>
  </si>
  <si>
    <t>Taxi: Grand marché bureau Alto</t>
  </si>
  <si>
    <t>Taxi: Bureau Alto-Famille d'accueille laisser l'enfant victime de maltraitance</t>
  </si>
  <si>
    <t>Taxi: Famille d'accueille-Bureau Alto</t>
  </si>
  <si>
    <t>Taxi; Bureau Alto-Hotel</t>
  </si>
  <si>
    <t>Taxi: Hotel-Bureau alto</t>
  </si>
  <si>
    <t>Taxi: Bureau alto-charden farell aeroport prendre l'argent mais l'argent n'a pas été retiré car le comptable n'avait pas encore envoyé le code</t>
  </si>
  <si>
    <t>Taxi: Charden farell-Guichet unique rencontrer les filles victimes de viol</t>
  </si>
  <si>
    <t>Taxi: Guichet unique-Chardent farell prendre l'argent après que le comptable ait envoyé le code</t>
  </si>
  <si>
    <t>Taxi: Charden farell-Agence océan du nord de l'och acheter mon billet retour pour Brazzaville</t>
  </si>
  <si>
    <t>Achat billet pour Pointe Noire-Brazzaville</t>
  </si>
  <si>
    <t>Taxi: Agence océan du nord-Guichet unique</t>
  </si>
  <si>
    <t>Taxi: Guichet unique-Hotel</t>
  </si>
  <si>
    <t>Food Allowance du lundi 22 juillet au samedi 3 aout 2019 soit 12 nuitées</t>
  </si>
  <si>
    <t>Taxi: Hotel-Restaurant</t>
  </si>
  <si>
    <t>Taxi: Restaurant-Hotel</t>
  </si>
  <si>
    <t>Taxi: Taxi: Hotel-Agence océan du nord destination Brazzaville</t>
  </si>
  <si>
    <t>Taxi: Agence océan du nord de moukondo-Domicile</t>
  </si>
  <si>
    <t>Taxi bureau-Mef</t>
  </si>
  <si>
    <t>Taxi Mef-Ddef</t>
  </si>
  <si>
    <t>Taxi Ddef-Acfap</t>
  </si>
  <si>
    <t>Taxi Acfap-bureau</t>
  </si>
  <si>
    <t>Taxi hôtel - qtier Okongo pour investigation</t>
  </si>
  <si>
    <t>Congo</t>
  </si>
  <si>
    <t>Taxi qtier Okongo - av Denis Christel Sassou pour investigation</t>
  </si>
  <si>
    <t>Taxi av Denis Sassou Nguesso - Boulevard voir un traf</t>
  </si>
  <si>
    <t>Taxi boulevard - gare routière pour achat du billet Oyo-BZV</t>
  </si>
  <si>
    <t>Achat du billet Stelimac Oyo-BZV</t>
  </si>
  <si>
    <t>Taxi gare routière - av Denis Christel Sassou rencontrer cible</t>
  </si>
  <si>
    <t>Taxi av Denis Christel Sassou - SOTRAB chez l'ami de la cible</t>
  </si>
  <si>
    <t>Taxi SOTRAB - resto chez Marie</t>
  </si>
  <si>
    <t>Taxi resto - hôtel retour du terrain</t>
  </si>
  <si>
    <t>Taxi hôtel - gare routière pour retour de mission d'Oyo</t>
  </si>
  <si>
    <t>Taxi gare routière BZV - Domicile retour de mission de Oyo</t>
  </si>
  <si>
    <t>Achat du billet BZV-Dolisie pour mission d'investigation</t>
  </si>
  <si>
    <t>Taxi domicile - gare routière pour mission de Dolisie</t>
  </si>
  <si>
    <t>Taxi RN Dolisie - hôtel mission de Dolise</t>
  </si>
  <si>
    <t>Taxi hôtel - marché de Dolise pour investigation</t>
  </si>
  <si>
    <t>Taxi marché de Dolisie - place de la république pour investigation</t>
  </si>
  <si>
    <t>Taxi place de la République - restaurant</t>
  </si>
  <si>
    <t>Taxi Restaurant - hôtel retour du terrain</t>
  </si>
  <si>
    <t>Taxi hôtel - Marché pour investigation</t>
  </si>
  <si>
    <t>Taxi marché - mosquée Sunnat de Dolisie pour investigation</t>
  </si>
  <si>
    <t>Taxi mosquée sunnat de Dolisie - qtier Tsila pour rencontrer une cible</t>
  </si>
  <si>
    <t>Taxi qtier Tsila - hôpital générale pour prospection</t>
  </si>
  <si>
    <t>Taxi hôpital générale de Dolisie - gare routière de Dolisie pour investigation</t>
  </si>
  <si>
    <t>Taxi gare routière de Dolisie - rue Jean Bouing pour investigation</t>
  </si>
  <si>
    <t>Taxi rue Jean Bouing - hôtel retour du terrain</t>
  </si>
  <si>
    <t>Taxi hôtel - qtier capable pour prospection</t>
  </si>
  <si>
    <t>Taxi qtier capable - gare routière de Dolisie pour prospection</t>
  </si>
  <si>
    <t>Taxi gare routière de Dolisie - gare férroviaire pour investigation</t>
  </si>
  <si>
    <t>Taxi gare ferroviaire - marché pour prospection</t>
  </si>
  <si>
    <t>Taxi Charden Farell - qtier capable pour rendez vous avec une cible</t>
  </si>
  <si>
    <t>Taxi qtier capable - avenue de la république voir un traf</t>
  </si>
  <si>
    <t>Taxi avenue de la république - hôtel retour du terrain</t>
  </si>
  <si>
    <t>Taxi hôtel - gare routière pour prospection</t>
  </si>
  <si>
    <t>Taxi gare routière - qtier Tsila pour prospection</t>
  </si>
  <si>
    <t>Taxi qtier Tsila - grand marché pour voir le traf</t>
  </si>
  <si>
    <t>Taxi paroisse notre dame de Fatima - hôtel retour du terrain pour charger phones</t>
  </si>
  <si>
    <t>Taxi hôtel - rue Jeanne d'arc rencontrer une cible</t>
  </si>
  <si>
    <t>Taxi rue Jeanne d'Arc - restaurant</t>
  </si>
  <si>
    <t>Taxi hôtel - aeroport de Dolisie pour investigation</t>
  </si>
  <si>
    <t>Taxi aeroport de Dolisie - grand marché pour prospection</t>
  </si>
  <si>
    <t>Taxi gare ferroviaire - rue Jeanne d'arc voir cible</t>
  </si>
  <si>
    <t>Taxi rue Jeanne d'arc - gare routière pour prospection</t>
  </si>
  <si>
    <t>Taxi gare routière - avenue de la république pour prospection</t>
  </si>
  <si>
    <t>Taxi avenue de la république - rue des 2 martyrs pour prospection</t>
  </si>
  <si>
    <t>Taxi rue des 2 martyrs - hôtel retour du terrain</t>
  </si>
  <si>
    <t>Taxi hôtel - grand marché pour prospection</t>
  </si>
  <si>
    <t>Taxi grand marché - rue des 2 martyrs pour prospection</t>
  </si>
  <si>
    <t>Taxi rue des 2 martyrs - qtier Bas Congo de Dolisie pour prospection</t>
  </si>
  <si>
    <t>Taxi qtier Bacongo Dolisie - pharmacie centre ville pour investigation</t>
  </si>
  <si>
    <t>Taxi pharmacie du centre ville - gare Ocean du nord pour achat du billet</t>
  </si>
  <si>
    <t>Taxi gare Ocean du nord - qtier capable voir le traf</t>
  </si>
  <si>
    <t>Taxi qtier capable - rue Jeanne d'arc voir une autre cible</t>
  </si>
  <si>
    <t>Taxi rue Jeanne d'arc - hôtel retour du terrain</t>
  </si>
  <si>
    <t>Taxi hôtel - restaurant pour achat a manger</t>
  </si>
  <si>
    <t>Taxi restaurant - hôtel retour d'achat a manger</t>
  </si>
  <si>
    <t>Taxi hôtel - gare routière ocean pour retour de mission de Dolisie</t>
  </si>
  <si>
    <t>Taxi ocean du nord Mikalou - domicile retour de mission de Dolisie</t>
  </si>
  <si>
    <t xml:space="preserve">Achat du billet Ouesso-Oyo  </t>
  </si>
  <si>
    <t>Re de Mavy</t>
  </si>
  <si>
    <t>Bureau-Maison d'arrêt BZV</t>
  </si>
  <si>
    <t>Maison d'arrêt-Bureau</t>
  </si>
  <si>
    <t>Bureau-Express union Moungali</t>
  </si>
  <si>
    <t>Express union Moungali-Express union Total</t>
  </si>
  <si>
    <t>Express unionTotal-Bureau</t>
  </si>
  <si>
    <t>Bureau-Marché Moungali</t>
  </si>
  <si>
    <t>Marché Moungali-bureau</t>
  </si>
  <si>
    <t xml:space="preserve">reçu de Mavy </t>
  </si>
  <si>
    <t>Express union-Bureau</t>
  </si>
  <si>
    <t>Express union-Domicile</t>
  </si>
  <si>
    <t>transport de la table par le menuisier</t>
  </si>
  <si>
    <t>Bureau-Cabinet BIYOUDI</t>
  </si>
  <si>
    <t>Loudima-Sibiti</t>
  </si>
  <si>
    <t>gare routière-hôtel</t>
  </si>
  <si>
    <t>Hotel-resto</t>
  </si>
  <si>
    <t>Resto-hôtel</t>
  </si>
  <si>
    <t>Fact 1093/31/08/2019</t>
  </si>
  <si>
    <t>hotel-DDEF</t>
  </si>
  <si>
    <t>TGI-Resto</t>
  </si>
  <si>
    <t>Hotel-Gare routière</t>
  </si>
  <si>
    <t>Sibiti-Dolisie</t>
  </si>
  <si>
    <t>Gare rouière-Hôtel</t>
  </si>
  <si>
    <t>Hôtel-resto</t>
  </si>
  <si>
    <t>Gaudet</t>
  </si>
  <si>
    <t>26/GCF</t>
  </si>
  <si>
    <t>Frais de transfert à Gaudet/PNR</t>
  </si>
  <si>
    <t>27/GCF</t>
  </si>
  <si>
    <t>Frais de transfert à Crépin/OUESSO</t>
  </si>
  <si>
    <t>CI64(carburant groupe Electrogene bureau PALF)</t>
  </si>
  <si>
    <t>Taxi Bureau-BCI-Direction MTN- Direction AIRTEL-Direction MTN Batignolles-Bureau</t>
  </si>
  <si>
    <t>CI64(Prêt à Claver pour achat téléphone)</t>
  </si>
  <si>
    <t>Perrine( Mélissa)</t>
  </si>
  <si>
    <t>Voir Perrine pour remboursement</t>
  </si>
  <si>
    <t>I23c</t>
  </si>
  <si>
    <t>it87</t>
  </si>
  <si>
    <t>CI64</t>
  </si>
  <si>
    <t>Perrine(Mélissa)</t>
  </si>
  <si>
    <t>05/GCF</t>
  </si>
  <si>
    <t>Frais de transfert à Hérick/OYO</t>
  </si>
  <si>
    <t>06/GCF</t>
  </si>
  <si>
    <t>EUI</t>
  </si>
  <si>
    <t>Hérick</t>
  </si>
  <si>
    <t>Frais de transfert à Hérick</t>
  </si>
  <si>
    <t>28/GCF</t>
  </si>
  <si>
    <t>Frais de transfert à Cezarine/PNR</t>
  </si>
  <si>
    <t>34/GCF</t>
  </si>
  <si>
    <t>IT87 complément frais de mission)</t>
  </si>
  <si>
    <t>50/GCF</t>
  </si>
  <si>
    <t>Frais de transfert à I23C/PNR</t>
  </si>
  <si>
    <t>35/GCF</t>
  </si>
  <si>
    <t>I23C (complément frais de mission)</t>
  </si>
  <si>
    <t>49/GCF</t>
  </si>
  <si>
    <t>Frais de transfert à CI64/OUESSO</t>
  </si>
  <si>
    <t>36/GCF</t>
  </si>
  <si>
    <t>Frais de transfert à Amenophys/OWANDO</t>
  </si>
  <si>
    <t>37/GCF</t>
  </si>
  <si>
    <t>Taxi Bureau-BCI-CNSS-ONEMO-Bureau</t>
  </si>
  <si>
    <t>Evariste(billets d'avion BZV-PNR pour Perrine ODIER)</t>
  </si>
  <si>
    <t>Evariste(fonctionnement)</t>
  </si>
  <si>
    <t>Transfert à BINTA FAVEUR COORDINATRICE</t>
  </si>
  <si>
    <t>15/GCF</t>
  </si>
  <si>
    <t>Taxi Bureau-BCI-CNSS</t>
  </si>
  <si>
    <t>i23c(Mission RDC)</t>
  </si>
  <si>
    <t>CI64(Mission RDC)</t>
  </si>
  <si>
    <t>Frais de transfert à Francy/RDC</t>
  </si>
  <si>
    <t>Taxi domicile-Marché total-Beach BZV-Poto Poto-domicile</t>
  </si>
  <si>
    <t>Nettoyage fleurs-cour bureau PALF</t>
  </si>
  <si>
    <t>Crépin-frais de mission OUESSO</t>
  </si>
  <si>
    <t>Reglement facture frais de transfert abonnement fibre optique/CONGO TELECOM</t>
  </si>
  <si>
    <t>Internet</t>
  </si>
  <si>
    <t>Installation nouveau chauffe eau-Bureau PALF</t>
  </si>
  <si>
    <t>Frais de transfert à CI64/RDC</t>
  </si>
  <si>
    <t>03/GCF</t>
  </si>
  <si>
    <t>Frais tragsfert à I23C et CI64 /RDC</t>
  </si>
  <si>
    <t>I23C</t>
  </si>
  <si>
    <t>Electricité-M.O pour changement interrupteur</t>
  </si>
  <si>
    <t>Achat Interrupteur-Bureau Coordination</t>
  </si>
  <si>
    <t>Achat fournitures de bureau PALF/Papier BRISTOL</t>
  </si>
  <si>
    <t>Jospin(Budget mission)</t>
  </si>
  <si>
    <t>Jospin(Me Severin BIYOUDI MIAKASSISSA-frais de mission)</t>
  </si>
  <si>
    <t xml:space="preserve">Taxi à Oyo : hôtel - tribunal rencontrer le Procureur au sujet du  transfert de Blandain </t>
  </si>
  <si>
    <t xml:space="preserve">transport </t>
  </si>
  <si>
    <t xml:space="preserve">Décharge </t>
  </si>
  <si>
    <t xml:space="preserve">Taxi à Oyo: tribunal - marché gendarmerie acheter le petit déjeuner du détenu Blandain </t>
  </si>
  <si>
    <t xml:space="preserve">Achat crédit airtel pour activer un forfait internet(le mensuel étant épuisé ), comme conseillé par Mavy, parce que le crédit PALF n'étant pas encore disponible. </t>
  </si>
  <si>
    <t xml:space="preserve">Taxi à Oyo : gendarmerie - restaurant - hôtel </t>
  </si>
  <si>
    <t xml:space="preserve">Taxi à Oyo : hôtel - hôpital chercher le docteur devant consulter Blandain à la gendarmerie </t>
  </si>
  <si>
    <t xml:space="preserve">Taxi à Oyo : hôpital - gendarmerie avec le docteur pour consulter Blandain </t>
  </si>
  <si>
    <t xml:space="preserve">Taxi à Oyo : gendarmerie - pharmacie chiffrer l'ordonnance donner par le docteur </t>
  </si>
  <si>
    <t xml:space="preserve">Taxi à  Oyo : pharmacie - hôtel après le chiffrage de l'ordonnance de Blandain </t>
  </si>
  <si>
    <t xml:space="preserve">Taxi à Oyo : hôtel -marché - gendarmerie acheter le repas du soir de Blandain </t>
  </si>
  <si>
    <t xml:space="preserve">Taxi à Oyo : gendarmerie - restaurant - hôtel après la visite geôle </t>
  </si>
  <si>
    <t xml:space="preserve">Taxi à Oyo : hôtel - gendarmerie attendre le directeur de la Maison d'arrêt et prendre Blandain pour le conduire à l'hôpital </t>
  </si>
  <si>
    <t xml:space="preserve">Taxi à Oyo: gendarmerie - hôpital Mouebara, avec le directeur de la maison d'arrêt et Blandain pour faire examiner ce dernier  </t>
  </si>
  <si>
    <t xml:space="preserve">Taxi à Oyo avec le directeur de la maison d'arrêt et Blandain: hôpital Mouebara - hôpital général pour la radiographie de Blandain </t>
  </si>
  <si>
    <t>Taxi à Oyo avec Blandain et le directeur de la maison d'arrêt  : hôpital général - hôpital Mouebara en vue de récupérer les résultats des examens médicaux de Blandain et rencontrer le docteur (résultats indisponibles, faute d'électricité et docteur absent )</t>
  </si>
  <si>
    <t xml:space="preserve">Taxi à Oyo avec Blandain et le directeur de la maison d'arrêt : hôpital Mouebara - gendarmerie réintégrer Blandain </t>
  </si>
  <si>
    <t xml:space="preserve">Taxi à Oyo : gendarmerie - marché - gendarmerie acheter le petit déjeuner de Blandain </t>
  </si>
  <si>
    <t>Taxi à Oyo : gendarmerie - restaurant - hôpital Mouebara prendre les résultats des examens médicaux de Blandain et chercher à nouveau à rencontrer le docteur (docteur toujours indisponible et demande de revenir à 15h)</t>
  </si>
  <si>
    <t xml:space="preserve">Taxi à Oyo : hôpital Mouebara - hôtel en attendant 15h pour aller rencontrer le docteur </t>
  </si>
  <si>
    <t xml:space="preserve">Taxi à Oyo à 15h: hôtel - hôpital voir enfin le docteur pour le dossier de Blandain </t>
  </si>
  <si>
    <t xml:space="preserve">Taxi à Oyo : hôpital Mouebara - pharmacie 1 - pharmacie 2 acheter les produits prescrits à Blandain par le docteur </t>
  </si>
  <si>
    <t xml:space="preserve">Achat à Oyo des autres produits pharmaceutiques de Blandain manquant  dans précédente pharmacie </t>
  </si>
  <si>
    <t xml:space="preserve">Oui </t>
  </si>
  <si>
    <t xml:space="preserve">Taxi à Oyo : pharmacie - gendarmerie donner à Blandain ses produits pharmaceutiques </t>
  </si>
  <si>
    <t xml:space="preserve">Taxi à Oyo : gendarmerie - restaurant acheter la ration de Blandain du soir </t>
  </si>
  <si>
    <t xml:space="preserve">Taxi à Oyo : restaurant - gendarmerie- hôtel après la visite geôle du soir. </t>
  </si>
  <si>
    <t xml:space="preserve">Taxi à Oyo le soir : hôtel - restaurant - hôtel </t>
  </si>
  <si>
    <t xml:space="preserve">Taxi à Oyo le matin : hôtel - marché - zone du tribunal chercher à acheter le petit déjeuner de Blandain. Le samedi matin jusqu'à 10h, toutes les boutiques étant fermées. </t>
  </si>
  <si>
    <t xml:space="preserve">Taxi à Oyo : zone du tribunal - gendarmerie après l'achat du petit déjeuner de Blandain </t>
  </si>
  <si>
    <t xml:space="preserve">Taxi à Oyo : gendarmerie - restaurant après la visite geôle du matin </t>
  </si>
  <si>
    <t xml:space="preserve">Taxi à Oyo : gendarmerie - hôpital après l'arrestation de Léandre avec la gendarmerie, dans la zone du restaurant où j'étais allé mangé </t>
  </si>
  <si>
    <t xml:space="preserve">Taxi à Oyo : hôtel - hôpital retirer le certificat médical de Blandain auprès du docteur </t>
  </si>
  <si>
    <t xml:space="preserve">Taxi à Oyo : hôpital - restaurant acheter la ration du soir de Blandain </t>
  </si>
  <si>
    <t xml:space="preserve">Taxi à Oyo : restaurant - gendarmerie après l'achat de la ration de Blandain du soir. </t>
  </si>
  <si>
    <t xml:space="preserve">Taxi à Oyo le soir : gendarmerie - restaurant - hôtel après la visite geôle </t>
  </si>
  <si>
    <t>Taxi à Oyo:  hôtel - marché acheter  le petit déjeuner de Blandain</t>
  </si>
  <si>
    <t xml:space="preserve">Taxi à Oyo : marché - gendarmerie effectuer la visite geôle du matin </t>
  </si>
  <si>
    <t>Taxi à Oyo : gendarmerie - restaurant - hôtel après la visite geôle du matin</t>
  </si>
  <si>
    <t>Taxi à Oyo le soir : hôtel - restaurant - gendarmerie acheter la ration du soir de Blandain</t>
  </si>
  <si>
    <t>Taxi à Oyo : gendarmerie - hôtel après la visite geôle du soir</t>
  </si>
  <si>
    <t>Taxi à Oyo le soir : hôtel - restaurant - hôtel</t>
  </si>
  <si>
    <t xml:space="preserve">Taxi à Oyo le matin : hôtel - tribunal rencontrer le Président et le Procureur sur l'évolution de la procédure du transfert de Blandain à bz </t>
  </si>
  <si>
    <t xml:space="preserve">Taxi à Oyo : tribunal - charden farell effectuer le retrait des fonds envoyés par Shely </t>
  </si>
  <si>
    <t xml:space="preserve">Mavy </t>
  </si>
  <si>
    <t xml:space="preserve">Taxi à Oyo : Charden Farell - cafétéria acheter la ration matinale de Blandain </t>
  </si>
  <si>
    <t xml:space="preserve">Taxi à Oyo : Cafetéria - gendarmerie effectuer la visite geôle du matin </t>
  </si>
  <si>
    <t xml:space="preserve">Taxi à Oyo : Gendarmerie - tribunal après la visite geôle du matin </t>
  </si>
  <si>
    <t xml:space="preserve">Taxi à Oyo : tribunal - restaurant - hôtel après avoir enfin pu rencontrer le Procureur </t>
  </si>
  <si>
    <t xml:space="preserve">Taxi à Oyo le soir : hôtel - restaurant acheter la ration du soir de Blandain - Gendarmerie effectuer la visite geôle du soir </t>
  </si>
  <si>
    <t>Taxi à  Oyo après la visite geôle du soir : Gendarmerie - hôtel</t>
  </si>
  <si>
    <t xml:space="preserve">Taxi à Oyo le matin : hôtel - marché acheter le petit déjeuner de Blandain </t>
  </si>
  <si>
    <t xml:space="preserve">Taxi à Oyo : marché - gendarmerie - effectuer la visite geôle du matin </t>
  </si>
  <si>
    <t xml:space="preserve">Taxi à Oyo : gendarmerie - hôtel après la visite geôle du matin </t>
  </si>
  <si>
    <t xml:space="preserve">Taxi à Oyo : hôtel - restaurant - hôtel </t>
  </si>
  <si>
    <t xml:space="preserve">Taxi à Oyo : hôtel - Charden Farell - hôtel retirer les fonds envoyés par Shely </t>
  </si>
  <si>
    <t xml:space="preserve">Taxi à Oyo le soir : hôtel - restaurant acheter la ration du soir de Blandain - gendarmerie effectuer la visite geôle du soir </t>
  </si>
  <si>
    <t xml:space="preserve">Taxi à Oyo : gendarmerie - hôtel après la visite geôle du soir </t>
  </si>
  <si>
    <t xml:space="preserve">Taxi à Oyo : hôtel - gare routière réserver la place pour BZ </t>
  </si>
  <si>
    <t xml:space="preserve">Taxi à Oyo : gare routière - tribunal - hôtel rencontrer le Président du tribunal,  le Directeur départemental de l'administration pénitentiaire et le Directeur de la maison d'arrêt au sujet des derniers contacts du DGAP quant au transfert de Blandain </t>
  </si>
  <si>
    <t xml:space="preserve">Taxi à Oyo : hôtel - gare routière prendre le coaster à destination de BZ </t>
  </si>
  <si>
    <t xml:space="preserve">Taxi à BZ: gare routière - domicile </t>
  </si>
  <si>
    <t>voir Perrine</t>
  </si>
  <si>
    <t>voir classeur dépenses caisses</t>
  </si>
  <si>
    <t>Rapport financier PALF-Aout 2019</t>
  </si>
  <si>
    <t>decharge</t>
  </si>
  <si>
    <r>
      <t xml:space="preserve">Monnaie de tenue de compte: </t>
    </r>
    <r>
      <rPr>
        <b/>
        <sz val="14"/>
        <color theme="5"/>
        <rFont val="Arial Narrow"/>
        <family val="2"/>
      </rPr>
      <t>XAF</t>
    </r>
  </si>
  <si>
    <t>Bonus du mois de Juillet 2019-Hérick TCHICAYA</t>
  </si>
  <si>
    <t>Bonus de responsabilité du mois de Juillet 2019-Hérick TCHICAYA</t>
  </si>
  <si>
    <t>Bonus du mois de Juillet 2019-Crépin IBOUILI</t>
  </si>
  <si>
    <t>Bonus du mois de Juillet 2019-Jospin KAYA</t>
  </si>
  <si>
    <t>Bonus du mois de Juillet 2019-Dalia OYONTSIO</t>
  </si>
  <si>
    <t>Bonus du mois de Juillet 2019-Alexis NGOMA</t>
  </si>
  <si>
    <t>Bonus du mois de Juillet 2019-Shely BOULA</t>
  </si>
  <si>
    <t>Bonus du mois de juillet 2019-Gaudet MALANDA</t>
  </si>
  <si>
    <t>Bonus du mois de juillet 2019-Amenophys MOUSSAKANDAT</t>
  </si>
  <si>
    <t>Bonus du mois de juillet 2019-CI64</t>
  </si>
  <si>
    <t>Achat Gazoil pour le Groupe Electrogène-Bureau PALF</t>
  </si>
  <si>
    <t>Rent &amp; Utilities</t>
  </si>
  <si>
    <t>Achat crédit téléphonique</t>
  </si>
  <si>
    <t>Réactivation 2 cartes Sim Airtel à BZV</t>
  </si>
  <si>
    <t>Telephone</t>
  </si>
  <si>
    <t>Fouille Douane Beach/mission RDC</t>
  </si>
  <si>
    <t>Prolongement laissez passer en RDC</t>
  </si>
  <si>
    <t>Food Allowance mission Makoua du 27 /07 au 02/08/2019</t>
  </si>
  <si>
    <t>Food allowance mission PNR du 6 au 12/08/2019</t>
  </si>
  <si>
    <t>Food Allowance mission Dolisie du 06 au 12/08/2019</t>
  </si>
  <si>
    <t xml:space="preserve">Frais d'examen du détenu Blandain à Oyo </t>
  </si>
  <si>
    <t xml:space="preserve">Frais radiographie du détenu Blandain à Oyo </t>
  </si>
  <si>
    <t>Achat produit pharmaceutique Artefan dans la première pharmacie pour le détenu Blandin à Oyo</t>
  </si>
  <si>
    <t>Paiement frais d'hôtel à Ouesso pour 05 Nuitées</t>
  </si>
  <si>
    <t>Paiement frais d'Hôtel pour une nuitée (13/08/2019)</t>
  </si>
  <si>
    <t>Cachet entrée Kinshassa /Mission RDC</t>
  </si>
  <si>
    <t>Paiement frais d'Hôtel à Kinshasa/Mission RDC</t>
  </si>
  <si>
    <t>Ration du détenu Léandre le matin à Oyo</t>
  </si>
  <si>
    <t xml:space="preserve">Ration du détenu Léandre soir à Oyo </t>
  </si>
  <si>
    <t xml:space="preserve">Achat petit déjeuner du détenu Blandain à Oyo </t>
  </si>
  <si>
    <t>Ration du détenu Blandain le soir à Oyo</t>
  </si>
  <si>
    <t>Ration du prévenu le matin à Ouesso</t>
  </si>
  <si>
    <t>Ration du prévenu le soir à Ouesso</t>
  </si>
  <si>
    <t xml:space="preserve">Achat petit déjeuner du détenu Blandain le matin à Oyo </t>
  </si>
  <si>
    <t xml:space="preserve">Achat au restaurant du plat du détenu Blandain le soir </t>
  </si>
  <si>
    <t xml:space="preserve">Ration du détenu Léandre à Oyo dans les cellules de la gendarmerie après son arrestation </t>
  </si>
  <si>
    <t>Achat ration du prévenu le matin à Oyo</t>
  </si>
  <si>
    <t>Achat ration du détenu Blandain du soir à Oyo</t>
  </si>
  <si>
    <t>Ration du prévenu le matin à Oyo</t>
  </si>
  <si>
    <t>Achat ration du détenu Blandain du matin à Oyo</t>
  </si>
  <si>
    <t xml:space="preserve">Ration du détenu Léandre du soir à Oyo </t>
  </si>
  <si>
    <t>Achat petit déjeuner de Blandain le matin à Oyo</t>
  </si>
  <si>
    <t xml:space="preserve">Achat ration du détenu Blandain du soir à Oyo </t>
  </si>
  <si>
    <t xml:space="preserve">Ration du détenu Léandre le soir à Oyo </t>
  </si>
  <si>
    <t xml:space="preserve">Ration du détenu TONGA Yvon à Ouesso
</t>
  </si>
  <si>
    <t xml:space="preserve">Ration des detenus à la maison d'arrêt de BZV </t>
  </si>
  <si>
    <t>Ration du detenu à Owando le matin et soir du 22 Aout 2019 soit 01 jour</t>
  </si>
  <si>
    <t>Achat de deux cartouches d'encre HP63</t>
  </si>
  <si>
    <t>Envoi du courrier au DGAP par l'agence Océan du Nord</t>
  </si>
  <si>
    <t>Frais pour Impressions rapports et réliures</t>
  </si>
  <si>
    <t>Achat deux boites d'agrafes/ Bureau PALF</t>
  </si>
  <si>
    <t>Frais pour la mise à jour des fichiers comptable et daily report/en mission à OUESSO</t>
  </si>
  <si>
    <t>Achat materiel Plomberie/Bureau PALF</t>
  </si>
  <si>
    <t>Achat Chargeur CONGO TELECOM/ reconnection INTERNET</t>
  </si>
  <si>
    <t xml:space="preserve">Menuisier-Main d'Œuvre pour confection de la table </t>
  </si>
  <si>
    <t>Equipment</t>
  </si>
  <si>
    <t>Besoin des details</t>
  </si>
  <si>
    <t>Frais d'attestation d'identité de Voyage consulat congo en RDC/Kinshasa</t>
  </si>
  <si>
    <t>Besoin de details</t>
  </si>
  <si>
    <t>Food allowance pendant la Pause</t>
  </si>
  <si>
    <t>Solde facture d'honoraire de consultation du mois de juillet 2019/ I23C</t>
  </si>
  <si>
    <t>Remis à Odile FIELO (Technicienne de surface) pour achat cache nez</t>
  </si>
  <si>
    <t>Paiement facture prestation du mois de juillet 2019/Odile FIELO</t>
  </si>
  <si>
    <t>Reglement Main d'Oeuvre PLOMBERIE/Bureau PALF</t>
  </si>
  <si>
    <t>Achat crédit téléphonique (appel et sms)</t>
  </si>
  <si>
    <t>Achat billet  BZV-LOUDIMA/Alexis NGOMA</t>
  </si>
  <si>
    <t>Achat billet BZV-LOUDIMA/Me Sevérin BIYOUDI MIAKASSISSA</t>
  </si>
  <si>
    <t>Taxi Charden Farell-Bureau</t>
  </si>
  <si>
    <t>Taxi Domicile-Express Union</t>
  </si>
  <si>
    <t>Taxi Cabinet BIYOUDI-Bureau</t>
  </si>
  <si>
    <t>Taxi Domicile-Agence Océan du Nord</t>
  </si>
  <si>
    <t>Taxi DDEF-TGI</t>
  </si>
  <si>
    <t>Achat Billet: Ouesso-Brazzaville</t>
  </si>
  <si>
    <t xml:space="preserve">Achat Billet Oyo - BZ </t>
  </si>
  <si>
    <t>Achat Billet Ouesso-Oyo</t>
  </si>
  <si>
    <t>Achat Billet: Brazzaville-Ouesso</t>
  </si>
  <si>
    <t>Taxi Lingwala-Yolo-Flamboyant (investigation sur terrain et rencontre)</t>
  </si>
  <si>
    <t>Taxi Bureau-Charden Farell</t>
  </si>
  <si>
    <t>Achat billet BZV-OUESSO</t>
  </si>
  <si>
    <t>Achat billet Bzv - Kinshassa</t>
  </si>
  <si>
    <t>A SEPARER</t>
  </si>
  <si>
    <t>Entrée beach BZV</t>
  </si>
  <si>
    <t>Achat billet Owando-BZV</t>
  </si>
  <si>
    <t>Achat billet OWANDO-BZV</t>
  </si>
  <si>
    <t>Achat Billet Djambala-BZV</t>
  </si>
  <si>
    <t>Achat billet BZV-OWANDO</t>
  </si>
  <si>
    <t>Food allowance du 7 au 13/08/2019</t>
  </si>
  <si>
    <t>Food allowance Du 14 au 23/08/2019 à Kinshasa</t>
  </si>
  <si>
    <t>Paiement frais d'hôtel pour 01 nuitée à Makoua du 27 au 28/07/2019</t>
  </si>
  <si>
    <t>Paiement frais d'hôtel à Ouesso pour 03 nuitées du 28 au 31/07/2019</t>
  </si>
  <si>
    <t>Paiement frais d'hôtel pour 02 nuitées du 31 au 02/08/2019</t>
  </si>
  <si>
    <t>Paiement frais d'hôtel pour 06 nuitées du 06 au 12/08/2019</t>
  </si>
  <si>
    <t>Paiement frais d'hôtel à Owando du 07 au 10 Aout 2019 soient 03 Nuitées</t>
  </si>
  <si>
    <t>Paiement frais d'hôtel à Owando du 21 au 24 Aout 2019 soient 03 Nuitées</t>
  </si>
  <si>
    <t>Paiement frais d'hôtel du 29 au 31 août 2019</t>
  </si>
  <si>
    <t>Paiement frais d'hôtel pour 06 nuitées du 6 au 12/08 2019 cfr Mission PN</t>
  </si>
  <si>
    <t xml:space="preserve">Paiement frais d'hôtel pour 06 nuitées du 14 au 20 août 2019 </t>
  </si>
  <si>
    <t xml:space="preserve">Paiement frais d'hôtel pour 04 nuitées du 20 au 24 août 2019 </t>
  </si>
  <si>
    <t>Paiement frais d'hôtel pour 09 nuitées à Kinshasa en RDC</t>
  </si>
  <si>
    <t>Food allawance à Oyo du 31 juillet au 06 août 2019</t>
  </si>
  <si>
    <t>Paiement frais d'hôtel Nuitées à Oyo du 31 juillet au 07 août 2019</t>
  </si>
  <si>
    <t>Achat à boire lors de la rencontre avec la cible</t>
  </si>
  <si>
    <t>Achat boisson (rencontre avec une cible)</t>
  </si>
  <si>
    <t>Achat boisson et repas (rencontre avec le candidat)</t>
  </si>
  <si>
    <t>Achat à manger plus boisson lors de la rencontre avec la cible</t>
  </si>
  <si>
    <t>Achat à manger et boire au restaurant lors de la rencontre avec les cibles</t>
  </si>
  <si>
    <t>Achat boisson lors de la rencontre avec les cibles à OUESSO</t>
  </si>
  <si>
    <t>Achat boisson (rencontre avec la cible)</t>
  </si>
  <si>
    <t>Achat boisson et repas pour les 2 cibles (renforcement confiance)</t>
  </si>
  <si>
    <t>Achat boisson et repas avec deux jeunes dans une cafette à OUESSO</t>
  </si>
  <si>
    <t>Achat boissson (diernières rencontres avec les 3 cibles)</t>
  </si>
  <si>
    <t>Achat boisson et repas pour la cible à OYO</t>
  </si>
  <si>
    <t>Achat boisson et repas pour la cible(renforcement confiance)</t>
  </si>
  <si>
    <t>Achat boisson pour la cible x</t>
  </si>
  <si>
    <t>Achat boisson pour la cible y</t>
  </si>
  <si>
    <t>Achat boisson et repas pour deux cibles</t>
  </si>
  <si>
    <t>Achat boisson et repas pour la cible et son ami</t>
  </si>
  <si>
    <t>Achat boisson et repas pour la cible à Maloukou</t>
  </si>
  <si>
    <t>Achat repas (rencontre avec les cibles)</t>
  </si>
  <si>
    <t>Achat boisson (rencontre avec 2 cibles à Brazzaville)</t>
  </si>
  <si>
    <t>AGIOS DU 30 30/06/19 AU 31/07/19</t>
  </si>
  <si>
    <t>Retrait especes/cpte N°37107202652-34/chq 3635071</t>
  </si>
  <si>
    <t>FRAIS RET.DEPLACE Chq n°3635071</t>
  </si>
  <si>
    <t>Règlement facture bonus média portant sur l'arrestation de (6) trafifiquants du 25 juillet 19 /TGI IMPFONDO/CHQ N 3635072</t>
  </si>
  <si>
    <t>FRAIS RET.DEPLACE Chq n°3635072</t>
  </si>
  <si>
    <t>Virt Grant</t>
  </si>
  <si>
    <t>Retrait especes/cpte N°37107202652-34/chq 3635076</t>
  </si>
  <si>
    <t>FRAIS RET.DEPLACE Chq n°3635076</t>
  </si>
  <si>
    <t>Règlement facture bonus média portant sur les audiences des trafifiquants du 21 et 30 aout 19 cour d'appel de Ouesso et TGI Sibiti/CHQ N 3635075</t>
  </si>
  <si>
    <t>FRAIS RET.DEPLACE Chq n°3635075</t>
  </si>
  <si>
    <t>Me Anicet MOUSSAHOU GOMA Pour solde contrat d'engagement d'avocat du 08/05/2019, CHQ N3635073</t>
  </si>
  <si>
    <t>FRAIS RET.DEPLACE Chq n°3635073</t>
  </si>
  <si>
    <t>Me Séverin BIYOUDI MIAKASSISSA Pour solde contrat d'engagement d'avocat du 11/05/2019, CHQ N3635074</t>
  </si>
  <si>
    <t>FRAIS RET.DEPLACE Chq n°3635074</t>
  </si>
  <si>
    <t>Retrait especes/cpte N°37107202652-34/chq 3635077</t>
  </si>
  <si>
    <t>FRAIS RET.DEPLACE Chq n°3635077</t>
  </si>
  <si>
    <t>COTISATION WEB BANK</t>
  </si>
  <si>
    <t>Relevé</t>
  </si>
  <si>
    <t>Achat fournitures de bureau à BUROTOP(Classeurs,et cartouche d'encre RICOH)</t>
  </si>
  <si>
    <t xml:space="preserve"> Remboursement à CI64 en raison du vol survenu dans sa chambre d'hôtel de tout son materiel et especes en mission à Kinshasa</t>
  </si>
  <si>
    <t>FRAIS RET.DEPLACE Chq n°3635084</t>
  </si>
  <si>
    <t>BCI-CP</t>
  </si>
  <si>
    <t>Virement salaire Juillet 2019-Mésange CIGNAS</t>
  </si>
  <si>
    <t>Virement salaire Juillet 2019-Evariste LELOUSSI</t>
  </si>
  <si>
    <t>Virement salaire Juillet 2019-Gaudet Stone MALANDA</t>
  </si>
  <si>
    <t>Virement salaire Juillet 2019-Herick TCHICAYA</t>
  </si>
  <si>
    <t>Virement salaire Juillet 2019-Crépin IBOUILI</t>
  </si>
  <si>
    <t>Virement salaire Juillet 2019-Dalia Palyga KOUNINGANGA OYONTSIO</t>
  </si>
  <si>
    <t>Virement salaire Juillet 2019- NZENGOMONA NTADI Pricille Déborah (suite à la procuration de Mr Jack Bénisson MALONGA MERSY en mission en RCA)</t>
  </si>
  <si>
    <t>Virement salaire Juillet 2019-Mavy Dierre Aimerel MALELA</t>
  </si>
  <si>
    <t>Virement salaire Juillet 2019-Amenophys Démosthene MOUSSAKANDAT</t>
  </si>
  <si>
    <t>FRAIS S/VIRT EMIS</t>
  </si>
  <si>
    <t xml:space="preserve">FRAIS EXTRAIT DE COMPTE SIEGE </t>
  </si>
  <si>
    <t>Reglement salaire juin 2019/Alexis NGOMA</t>
  </si>
  <si>
    <t>FRAIS RET.DEPLACE Chq n°3126118</t>
  </si>
  <si>
    <t>Reglement salaire juin 2019/KAYA DAMBA</t>
  </si>
  <si>
    <t>FRAIS RET.DEPLACE Chq n°3126119</t>
  </si>
  <si>
    <t>FRAIS RET.DEPLACE Chq n°3126120</t>
  </si>
  <si>
    <t>Virement salaire Août 2019-Mésange CIGNAS</t>
  </si>
  <si>
    <t>Virement salaire Août 2019-Evariste LELOUSSI</t>
  </si>
  <si>
    <t>Virement salaire Août 2019-Gaudet Stone MALANDA</t>
  </si>
  <si>
    <t>Virement salaire Août 2019-Herick TCHICAYA</t>
  </si>
  <si>
    <t>Virement salaire Août 2019-Crépin IBOUILI</t>
  </si>
  <si>
    <t>Virement salaire Août 2019-Dalia Palyga KOUNINGANGA OYONTSIO</t>
  </si>
  <si>
    <t>Virement salaire Août 2019- NZENGOMONA NTADI Pricille Déborah (suite à la procuration de Mr Jack Bénisson MALONGA MERSY en mission en RCA)</t>
  </si>
  <si>
    <t>Virement salaire Août 2019-Mavy Dierre Aimerel MALELA</t>
  </si>
  <si>
    <t>Virement salaire Août 2019-Amenophys Démosthene MOUSSAKANDAT</t>
  </si>
  <si>
    <t>BCI-SC</t>
  </si>
  <si>
    <t>Bank fees</t>
  </si>
  <si>
    <t>Reglement facture honoraires de consultations du mois d'août 19/i23c</t>
  </si>
  <si>
    <t>Achat credit téléphonique MTN/Budget mesuel de septembre 2019</t>
  </si>
  <si>
    <t>Paiement salaire du mois de juin 2019/CI64</t>
  </si>
  <si>
    <t>Hélène</t>
  </si>
  <si>
    <t>Transfert à Alexis Frais de mission Me Séverin BIYOUDI MIAKASSISSA</t>
  </si>
  <si>
    <t>Frais d'entretien dossier de la carte nationale d'identité à BZV</t>
  </si>
  <si>
    <t>Extrait de main courante dossier de la carte nationale d'identité</t>
  </si>
  <si>
    <t>Photo d'identité pour la constitution du dossier de la nouvelle carte d'identité à BZV</t>
  </si>
  <si>
    <t>i23C</t>
  </si>
  <si>
    <t>Reglement facture honoraires de prestations Cezarine Elaga MAHOUKOU du mois de Juillet 2019/Technicienne de surface</t>
  </si>
  <si>
    <t>Frais de mission Me Séverin BIYOUDI MIAKASSISSA/SIBITI du 29 au 31 Août 2019</t>
  </si>
  <si>
    <t>Frais de mission Me Séverin BIYOUDI MIAKASSISSA/OUESSO du 02 au 05 Septembre 2019</t>
  </si>
  <si>
    <t>Achat billet BZV-OUESSO/Me Séverin BIYOUDI MIAKASSISSA</t>
  </si>
  <si>
    <t>Billet Loudima-Sibiti/ Me Séverin BIYOUDI MIAKASSISSA</t>
  </si>
  <si>
    <t>UE</t>
  </si>
  <si>
    <t>CIDT</t>
  </si>
  <si>
    <t>Wildcat</t>
  </si>
  <si>
    <t>Food Allowance du lundi 22 juillet au samedi 3 aout 2019 soit 12 nuitées en RDC</t>
  </si>
  <si>
    <t>Paiement frais d'hôtel pour 04 nuitées du 20 au 24 août 2019  en RDC</t>
  </si>
  <si>
    <t>RALFF</t>
  </si>
  <si>
    <t>PALF</t>
  </si>
  <si>
    <t>Food allowance du 07 au 13/08/2019 OUESSO et OYO</t>
  </si>
  <si>
    <t>Paiement frais d'hôtel pour 06 nuitées du 14 au 20 août 2019 en RDC</t>
  </si>
  <si>
    <t>EAGLE-AVAAZ</t>
  </si>
  <si>
    <t>EAGLE-USFWS</t>
  </si>
  <si>
    <t>Reglement facture internet abonnement fibre optique/CONGO TELECOM</t>
  </si>
  <si>
    <t>Virt Grant Wildcat</t>
  </si>
  <si>
    <t>Travel expenses</t>
  </si>
  <si>
    <t>Reglement salaire du mois de juin 2019/Alexis NGOMA</t>
  </si>
  <si>
    <t>Virt Grant UE</t>
  </si>
  <si>
    <t>030807002019-62</t>
  </si>
  <si>
    <t>Paiement frais d'hôtel pour 09 nuitées à Kinshasa en RDC/du 25 juillet au 03 Août 2019</t>
  </si>
  <si>
    <t>07080702019-30</t>
  </si>
  <si>
    <t>07080702019-19</t>
  </si>
  <si>
    <t>06080602019-19</t>
  </si>
  <si>
    <t>0608038302019--36</t>
  </si>
  <si>
    <t>060806302019--37</t>
  </si>
  <si>
    <t>Règlement facture bonus média portant sur l'arrestation de (6) trafiquants du 25 juillet 19 /TGI IMPFONDO/CHQ N 3635072</t>
  </si>
  <si>
    <t>0806002019-6</t>
  </si>
  <si>
    <t>Paiement frais d'hôtel pour 06 nuitées du 06 au 12/08/2019 à DOLISIE</t>
  </si>
  <si>
    <t>Paiement frais d'hôtel pour une nuitée (du 12 au 13 /08/2019) à OYO</t>
  </si>
  <si>
    <t>Règlement facture bonus média portant sur les audiences des trafiquants du 21 et 30 aout 19 cour d'appel de Ouesso et TGI Sibiti/CHQ N 3635075</t>
  </si>
  <si>
    <t>210807002019-49</t>
  </si>
  <si>
    <t>Nettoyage fleurs (ramassage de branches)-cour bureau PALF</t>
  </si>
  <si>
    <t>003-3001</t>
  </si>
  <si>
    <t>Achat Billet Kinshasa-Bzv</t>
  </si>
  <si>
    <t>Ajouter le tarif sur la fcture</t>
  </si>
  <si>
    <t>Frais de transfert à I23C et CI64 /RDC</t>
  </si>
  <si>
    <t>9908007002019-21</t>
  </si>
  <si>
    <t>9908007002019-22</t>
  </si>
  <si>
    <t>Achat billet pour Me Severin BIYOUDI MIAKASSISSA/BZV-OUESSO</t>
  </si>
  <si>
    <t>Achat billet pour Me Anicet MOUSSAHOU GOMA/BZV-OUESSO</t>
  </si>
  <si>
    <t>Achat billet Jospin KAYA DAMBA/BZV-OUESSO</t>
  </si>
  <si>
    <t>Paiement frais d'hôtel pour 02 nuitées du 31 juillet au 02/08/2019</t>
  </si>
  <si>
    <t>En attente de la pièce</t>
  </si>
  <si>
    <t>Achat billet Loudima-Sibiti</t>
  </si>
  <si>
    <t>Transport de la table par le menuisier</t>
  </si>
  <si>
    <r>
      <t xml:space="preserve">Monnaie de tenue de compte: </t>
    </r>
    <r>
      <rPr>
        <b/>
        <sz val="12"/>
        <rFont val="Arial Narrow"/>
        <family val="2"/>
      </rPr>
      <t>XAF</t>
    </r>
  </si>
  <si>
    <t>Achat billet Oyo-Bzv</t>
  </si>
  <si>
    <t>Taxi Marché Plateau-Quartier Mouyondzi (investigation sur terrain)</t>
  </si>
  <si>
    <t>Achat Billet Loudima-Sibiti/ Me Séverin BIYOUDI MIAKASSISSA</t>
  </si>
  <si>
    <t>Achat Balance pour PALF</t>
  </si>
  <si>
    <t>Taxi Bureau-Maison d'arrêt BZV</t>
  </si>
  <si>
    <t>Taxi Maison d'arrêt-Bureau</t>
  </si>
  <si>
    <t>Taxi Bureau-Express union Moungali</t>
  </si>
  <si>
    <t>Taxi Express union Moungali-Express union Total</t>
  </si>
  <si>
    <t>Taxi Express unionTotal-Bureau</t>
  </si>
  <si>
    <t>Taxi Bureau-Marché Moungali</t>
  </si>
  <si>
    <t>Taxi Marché Moungali-bureau</t>
  </si>
  <si>
    <t>Taxi Express union-Bureau</t>
  </si>
  <si>
    <t>Taxi Express union-Domicile</t>
  </si>
  <si>
    <t>Taxi Bureau-Cabinet BIYOUDI</t>
  </si>
  <si>
    <t>Taxi gare routière-hôtel</t>
  </si>
  <si>
    <t>Taxi Hôtel-restaurant</t>
  </si>
  <si>
    <t>Taxi Restaurant-hôtel</t>
  </si>
  <si>
    <t>Taxi hôtel-DDEF</t>
  </si>
  <si>
    <t>Taxi Hôtel-Gare routière</t>
  </si>
  <si>
    <t>Billet Sibiti-Dolisie</t>
  </si>
  <si>
    <t>Taxi Gare rouière-Hôtel</t>
  </si>
  <si>
    <t>Virt grant CIDT</t>
  </si>
  <si>
    <t>Poste budgetaire UE</t>
  </si>
  <si>
    <t>71101</t>
  </si>
  <si>
    <t>45101</t>
  </si>
  <si>
    <t>52201</t>
  </si>
  <si>
    <t>43101</t>
  </si>
  <si>
    <t>11109</t>
  </si>
  <si>
    <t>11107</t>
  </si>
  <si>
    <t>11201</t>
  </si>
  <si>
    <t>11104</t>
  </si>
  <si>
    <t>46101</t>
  </si>
  <si>
    <t>22101</t>
  </si>
  <si>
    <t>13201</t>
  </si>
  <si>
    <t>Étiquettes de lignes</t>
  </si>
  <si>
    <t>Total général</t>
  </si>
  <si>
    <t>Somme de Spent</t>
  </si>
  <si>
    <r>
      <t xml:space="preserve">Monnaie de tenue de compte: </t>
    </r>
    <r>
      <rPr>
        <b/>
        <sz val="11"/>
        <color theme="5"/>
        <rFont val="Arial Narrow"/>
        <family val="2"/>
      </rPr>
      <t>XAF</t>
    </r>
  </si>
  <si>
    <t>Mois</t>
  </si>
  <si>
    <t>Noms &amp; prénoms</t>
  </si>
  <si>
    <t>MONTANT RECU DE</t>
  </si>
  <si>
    <t>Transféré</t>
  </si>
  <si>
    <t>Dépensé</t>
  </si>
  <si>
    <t>Caisses</t>
  </si>
  <si>
    <t>BI92</t>
  </si>
  <si>
    <t>Bley</t>
  </si>
  <si>
    <t>Dieudonné</t>
  </si>
  <si>
    <t>E8</t>
  </si>
  <si>
    <t>Evariste LELOUSSI</t>
  </si>
  <si>
    <t>E4</t>
  </si>
  <si>
    <t>Franck</t>
  </si>
  <si>
    <t>Hérick TCHICAYA</t>
  </si>
  <si>
    <t>HI92</t>
  </si>
  <si>
    <t>i73x</t>
  </si>
  <si>
    <t>i55s</t>
  </si>
  <si>
    <t>Jack Bénisson</t>
  </si>
  <si>
    <t>Mavy MALELA</t>
  </si>
  <si>
    <t>Perrine ODIER</t>
  </si>
  <si>
    <t>Sven</t>
  </si>
  <si>
    <t>Banques</t>
  </si>
  <si>
    <t>BCI-Compte principal</t>
  </si>
  <si>
    <t>BCI-sous compte</t>
  </si>
  <si>
    <t>TOTAUX</t>
  </si>
  <si>
    <t>BALANCE CAISSES ET BANQUE AU 31 AOUT 2019</t>
  </si>
  <si>
    <t>Balance au          01 AOUT 2019</t>
  </si>
  <si>
    <t>Août</t>
  </si>
  <si>
    <t>Balance au 31 AOUT 2019</t>
  </si>
  <si>
    <t>(vide)</t>
  </si>
  <si>
    <t>Étiquettes de colonnes</t>
  </si>
  <si>
    <t>En parler à Hélène</t>
  </si>
  <si>
    <t>Virement salaire Août 2019-Mésange CIGNAS/Congé maternité quitte le bureau le 19 Août 2019</t>
  </si>
  <si>
    <t>Virement salaire Juillet 2019-Crépin IBOUILI y compris les 2/11 des congés UE</t>
  </si>
  <si>
    <t>Virement salaire Juillet 2019-Mavy Dierre Aimerel MALELA/Congé administratif du 01 au 10 Juillet 2019 soit 08 jours, déduit des 2/11 des congés UE</t>
  </si>
  <si>
    <t>Reception acte de naissance de BZV de l'agence d'envoie des courriers après l'incident du vol/en RDC</t>
  </si>
  <si>
    <t>Electricité-Règlment Main d'Oeuvre pour changement de l'interrupteur</t>
  </si>
  <si>
    <t>Entrée beach BZV/mission RDC</t>
  </si>
  <si>
    <t>Redevance Brazzaville/Mission RDC</t>
  </si>
  <si>
    <t>Vignette sur passager/Mission RDC</t>
  </si>
  <si>
    <t>Redevance Kinshassa/Mission RDC</t>
  </si>
  <si>
    <t>Achat vignette/Mission RDC</t>
  </si>
  <si>
    <t>Paiement jéton full /Mission RDC</t>
  </si>
  <si>
    <t>Paiement REDEVANCE (arrivé à Kinshasa)</t>
  </si>
  <si>
    <t>Redevance à Kinshassa/mission RDC</t>
  </si>
  <si>
    <t>Redevance à Brazzaville/Mission RDC</t>
  </si>
  <si>
    <t>Virement salaire Juillet 2019-Crépin IBOUILI/Congé administratif de 11 jours (du 04 au 19 juillet 2019) deduit des 2/11 des congés UE</t>
  </si>
  <si>
    <t>Virement salaire Juillet 2019-Mavy Dierre Aimerel MALELA, y compris les 2/11 des congés UE</t>
  </si>
  <si>
    <t>Virement salaire Août 2019-Evariste LELOUSSI/Congé administratif de 10 jours du 19 Août au 31 Août, déduit des 3/11 des congés UE</t>
  </si>
  <si>
    <t>Prestation facture d'Août 2019 -Odile FIELO (technicienne de surface)</t>
  </si>
  <si>
    <t>Food Allowance à Ouesso du 28/07/2019 au 05/08/2019</t>
  </si>
  <si>
    <t>Food-Allowance du 20 au 24/08/2019 à Ouesso.</t>
  </si>
  <si>
    <t>Achat credit téléphonique AIRTEL/Budget mesuel de septembre 2019</t>
  </si>
  <si>
    <t>Mésange CIGNAS</t>
  </si>
  <si>
    <t>Balance au 1er Août + montant reçu en Août - dépenses faites en Août= Balance au 31 Août 2019</t>
  </si>
  <si>
    <t>Food allowance Alexis du 29 au 31 août 2019</t>
  </si>
</sst>
</file>

<file path=xl/styles.xml><?xml version="1.0" encoding="utf-8"?>
<styleSheet xmlns="http://schemas.openxmlformats.org/spreadsheetml/2006/main">
  <numFmts count="4">
    <numFmt numFmtId="43" formatCode="_-* #,##0.00\ _€_-;\-* #,##0.00\ _€_-;_-* &quot;-&quot;??\ _€_-;_-@_-"/>
    <numFmt numFmtId="164" formatCode="_-* #,##0\ _€_-;\-* #,##0\ _€_-;_-* &quot;-&quot;??\ _€_-;_-@_-"/>
    <numFmt numFmtId="165" formatCode="[$-409]d\-mmm\-yy;@"/>
    <numFmt numFmtId="166" formatCode="_-* #,##0\ _€_-;\-* #,##0\ _€_-;_-* &quot;-&quot;??\ _€_-;_-@"/>
  </numFmts>
  <fonts count="31">
    <font>
      <sz val="11"/>
      <color theme="1"/>
      <name val="Calibri"/>
      <family val="2"/>
      <scheme val="minor"/>
    </font>
    <font>
      <sz val="11"/>
      <color theme="1"/>
      <name val="Calibri"/>
      <family val="2"/>
      <scheme val="minor"/>
    </font>
    <font>
      <sz val="10"/>
      <name val="Arial Narrow"/>
      <family val="2"/>
    </font>
    <font>
      <sz val="11"/>
      <color indexed="8"/>
      <name val="Calibri"/>
      <family val="2"/>
    </font>
    <font>
      <sz val="12"/>
      <name val="Arial Narrow"/>
      <family val="2"/>
    </font>
    <font>
      <sz val="14"/>
      <color theme="5"/>
      <name val="Arial Narrow"/>
      <family val="2"/>
    </font>
    <font>
      <b/>
      <sz val="14"/>
      <color theme="5"/>
      <name val="Arial Narrow"/>
      <family val="2"/>
    </font>
    <font>
      <sz val="14"/>
      <name val="Arial Narrow"/>
      <family val="2"/>
    </font>
    <font>
      <sz val="14"/>
      <color theme="1"/>
      <name val="Calibri"/>
      <family val="2"/>
      <scheme val="minor"/>
    </font>
    <font>
      <b/>
      <sz val="14"/>
      <name val="Arial Narrow"/>
      <family val="2"/>
    </font>
    <font>
      <sz val="14"/>
      <color theme="1"/>
      <name val="Arial Narrow"/>
      <family val="2"/>
    </font>
    <font>
      <sz val="14"/>
      <name val="Calibri"/>
      <family val="2"/>
      <scheme val="minor"/>
    </font>
    <font>
      <sz val="14"/>
      <color theme="1" tint="0.34998626667073579"/>
      <name val="Arial Narrow"/>
      <family val="2"/>
    </font>
    <font>
      <sz val="14"/>
      <color rgb="FF000000"/>
      <name val="Arial Narrow"/>
      <family val="2"/>
    </font>
    <font>
      <sz val="14"/>
      <color theme="1" tint="4.9989318521683403E-2"/>
      <name val="Arial Narrow"/>
      <family val="2"/>
    </font>
    <font>
      <sz val="14"/>
      <color rgb="FF0070C0"/>
      <name val="Arial Narrow"/>
      <family val="2"/>
    </font>
    <font>
      <sz val="14"/>
      <color rgb="FF00B050"/>
      <name val="Arial Narrow"/>
      <family val="2"/>
    </font>
    <font>
      <sz val="14"/>
      <color rgb="FFFF0000"/>
      <name val="Arial Narrow"/>
      <family val="2"/>
    </font>
    <font>
      <sz val="14"/>
      <color rgb="FFFF0000"/>
      <name val="Calibri"/>
      <family val="2"/>
      <scheme val="minor"/>
    </font>
    <font>
      <sz val="11"/>
      <name val="Arial Narrow"/>
      <family val="2"/>
    </font>
    <font>
      <b/>
      <sz val="12"/>
      <name val="Arial Narrow"/>
      <family val="2"/>
    </font>
    <font>
      <b/>
      <sz val="16"/>
      <name val="Arial Narrow"/>
      <family val="2"/>
    </font>
    <font>
      <sz val="12"/>
      <name val="Calibri"/>
      <family val="2"/>
      <scheme val="minor"/>
    </font>
    <font>
      <sz val="9"/>
      <color indexed="81"/>
      <name val="Tahoma"/>
      <family val="2"/>
    </font>
    <font>
      <b/>
      <sz val="9"/>
      <color indexed="81"/>
      <name val="Tahoma"/>
      <family val="2"/>
    </font>
    <font>
      <sz val="11"/>
      <color theme="5"/>
      <name val="Arial Narrow"/>
      <family val="2"/>
    </font>
    <font>
      <b/>
      <sz val="11"/>
      <color theme="5"/>
      <name val="Arial Narrow"/>
      <family val="2"/>
    </font>
    <font>
      <b/>
      <sz val="11"/>
      <name val="Arial Narrow"/>
      <family val="2"/>
    </font>
    <font>
      <b/>
      <i/>
      <sz val="11"/>
      <name val="Arial Narrow"/>
      <family val="2"/>
    </font>
    <font>
      <sz val="11"/>
      <name val="Calibri"/>
      <family val="2"/>
      <scheme val="minor"/>
    </font>
    <font>
      <sz val="10"/>
      <color theme="1"/>
      <name val="Arial Narrow"/>
      <family val="2"/>
    </font>
  </fonts>
  <fills count="21">
    <fill>
      <patternFill patternType="none"/>
    </fill>
    <fill>
      <patternFill patternType="gray125"/>
    </fill>
    <fill>
      <patternFill patternType="solid">
        <fgColor theme="3" tint="0.59999389629810485"/>
        <bgColor indexed="64"/>
      </patternFill>
    </fill>
    <fill>
      <patternFill patternType="lightGray">
        <bgColor theme="3" tint="0.39994506668294322"/>
      </patternFill>
    </fill>
    <fill>
      <patternFill patternType="lightGray">
        <bgColor theme="5" tint="0.79998168889431442"/>
      </patternFill>
    </fill>
    <fill>
      <patternFill patternType="solid">
        <fgColor theme="5"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Gray">
        <bgColor theme="8" tint="-0.249977111117893"/>
      </patternFill>
    </fill>
    <fill>
      <patternFill patternType="solid">
        <fgColor theme="4" tint="0.39997558519241921"/>
        <bgColor indexed="64"/>
      </patternFill>
    </fill>
    <fill>
      <patternFill patternType="solid">
        <fgColor theme="8" tint="0.39997558519241921"/>
        <bgColor indexed="64"/>
      </patternFill>
    </fill>
    <fill>
      <patternFill patternType="solid">
        <fgColor theme="2" tint="-0.249977111117893"/>
        <bgColor indexed="64"/>
      </patternFill>
    </fill>
    <fill>
      <patternFill patternType="lightGray">
        <bgColor theme="8" tint="0.39997558519241921"/>
      </patternFill>
    </fill>
    <fill>
      <patternFill patternType="lightGray">
        <bgColor theme="9" tint="0.5999938962981048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3">
    <xf numFmtId="0" fontId="0" fillId="0" borderId="0"/>
    <xf numFmtId="43" fontId="1" fillId="0" borderId="0" applyFont="0" applyFill="0" applyBorder="0" applyAlignment="0" applyProtection="0"/>
    <xf numFmtId="0" fontId="3" fillId="0" borderId="0">
      <protection locked="0"/>
    </xf>
  </cellStyleXfs>
  <cellXfs count="334">
    <xf numFmtId="0" fontId="0" fillId="0" borderId="0" xfId="0"/>
    <xf numFmtId="164" fontId="2" fillId="0" borderId="0" xfId="1" applyNumberFormat="1" applyFont="1" applyFill="1" applyBorder="1" applyAlignment="1">
      <alignment vertical="center"/>
    </xf>
    <xf numFmtId="0" fontId="5" fillId="0" borderId="0" xfId="0" applyFont="1" applyFill="1" applyBorder="1"/>
    <xf numFmtId="0" fontId="7" fillId="0" borderId="0" xfId="0" applyFont="1" applyFill="1" applyBorder="1"/>
    <xf numFmtId="164" fontId="7" fillId="0" borderId="0" xfId="1" applyNumberFormat="1" applyFont="1" applyFill="1" applyBorder="1"/>
    <xf numFmtId="0" fontId="7" fillId="0" borderId="0" xfId="0" applyFont="1" applyFill="1" applyBorder="1" applyAlignment="1">
      <alignment horizontal="left"/>
    </xf>
    <xf numFmtId="0" fontId="8" fillId="0" borderId="0" xfId="0" applyFont="1"/>
    <xf numFmtId="0" fontId="8" fillId="0" borderId="0" xfId="0" applyFont="1" applyFill="1"/>
    <xf numFmtId="0" fontId="9" fillId="2" borderId="0" xfId="0" applyFont="1" applyFill="1" applyAlignment="1">
      <alignment horizontal="left" indent="16"/>
    </xf>
    <xf numFmtId="0" fontId="9" fillId="2" borderId="0" xfId="0" applyFont="1" applyFill="1" applyAlignment="1"/>
    <xf numFmtId="164" fontId="9" fillId="2" borderId="0" xfId="1" applyNumberFormat="1" applyFont="1" applyFill="1" applyAlignment="1"/>
    <xf numFmtId="164" fontId="9" fillId="2" borderId="0" xfId="1" applyNumberFormat="1" applyFont="1" applyFill="1" applyAlignment="1">
      <alignment horizontal="left" indent="16"/>
    </xf>
    <xf numFmtId="164" fontId="9" fillId="0" borderId="0" xfId="1" applyNumberFormat="1" applyFont="1" applyFill="1" applyAlignment="1"/>
    <xf numFmtId="0" fontId="9" fillId="0" borderId="0" xfId="0" applyFont="1" applyFill="1" applyAlignment="1">
      <alignment horizontal="left"/>
    </xf>
    <xf numFmtId="0" fontId="9" fillId="0" borderId="0" xfId="0" applyFont="1" applyFill="1" applyAlignment="1"/>
    <xf numFmtId="0" fontId="7" fillId="0" borderId="0" xfId="0" applyFont="1" applyFill="1"/>
    <xf numFmtId="1" fontId="9" fillId="0" borderId="1" xfId="0" applyNumberFormat="1" applyFont="1" applyFill="1" applyBorder="1" applyAlignment="1">
      <alignment horizontal="left"/>
    </xf>
    <xf numFmtId="164" fontId="7" fillId="0" borderId="0" xfId="1" applyNumberFormat="1" applyFont="1" applyFill="1"/>
    <xf numFmtId="0" fontId="7" fillId="0" borderId="0" xfId="0" applyFont="1" applyFill="1" applyAlignment="1">
      <alignment horizontal="left"/>
    </xf>
    <xf numFmtId="3" fontId="7" fillId="0" borderId="1" xfId="0" applyNumberFormat="1" applyFont="1" applyFill="1" applyBorder="1" applyAlignment="1">
      <alignment vertical="top"/>
    </xf>
    <xf numFmtId="164" fontId="7" fillId="0" borderId="0" xfId="1" applyNumberFormat="1" applyFont="1" applyFill="1" applyBorder="1" applyAlignment="1">
      <alignment vertical="top"/>
    </xf>
    <xf numFmtId="164" fontId="9" fillId="0" borderId="2" xfId="1" applyNumberFormat="1" applyFont="1" applyFill="1" applyBorder="1" applyAlignment="1">
      <alignment horizontal="center" vertical="center" wrapText="1"/>
    </xf>
    <xf numFmtId="0" fontId="8" fillId="0" borderId="0" xfId="0" applyFont="1" applyAlignment="1">
      <alignment horizontal="left"/>
    </xf>
    <xf numFmtId="1" fontId="9" fillId="0" borderId="0" xfId="0" applyNumberFormat="1" applyFont="1" applyFill="1" applyBorder="1" applyAlignment="1">
      <alignment horizontal="left"/>
    </xf>
    <xf numFmtId="3" fontId="7" fillId="0" borderId="0" xfId="0" applyNumberFormat="1" applyFont="1" applyFill="1" applyBorder="1" applyAlignment="1">
      <alignment vertical="top"/>
    </xf>
    <xf numFmtId="164" fontId="7" fillId="0" borderId="0" xfId="0" applyNumberFormat="1" applyFont="1" applyFill="1" applyAlignment="1">
      <alignment horizontal="left"/>
    </xf>
    <xf numFmtId="0" fontId="7" fillId="0" borderId="0" xfId="0" applyFont="1" applyFill="1" applyBorder="1" applyAlignment="1"/>
    <xf numFmtId="164" fontId="7" fillId="0" borderId="0" xfId="1" applyNumberFormat="1" applyFont="1" applyFill="1" applyAlignment="1">
      <alignment horizontal="left"/>
    </xf>
    <xf numFmtId="165" fontId="9" fillId="3" borderId="0" xfId="0" applyNumberFormat="1" applyFont="1" applyFill="1" applyBorder="1"/>
    <xf numFmtId="0" fontId="9" fillId="3" borderId="0" xfId="0" applyFont="1" applyFill="1" applyBorder="1"/>
    <xf numFmtId="164" fontId="9" fillId="3" borderId="0" xfId="1" applyNumberFormat="1" applyFont="1" applyFill="1" applyBorder="1"/>
    <xf numFmtId="0" fontId="9" fillId="4" borderId="0" xfId="0" applyFont="1" applyFill="1" applyBorder="1"/>
    <xf numFmtId="0" fontId="9" fillId="3" borderId="0" xfId="0" applyFont="1" applyFill="1" applyBorder="1" applyAlignment="1">
      <alignment horizontal="left"/>
    </xf>
    <xf numFmtId="14" fontId="10" fillId="0" borderId="0" xfId="0" applyNumberFormat="1" applyFont="1" applyFill="1" applyBorder="1"/>
    <xf numFmtId="0" fontId="10" fillId="0" borderId="0" xfId="0" applyFont="1" applyBorder="1"/>
    <xf numFmtId="164" fontId="10" fillId="0" borderId="0" xfId="1" applyNumberFormat="1" applyFont="1" applyBorder="1"/>
    <xf numFmtId="43" fontId="10" fillId="5" borderId="0" xfId="1" applyNumberFormat="1" applyFont="1" applyFill="1" applyBorder="1" applyAlignment="1">
      <alignment horizontal="left"/>
    </xf>
    <xf numFmtId="0" fontId="12" fillId="0" borderId="0" xfId="0" applyFont="1" applyBorder="1"/>
    <xf numFmtId="0" fontId="7" fillId="0" borderId="0" xfId="0" applyFont="1" applyBorder="1" applyAlignment="1">
      <alignment vertical="center"/>
    </xf>
    <xf numFmtId="0" fontId="10" fillId="0" borderId="0" xfId="0" applyFont="1" applyBorder="1" applyAlignment="1">
      <alignment vertical="center"/>
    </xf>
    <xf numFmtId="164" fontId="10" fillId="0" borderId="0" xfId="1" applyNumberFormat="1" applyFont="1" applyFill="1" applyBorder="1" applyAlignment="1">
      <alignment vertical="center"/>
    </xf>
    <xf numFmtId="164" fontId="13" fillId="0" borderId="0" xfId="0" applyNumberFormat="1" applyFont="1" applyBorder="1" applyAlignment="1"/>
    <xf numFmtId="0" fontId="8" fillId="0" borderId="0" xfId="0" applyFont="1" applyBorder="1"/>
    <xf numFmtId="0" fontId="7" fillId="0" borderId="0" xfId="0" applyFont="1" applyFill="1" applyBorder="1" applyAlignment="1">
      <alignment vertical="center"/>
    </xf>
    <xf numFmtId="0" fontId="7" fillId="0" borderId="0" xfId="2" applyFont="1" applyFill="1" applyBorder="1" applyAlignment="1" applyProtection="1"/>
    <xf numFmtId="164" fontId="7" fillId="0" borderId="0" xfId="1" applyNumberFormat="1" applyFont="1" applyFill="1" applyBorder="1" applyAlignment="1">
      <alignment vertical="center"/>
    </xf>
    <xf numFmtId="164" fontId="7" fillId="0" borderId="0" xfId="1" applyNumberFormat="1" applyFont="1" applyFill="1" applyBorder="1" applyAlignment="1" applyProtection="1"/>
    <xf numFmtId="0" fontId="10" fillId="0" borderId="0" xfId="0" applyFont="1" applyFill="1" applyBorder="1" applyAlignment="1">
      <alignment vertical="center"/>
    </xf>
    <xf numFmtId="0" fontId="13" fillId="0" borderId="0" xfId="0" applyFont="1" applyFill="1" applyBorder="1" applyAlignment="1"/>
    <xf numFmtId="164" fontId="13" fillId="0" borderId="0" xfId="1" applyNumberFormat="1" applyFont="1" applyBorder="1" applyAlignment="1" applyProtection="1"/>
    <xf numFmtId="164" fontId="13" fillId="0" borderId="0" xfId="0" applyNumberFormat="1" applyFont="1" applyFill="1" applyBorder="1" applyAlignment="1"/>
    <xf numFmtId="0" fontId="13" fillId="0" borderId="0" xfId="0" applyFont="1" applyBorder="1" applyAlignment="1">
      <alignment vertical="center"/>
    </xf>
    <xf numFmtId="166" fontId="13" fillId="0" borderId="0" xfId="0" applyNumberFormat="1" applyFont="1" applyBorder="1"/>
    <xf numFmtId="164" fontId="10" fillId="0" borderId="0" xfId="1" applyNumberFormat="1" applyFont="1" applyBorder="1" applyAlignment="1">
      <alignment vertical="center"/>
    </xf>
    <xf numFmtId="14" fontId="10" fillId="11" borderId="0" xfId="0" applyNumberFormat="1" applyFont="1" applyFill="1" applyBorder="1"/>
    <xf numFmtId="0" fontId="10" fillId="11" borderId="0" xfId="0" applyFont="1" applyFill="1" applyBorder="1" applyAlignment="1">
      <alignment vertical="center"/>
    </xf>
    <xf numFmtId="0" fontId="13" fillId="11" borderId="0" xfId="0" applyFont="1" applyFill="1" applyBorder="1" applyAlignment="1">
      <alignment vertical="center"/>
    </xf>
    <xf numFmtId="164" fontId="10" fillId="11" borderId="0" xfId="1" applyNumberFormat="1" applyFont="1" applyFill="1" applyBorder="1" applyAlignment="1">
      <alignment vertical="center"/>
    </xf>
    <xf numFmtId="164" fontId="10" fillId="11" borderId="0" xfId="1" applyNumberFormat="1" applyFont="1" applyFill="1" applyBorder="1"/>
    <xf numFmtId="43" fontId="10" fillId="11" borderId="0" xfId="1" applyNumberFormat="1" applyFont="1" applyFill="1" applyBorder="1" applyAlignment="1">
      <alignment horizontal="left"/>
    </xf>
    <xf numFmtId="166" fontId="13" fillId="11" borderId="0" xfId="0" applyNumberFormat="1" applyFont="1" applyFill="1" applyBorder="1"/>
    <xf numFmtId="0" fontId="10" fillId="11" borderId="0" xfId="0" applyFont="1" applyFill="1" applyBorder="1"/>
    <xf numFmtId="0" fontId="8" fillId="11" borderId="0" xfId="0" applyFont="1" applyFill="1"/>
    <xf numFmtId="166" fontId="13" fillId="0" borderId="0" xfId="0" applyNumberFormat="1" applyFont="1" applyFill="1" applyBorder="1"/>
    <xf numFmtId="0" fontId="10" fillId="0" borderId="0" xfId="0" applyFont="1" applyBorder="1" applyAlignment="1">
      <alignment horizontal="center" vertical="center"/>
    </xf>
    <xf numFmtId="164" fontId="10" fillId="0" borderId="0" xfId="1" applyNumberFormat="1" applyFont="1" applyFill="1" applyBorder="1"/>
    <xf numFmtId="43" fontId="10" fillId="0" borderId="0" xfId="1" applyNumberFormat="1" applyFont="1" applyFill="1" applyBorder="1" applyAlignment="1">
      <alignment horizontal="left"/>
    </xf>
    <xf numFmtId="164" fontId="7" fillId="0" borderId="0" xfId="1" applyNumberFormat="1" applyFont="1" applyFill="1" applyBorder="1" applyAlignment="1">
      <alignment horizontal="left"/>
    </xf>
    <xf numFmtId="0" fontId="7" fillId="0" borderId="0" xfId="0" applyFont="1" applyBorder="1" applyAlignment="1"/>
    <xf numFmtId="164" fontId="7" fillId="0" borderId="0" xfId="1" applyNumberFormat="1" applyFont="1" applyBorder="1" applyAlignment="1" applyProtection="1"/>
    <xf numFmtId="0" fontId="13" fillId="0" borderId="0" xfId="0" applyFont="1" applyBorder="1"/>
    <xf numFmtId="0" fontId="13" fillId="11" borderId="0" xfId="0" applyFont="1" applyFill="1" applyBorder="1"/>
    <xf numFmtId="0" fontId="13" fillId="11" borderId="0" xfId="0" applyFont="1" applyFill="1" applyBorder="1" applyAlignment="1"/>
    <xf numFmtId="164" fontId="13" fillId="11" borderId="0" xfId="1" applyNumberFormat="1" applyFont="1" applyFill="1" applyBorder="1" applyAlignment="1" applyProtection="1"/>
    <xf numFmtId="164" fontId="13" fillId="11" borderId="0" xfId="0" applyNumberFormat="1" applyFont="1" applyFill="1" applyBorder="1" applyAlignment="1"/>
    <xf numFmtId="0" fontId="7" fillId="11" borderId="0" xfId="0" applyFont="1" applyFill="1" applyBorder="1"/>
    <xf numFmtId="164" fontId="7" fillId="11" borderId="0" xfId="1" applyNumberFormat="1" applyFont="1" applyFill="1" applyBorder="1"/>
    <xf numFmtId="164" fontId="7" fillId="11" borderId="0" xfId="1" applyNumberFormat="1" applyFont="1" applyFill="1" applyBorder="1" applyAlignment="1">
      <alignment horizontal="left"/>
    </xf>
    <xf numFmtId="0" fontId="7" fillId="11" borderId="0" xfId="0" applyFont="1" applyFill="1" applyBorder="1" applyAlignment="1"/>
    <xf numFmtId="164" fontId="7" fillId="11" borderId="0" xfId="1" applyNumberFormat="1" applyFont="1" applyFill="1" applyBorder="1" applyAlignment="1" applyProtection="1"/>
    <xf numFmtId="164" fontId="13" fillId="0" borderId="0" xfId="1" applyNumberFormat="1" applyFont="1" applyFill="1" applyBorder="1" applyAlignment="1" applyProtection="1"/>
    <xf numFmtId="164" fontId="10" fillId="0" borderId="0" xfId="1" applyNumberFormat="1" applyFont="1" applyBorder="1" applyAlignment="1">
      <alignment horizontal="center"/>
    </xf>
    <xf numFmtId="0" fontId="13" fillId="0" borderId="0" xfId="0" applyFont="1" applyBorder="1" applyAlignment="1">
      <alignment horizontal="center"/>
    </xf>
    <xf numFmtId="0" fontId="13" fillId="0" borderId="0" xfId="0" applyFont="1" applyFill="1" applyBorder="1"/>
    <xf numFmtId="164" fontId="10" fillId="11" borderId="0" xfId="1" applyNumberFormat="1" applyFont="1" applyFill="1" applyBorder="1" applyAlignment="1">
      <alignment horizontal="center"/>
    </xf>
    <xf numFmtId="0" fontId="13" fillId="11" borderId="0" xfId="0" applyFont="1" applyFill="1" applyBorder="1" applyAlignment="1">
      <alignment horizontal="center"/>
    </xf>
    <xf numFmtId="0" fontId="7" fillId="11" borderId="0" xfId="0" applyFont="1" applyFill="1" applyBorder="1" applyAlignment="1">
      <alignment vertical="center"/>
    </xf>
    <xf numFmtId="164" fontId="10" fillId="6" borderId="0" xfId="1" applyNumberFormat="1" applyFont="1" applyFill="1" applyBorder="1" applyAlignment="1">
      <alignment vertical="center"/>
    </xf>
    <xf numFmtId="164" fontId="10" fillId="9" borderId="0" xfId="1" applyNumberFormat="1" applyFont="1" applyFill="1" applyBorder="1" applyAlignment="1">
      <alignment vertical="center"/>
    </xf>
    <xf numFmtId="0" fontId="7" fillId="11" borderId="0" xfId="2" applyFont="1" applyFill="1" applyBorder="1" applyAlignment="1" applyProtection="1"/>
    <xf numFmtId="164" fontId="7" fillId="11" borderId="0" xfId="1" applyNumberFormat="1" applyFont="1" applyFill="1" applyBorder="1" applyAlignment="1">
      <alignment vertical="center"/>
    </xf>
    <xf numFmtId="0" fontId="10" fillId="0" borderId="0" xfId="0" applyFont="1" applyFill="1" applyBorder="1"/>
    <xf numFmtId="164" fontId="7" fillId="6" borderId="0" xfId="1" applyNumberFormat="1" applyFont="1" applyFill="1" applyBorder="1" applyAlignment="1">
      <alignment vertical="center"/>
    </xf>
    <xf numFmtId="164" fontId="10" fillId="8" borderId="0" xfId="1" applyNumberFormat="1" applyFont="1" applyFill="1" applyBorder="1" applyAlignment="1">
      <alignment vertical="center"/>
    </xf>
    <xf numFmtId="14" fontId="10" fillId="7" borderId="0" xfId="0" applyNumberFormat="1" applyFont="1" applyFill="1" applyBorder="1"/>
    <xf numFmtId="0" fontId="7" fillId="7" borderId="0" xfId="0" applyFont="1" applyFill="1" applyBorder="1"/>
    <xf numFmtId="164" fontId="7" fillId="7" borderId="0" xfId="1" applyNumberFormat="1" applyFont="1" applyFill="1" applyBorder="1"/>
    <xf numFmtId="164" fontId="10" fillId="7" borderId="0" xfId="1" applyNumberFormat="1" applyFont="1" applyFill="1" applyBorder="1"/>
    <xf numFmtId="43" fontId="10" fillId="7" borderId="0" xfId="1" applyNumberFormat="1" applyFont="1" applyFill="1" applyBorder="1" applyAlignment="1">
      <alignment horizontal="left"/>
    </xf>
    <xf numFmtId="164" fontId="7" fillId="7" borderId="0" xfId="1" applyNumberFormat="1" applyFont="1" applyFill="1" applyBorder="1" applyAlignment="1">
      <alignment horizontal="left"/>
    </xf>
    <xf numFmtId="0" fontId="10" fillId="7" borderId="0" xfId="0" applyFont="1" applyFill="1" applyBorder="1"/>
    <xf numFmtId="0" fontId="8" fillId="7" borderId="0" xfId="0" applyFont="1" applyFill="1"/>
    <xf numFmtId="14" fontId="10" fillId="12" borderId="0" xfId="0" applyNumberFormat="1" applyFont="1" applyFill="1" applyBorder="1"/>
    <xf numFmtId="0" fontId="7" fillId="12" borderId="0" xfId="0" applyFont="1" applyFill="1" applyBorder="1"/>
    <xf numFmtId="164" fontId="7" fillId="12" borderId="0" xfId="1" applyNumberFormat="1" applyFont="1" applyFill="1" applyBorder="1"/>
    <xf numFmtId="164" fontId="10" fillId="12" borderId="0" xfId="1" applyNumberFormat="1" applyFont="1" applyFill="1" applyBorder="1"/>
    <xf numFmtId="43" fontId="10" fillId="12" borderId="0" xfId="1" applyNumberFormat="1" applyFont="1" applyFill="1" applyBorder="1" applyAlignment="1">
      <alignment horizontal="left"/>
    </xf>
    <xf numFmtId="164" fontId="7" fillId="12" borderId="0" xfId="1" applyNumberFormat="1" applyFont="1" applyFill="1" applyBorder="1" applyAlignment="1">
      <alignment horizontal="left"/>
    </xf>
    <xf numFmtId="0" fontId="10" fillId="12" borderId="0" xfId="0" applyFont="1" applyFill="1" applyBorder="1"/>
    <xf numFmtId="0" fontId="11" fillId="12" borderId="0" xfId="0" applyFont="1" applyFill="1"/>
    <xf numFmtId="0" fontId="8" fillId="12" borderId="0" xfId="0" applyFont="1" applyFill="1"/>
    <xf numFmtId="0" fontId="10" fillId="12" borderId="0" xfId="0" applyFont="1" applyFill="1" applyBorder="1" applyAlignment="1">
      <alignment vertical="center"/>
    </xf>
    <xf numFmtId="164" fontId="10" fillId="12" borderId="0" xfId="1" applyNumberFormat="1" applyFont="1" applyFill="1" applyBorder="1" applyAlignment="1">
      <alignment horizontal="center"/>
    </xf>
    <xf numFmtId="0" fontId="13" fillId="12" borderId="0" xfId="0" applyFont="1" applyFill="1" applyBorder="1" applyAlignment="1">
      <alignment horizontal="center"/>
    </xf>
    <xf numFmtId="0" fontId="13" fillId="12" borderId="0" xfId="0" applyFont="1" applyFill="1" applyBorder="1"/>
    <xf numFmtId="0" fontId="10" fillId="10" borderId="0" xfId="0" applyFont="1" applyFill="1" applyBorder="1" applyAlignment="1">
      <alignment vertical="center"/>
    </xf>
    <xf numFmtId="0" fontId="13" fillId="12" borderId="0" xfId="0" applyFont="1" applyFill="1" applyBorder="1" applyAlignment="1">
      <alignment vertical="center"/>
    </xf>
    <xf numFmtId="164" fontId="10" fillId="12" borderId="0" xfId="1" applyNumberFormat="1" applyFont="1" applyFill="1" applyBorder="1" applyAlignment="1">
      <alignment vertical="center"/>
    </xf>
    <xf numFmtId="166" fontId="13" fillId="12" borderId="0" xfId="0" applyNumberFormat="1" applyFont="1" applyFill="1" applyBorder="1"/>
    <xf numFmtId="0" fontId="7" fillId="12" borderId="0" xfId="0" applyFont="1" applyFill="1" applyBorder="1" applyAlignment="1">
      <alignment vertical="center"/>
    </xf>
    <xf numFmtId="0" fontId="7" fillId="12" borderId="0" xfId="2" applyFont="1" applyFill="1" applyBorder="1" applyAlignment="1" applyProtection="1"/>
    <xf numFmtId="164" fontId="7" fillId="12" borderId="0" xfId="1" applyNumberFormat="1" applyFont="1" applyFill="1" applyBorder="1" applyAlignment="1">
      <alignment vertical="center"/>
    </xf>
    <xf numFmtId="164" fontId="7" fillId="12" borderId="0" xfId="1" applyNumberFormat="1" applyFont="1" applyFill="1" applyBorder="1" applyAlignment="1" applyProtection="1"/>
    <xf numFmtId="0" fontId="13" fillId="0" borderId="0" xfId="0" applyFont="1" applyFill="1" applyBorder="1" applyAlignment="1">
      <alignment vertical="center"/>
    </xf>
    <xf numFmtId="0" fontId="14" fillId="0" borderId="0" xfId="0" applyFont="1" applyBorder="1" applyAlignment="1"/>
    <xf numFmtId="164" fontId="14" fillId="0" borderId="0" xfId="1" applyNumberFormat="1" applyFont="1" applyBorder="1" applyAlignment="1"/>
    <xf numFmtId="164" fontId="14" fillId="0" borderId="0" xfId="1" applyNumberFormat="1" applyFont="1" applyFill="1" applyBorder="1" applyAlignment="1">
      <alignment vertical="top"/>
    </xf>
    <xf numFmtId="0" fontId="15" fillId="0" borderId="0" xfId="0" applyFont="1" applyBorder="1"/>
    <xf numFmtId="0" fontId="7" fillId="0" borderId="0" xfId="0" applyFont="1" applyBorder="1"/>
    <xf numFmtId="0" fontId="16" fillId="12" borderId="0" xfId="0" applyFont="1" applyFill="1" applyBorder="1" applyAlignment="1"/>
    <xf numFmtId="0" fontId="16" fillId="12" borderId="0" xfId="2" applyFont="1" applyFill="1" applyBorder="1" applyAlignment="1" applyProtection="1"/>
    <xf numFmtId="164" fontId="16" fillId="12" borderId="0" xfId="1" applyNumberFormat="1" applyFont="1" applyFill="1" applyBorder="1" applyAlignment="1">
      <alignment vertical="center"/>
    </xf>
    <xf numFmtId="0" fontId="7" fillId="12" borderId="0" xfId="0" applyFont="1" applyFill="1" applyBorder="1" applyAlignment="1"/>
    <xf numFmtId="14" fontId="7" fillId="12" borderId="0" xfId="0" applyNumberFormat="1" applyFont="1" applyFill="1" applyBorder="1"/>
    <xf numFmtId="43" fontId="7" fillId="12" borderId="0" xfId="1" applyNumberFormat="1" applyFont="1" applyFill="1" applyBorder="1" applyAlignment="1">
      <alignment horizontal="left"/>
    </xf>
    <xf numFmtId="0" fontId="8" fillId="9" borderId="0" xfId="0" applyFont="1" applyFill="1"/>
    <xf numFmtId="164" fontId="13" fillId="12" borderId="0" xfId="0" applyNumberFormat="1" applyFont="1" applyFill="1" applyBorder="1" applyAlignment="1"/>
    <xf numFmtId="0" fontId="8" fillId="6" borderId="0" xfId="0" applyFont="1" applyFill="1"/>
    <xf numFmtId="0" fontId="10" fillId="0" borderId="0" xfId="0" applyFont="1" applyBorder="1" applyAlignment="1">
      <alignment vertical="center" wrapText="1"/>
    </xf>
    <xf numFmtId="0" fontId="16" fillId="11" borderId="0" xfId="0" applyFont="1" applyFill="1" applyBorder="1" applyAlignment="1"/>
    <xf numFmtId="0" fontId="16" fillId="11" borderId="0" xfId="2" applyFont="1" applyFill="1" applyBorder="1" applyAlignment="1" applyProtection="1"/>
    <xf numFmtId="164" fontId="16" fillId="11" borderId="0" xfId="1" applyNumberFormat="1" applyFont="1" applyFill="1" applyBorder="1" applyAlignment="1">
      <alignment vertical="center"/>
    </xf>
    <xf numFmtId="0" fontId="13" fillId="12" borderId="0" xfId="0" applyFont="1" applyFill="1" applyBorder="1" applyAlignment="1"/>
    <xf numFmtId="0" fontId="10" fillId="7" borderId="0" xfId="0" applyFont="1" applyFill="1" applyBorder="1" applyAlignment="1">
      <alignment vertical="center"/>
    </xf>
    <xf numFmtId="164" fontId="10" fillId="7" borderId="0" xfId="1" applyNumberFormat="1" applyFont="1" applyFill="1" applyBorder="1" applyAlignment="1">
      <alignment vertical="center"/>
    </xf>
    <xf numFmtId="0" fontId="13" fillId="7" borderId="0" xfId="0" applyFont="1" applyFill="1" applyBorder="1" applyAlignment="1">
      <alignment vertical="center"/>
    </xf>
    <xf numFmtId="3" fontId="10" fillId="0" borderId="0" xfId="0" applyNumberFormat="1" applyFont="1" applyBorder="1"/>
    <xf numFmtId="3" fontId="10" fillId="12" borderId="0" xfId="0" applyNumberFormat="1" applyFont="1" applyFill="1" applyBorder="1"/>
    <xf numFmtId="14" fontId="17" fillId="0" borderId="0" xfId="0" applyNumberFormat="1" applyFont="1" applyFill="1" applyBorder="1"/>
    <xf numFmtId="0" fontId="17" fillId="0" borderId="0" xfId="0" applyFont="1" applyBorder="1" applyAlignment="1">
      <alignment vertical="center"/>
    </xf>
    <xf numFmtId="0" fontId="17" fillId="11" borderId="0" xfId="0" applyFont="1" applyFill="1" applyBorder="1"/>
    <xf numFmtId="0" fontId="17" fillId="0" borderId="0" xfId="0" applyFont="1" applyBorder="1"/>
    <xf numFmtId="164" fontId="17" fillId="0" borderId="0" xfId="1" applyNumberFormat="1" applyFont="1" applyBorder="1" applyAlignment="1">
      <alignment vertical="center"/>
    </xf>
    <xf numFmtId="164" fontId="17" fillId="0" borderId="0" xfId="1" applyNumberFormat="1" applyFont="1" applyBorder="1"/>
    <xf numFmtId="43" fontId="17" fillId="5" borderId="0" xfId="1" applyNumberFormat="1" applyFont="1" applyFill="1" applyBorder="1" applyAlignment="1">
      <alignment horizontal="left"/>
    </xf>
    <xf numFmtId="166" fontId="17" fillId="0" borderId="0" xfId="0" applyNumberFormat="1" applyFont="1" applyBorder="1"/>
    <xf numFmtId="0" fontId="18" fillId="0" borderId="0" xfId="0" applyFont="1"/>
    <xf numFmtId="14" fontId="17" fillId="12" borderId="0" xfId="0" applyNumberFormat="1" applyFont="1" applyFill="1" applyBorder="1"/>
    <xf numFmtId="0" fontId="17" fillId="12" borderId="0" xfId="0" applyFont="1" applyFill="1" applyBorder="1" applyAlignment="1">
      <alignment vertical="center"/>
    </xf>
    <xf numFmtId="0" fontId="17" fillId="12" borderId="0" xfId="0" applyFont="1" applyFill="1" applyBorder="1"/>
    <xf numFmtId="164" fontId="17" fillId="12" borderId="0" xfId="1" applyNumberFormat="1" applyFont="1" applyFill="1" applyBorder="1" applyAlignment="1">
      <alignment vertical="center"/>
    </xf>
    <xf numFmtId="164" fontId="17" fillId="12" borderId="0" xfId="1" applyNumberFormat="1" applyFont="1" applyFill="1" applyBorder="1"/>
    <xf numFmtId="43" fontId="17" fillId="12" borderId="0" xfId="1" applyNumberFormat="1" applyFont="1" applyFill="1" applyBorder="1" applyAlignment="1">
      <alignment horizontal="left"/>
    </xf>
    <xf numFmtId="166" fontId="17" fillId="12" borderId="0" xfId="0" applyNumberFormat="1" applyFont="1" applyFill="1" applyBorder="1"/>
    <xf numFmtId="0" fontId="18" fillId="12" borderId="0" xfId="0" applyFont="1" applyFill="1"/>
    <xf numFmtId="164" fontId="2" fillId="0" borderId="0" xfId="1" applyNumberFormat="1" applyFont="1" applyFill="1" applyBorder="1" applyAlignment="1">
      <alignment horizontal="center" vertical="center"/>
    </xf>
    <xf numFmtId="164" fontId="2" fillId="0" borderId="0" xfId="1" applyNumberFormat="1" applyFont="1" applyFill="1" applyBorder="1" applyAlignment="1">
      <alignment horizontal="left"/>
    </xf>
    <xf numFmtId="0" fontId="19" fillId="0" borderId="0" xfId="0" applyFont="1" applyFill="1" applyBorder="1"/>
    <xf numFmtId="43" fontId="17" fillId="0" borderId="0" xfId="1" applyNumberFormat="1" applyFont="1" applyFill="1" applyBorder="1" applyAlignment="1">
      <alignment horizontal="left"/>
    </xf>
    <xf numFmtId="43" fontId="7" fillId="0" borderId="0" xfId="1" applyNumberFormat="1" applyFont="1" applyFill="1" applyBorder="1" applyAlignment="1">
      <alignment horizontal="left"/>
    </xf>
    <xf numFmtId="164" fontId="7" fillId="0" borderId="0" xfId="1" applyNumberFormat="1" applyFont="1" applyFill="1" applyBorder="1" applyAlignment="1">
      <alignment horizontal="center" vertical="center"/>
    </xf>
    <xf numFmtId="164" fontId="2" fillId="0" borderId="0" xfId="1" applyNumberFormat="1" applyFont="1" applyFill="1" applyBorder="1"/>
    <xf numFmtId="164" fontId="4" fillId="0" borderId="0" xfId="1" applyNumberFormat="1" applyFont="1" applyFill="1" applyBorder="1"/>
    <xf numFmtId="15" fontId="15" fillId="0" borderId="0" xfId="0" applyNumberFormat="1" applyFont="1" applyFill="1" applyBorder="1"/>
    <xf numFmtId="0" fontId="15" fillId="0" borderId="0" xfId="0" applyFont="1" applyFill="1" applyBorder="1"/>
    <xf numFmtId="0" fontId="17" fillId="0" borderId="0" xfId="0" applyFont="1" applyFill="1" applyBorder="1" applyAlignment="1"/>
    <xf numFmtId="0" fontId="10" fillId="9" borderId="0" xfId="0" applyFont="1" applyFill="1" applyBorder="1"/>
    <xf numFmtId="0" fontId="10" fillId="6" borderId="0" xfId="0" applyFont="1" applyFill="1" applyBorder="1"/>
    <xf numFmtId="15" fontId="7" fillId="0" borderId="0" xfId="0" applyNumberFormat="1" applyFont="1" applyFill="1" applyBorder="1" applyAlignment="1">
      <alignment horizontal="right"/>
    </xf>
    <xf numFmtId="164" fontId="10" fillId="0" borderId="0" xfId="1" applyNumberFormat="1" applyFont="1" applyFill="1" applyBorder="1" applyAlignment="1">
      <alignment horizontal="left"/>
    </xf>
    <xf numFmtId="15" fontId="15" fillId="0" borderId="0" xfId="0" applyNumberFormat="1" applyFont="1" applyFill="1" applyBorder="1" applyAlignment="1">
      <alignment horizontal="right"/>
    </xf>
    <xf numFmtId="164" fontId="15" fillId="0" borderId="0" xfId="1" applyNumberFormat="1" applyFont="1" applyFill="1" applyBorder="1" applyAlignment="1">
      <alignment vertical="center"/>
    </xf>
    <xf numFmtId="0" fontId="7" fillId="0" borderId="0" xfId="0" applyFont="1" applyFill="1" applyBorder="1" applyAlignment="1">
      <alignment horizontal="center" vertical="center"/>
    </xf>
    <xf numFmtId="164" fontId="15" fillId="0" borderId="0" xfId="1" applyNumberFormat="1" applyFont="1" applyFill="1" applyBorder="1" applyAlignment="1">
      <alignment horizontal="center" vertical="center"/>
    </xf>
    <xf numFmtId="0" fontId="15" fillId="0" borderId="0" xfId="0" applyFont="1" applyFill="1" applyBorder="1" applyAlignment="1">
      <alignment horizontal="center" vertical="center"/>
    </xf>
    <xf numFmtId="165" fontId="7" fillId="0" borderId="0" xfId="0" applyNumberFormat="1" applyFont="1" applyFill="1" applyBorder="1" applyAlignment="1">
      <alignment vertical="top" wrapText="1"/>
    </xf>
    <xf numFmtId="1" fontId="7" fillId="0" borderId="0" xfId="0" applyNumberFormat="1" applyFont="1" applyFill="1" applyBorder="1" applyAlignment="1">
      <alignment vertical="top"/>
    </xf>
    <xf numFmtId="1" fontId="7" fillId="0" borderId="0" xfId="0" applyNumberFormat="1" applyFont="1" applyBorder="1" applyAlignment="1">
      <alignment horizontal="left"/>
    </xf>
    <xf numFmtId="164" fontId="7" fillId="0" borderId="0" xfId="1" applyNumberFormat="1" applyFont="1" applyBorder="1" applyAlignment="1">
      <alignment vertical="top" wrapText="1"/>
    </xf>
    <xf numFmtId="164" fontId="7" fillId="0" borderId="0" xfId="1" applyNumberFormat="1" applyFont="1" applyFill="1" applyBorder="1" applyAlignment="1">
      <alignment vertical="top" wrapText="1"/>
    </xf>
    <xf numFmtId="1" fontId="7" fillId="0" borderId="0" xfId="0" applyNumberFormat="1" applyFont="1" applyFill="1" applyBorder="1" applyAlignment="1">
      <alignment vertical="top" wrapText="1"/>
    </xf>
    <xf numFmtId="14" fontId="10" fillId="13" borderId="0" xfId="0" applyNumberFormat="1" applyFont="1" applyFill="1" applyBorder="1"/>
    <xf numFmtId="0" fontId="10" fillId="13" borderId="0" xfId="0" applyFont="1" applyFill="1" applyBorder="1" applyAlignment="1">
      <alignment vertical="center"/>
    </xf>
    <xf numFmtId="164" fontId="10" fillId="13" borderId="0" xfId="1" applyNumberFormat="1" applyFont="1" applyFill="1" applyBorder="1" applyAlignment="1">
      <alignment vertical="center"/>
    </xf>
    <xf numFmtId="164" fontId="10" fillId="13" borderId="0" xfId="1" applyNumberFormat="1" applyFont="1" applyFill="1" applyBorder="1"/>
    <xf numFmtId="43" fontId="10" fillId="13" borderId="0" xfId="1" applyNumberFormat="1" applyFont="1" applyFill="1" applyBorder="1" applyAlignment="1">
      <alignment horizontal="left"/>
    </xf>
    <xf numFmtId="166" fontId="13" fillId="13" borderId="0" xfId="0" applyNumberFormat="1" applyFont="1" applyFill="1" applyBorder="1"/>
    <xf numFmtId="0" fontId="10" fillId="13" borderId="0" xfId="0" applyFont="1" applyFill="1" applyBorder="1"/>
    <xf numFmtId="0" fontId="10" fillId="13" borderId="0" xfId="0" applyFont="1" applyFill="1" applyBorder="1" applyAlignment="1">
      <alignment horizontal="center" vertical="center"/>
    </xf>
    <xf numFmtId="0" fontId="7" fillId="13" borderId="0" xfId="0" applyFont="1" applyFill="1" applyBorder="1" applyAlignment="1"/>
    <xf numFmtId="0" fontId="8" fillId="13" borderId="0" xfId="0" applyFont="1" applyFill="1"/>
    <xf numFmtId="0" fontId="7" fillId="13" borderId="0" xfId="0" applyFont="1" applyFill="1" applyBorder="1"/>
    <xf numFmtId="164" fontId="7" fillId="13" borderId="0" xfId="1" applyNumberFormat="1" applyFont="1" applyFill="1" applyBorder="1"/>
    <xf numFmtId="164" fontId="7" fillId="13" borderId="0" xfId="1" applyNumberFormat="1" applyFont="1" applyFill="1" applyBorder="1" applyAlignment="1">
      <alignment horizontal="left"/>
    </xf>
    <xf numFmtId="0" fontId="13" fillId="13" borderId="0" xfId="0" applyFont="1" applyFill="1" applyBorder="1" applyAlignment="1"/>
    <xf numFmtId="164" fontId="10" fillId="13" borderId="0" xfId="1" applyNumberFormat="1" applyFont="1" applyFill="1" applyBorder="1" applyAlignment="1">
      <alignment horizontal="center"/>
    </xf>
    <xf numFmtId="0" fontId="13" fillId="13" borderId="0" xfId="0" applyFont="1" applyFill="1" applyBorder="1" applyAlignment="1">
      <alignment horizontal="center"/>
    </xf>
    <xf numFmtId="0" fontId="13" fillId="13" borderId="0" xfId="0" applyFont="1" applyFill="1" applyBorder="1"/>
    <xf numFmtId="0" fontId="7" fillId="13" borderId="0" xfId="0" applyFont="1" applyFill="1" applyBorder="1" applyAlignment="1">
      <alignment vertical="center"/>
    </xf>
    <xf numFmtId="164" fontId="13" fillId="13" borderId="0" xfId="0" applyNumberFormat="1" applyFont="1" applyFill="1" applyBorder="1" applyAlignment="1"/>
    <xf numFmtId="0" fontId="12" fillId="13" borderId="0" xfId="0" applyFont="1" applyFill="1" applyBorder="1"/>
    <xf numFmtId="164" fontId="7" fillId="13" borderId="0" xfId="1" applyNumberFormat="1" applyFont="1" applyFill="1" applyBorder="1" applyAlignment="1" applyProtection="1"/>
    <xf numFmtId="164" fontId="13" fillId="13" borderId="0" xfId="1" applyNumberFormat="1" applyFont="1" applyFill="1" applyBorder="1" applyAlignment="1" applyProtection="1"/>
    <xf numFmtId="0" fontId="13" fillId="13" borderId="0" xfId="0" applyFont="1" applyFill="1" applyBorder="1" applyAlignment="1">
      <alignment vertical="center"/>
    </xf>
    <xf numFmtId="0" fontId="14" fillId="13" borderId="0" xfId="0" applyFont="1" applyFill="1" applyBorder="1" applyAlignment="1"/>
    <xf numFmtId="164" fontId="14" fillId="13" borderId="0" xfId="1" applyNumberFormat="1" applyFont="1" applyFill="1" applyBorder="1" applyAlignment="1"/>
    <xf numFmtId="164" fontId="14" fillId="13" borderId="0" xfId="1" applyNumberFormat="1" applyFont="1" applyFill="1" applyBorder="1" applyAlignment="1">
      <alignment vertical="top"/>
    </xf>
    <xf numFmtId="0" fontId="15" fillId="13" borderId="0" xfId="0" applyFont="1" applyFill="1" applyBorder="1"/>
    <xf numFmtId="0" fontId="17" fillId="0" borderId="0" xfId="0" applyFont="1" applyFill="1" applyBorder="1"/>
    <xf numFmtId="164" fontId="17" fillId="0" borderId="0" xfId="1" applyNumberFormat="1" applyFont="1" applyFill="1" applyBorder="1"/>
    <xf numFmtId="164" fontId="17" fillId="0" borderId="0" xfId="1" applyNumberFormat="1" applyFont="1" applyFill="1" applyBorder="1" applyAlignment="1">
      <alignment horizontal="left"/>
    </xf>
    <xf numFmtId="0" fontId="17" fillId="7" borderId="0" xfId="0" applyFont="1" applyFill="1" applyBorder="1"/>
    <xf numFmtId="15" fontId="7" fillId="13" borderId="0" xfId="0" applyNumberFormat="1" applyFont="1" applyFill="1" applyBorder="1" applyAlignment="1">
      <alignment horizontal="right"/>
    </xf>
    <xf numFmtId="164" fontId="7" fillId="13" borderId="0" xfId="1" applyNumberFormat="1" applyFont="1" applyFill="1" applyBorder="1" applyAlignment="1">
      <alignment vertical="center"/>
    </xf>
    <xf numFmtId="164" fontId="10" fillId="13" borderId="0" xfId="1" applyNumberFormat="1" applyFont="1" applyFill="1" applyBorder="1" applyAlignment="1">
      <alignment horizontal="left"/>
    </xf>
    <xf numFmtId="0" fontId="7" fillId="13" borderId="0" xfId="2" applyFont="1" applyFill="1" applyBorder="1" applyAlignment="1" applyProtection="1"/>
    <xf numFmtId="3" fontId="10" fillId="13" borderId="0" xfId="0" applyNumberFormat="1" applyFont="1" applyFill="1" applyBorder="1"/>
    <xf numFmtId="164" fontId="15" fillId="0" borderId="0" xfId="1" applyNumberFormat="1" applyFont="1" applyFill="1" applyBorder="1" applyAlignment="1">
      <alignment horizontal="left"/>
    </xf>
    <xf numFmtId="164" fontId="15" fillId="0" borderId="0" xfId="1" applyNumberFormat="1" applyFont="1" applyFill="1" applyBorder="1"/>
    <xf numFmtId="164" fontId="8" fillId="0" borderId="0" xfId="1" applyNumberFormat="1" applyFont="1"/>
    <xf numFmtId="0" fontId="4" fillId="0" borderId="0" xfId="0" applyFont="1" applyFill="1" applyBorder="1" applyAlignment="1">
      <alignment horizontal="left"/>
    </xf>
    <xf numFmtId="1" fontId="20" fillId="0" borderId="1" xfId="0" applyNumberFormat="1" applyFont="1" applyFill="1" applyBorder="1" applyAlignment="1">
      <alignment horizontal="left"/>
    </xf>
    <xf numFmtId="164" fontId="4" fillId="0" borderId="0" xfId="1" applyNumberFormat="1" applyFont="1" applyFill="1"/>
    <xf numFmtId="0" fontId="4" fillId="0" borderId="0" xfId="0" applyFont="1" applyFill="1" applyAlignment="1">
      <alignment horizontal="left"/>
    </xf>
    <xf numFmtId="164" fontId="4" fillId="0" borderId="0" xfId="1" applyNumberFormat="1" applyFont="1" applyFill="1" applyBorder="1" applyAlignment="1">
      <alignment vertical="top"/>
    </xf>
    <xf numFmtId="164" fontId="20" fillId="0" borderId="2" xfId="1" applyNumberFormat="1" applyFont="1" applyFill="1" applyBorder="1" applyAlignment="1">
      <alignment horizontal="center" vertical="center" wrapText="1"/>
    </xf>
    <xf numFmtId="1" fontId="20" fillId="0" borderId="0" xfId="0" applyNumberFormat="1" applyFont="1" applyFill="1" applyBorder="1" applyAlignment="1">
      <alignment horizontal="left"/>
    </xf>
    <xf numFmtId="164" fontId="4" fillId="0" borderId="0" xfId="0" applyNumberFormat="1" applyFont="1" applyFill="1" applyAlignment="1">
      <alignment horizontal="left"/>
    </xf>
    <xf numFmtId="164" fontId="4" fillId="0" borderId="0" xfId="1" applyNumberFormat="1" applyFont="1" applyFill="1" applyAlignment="1">
      <alignment horizontal="left"/>
    </xf>
    <xf numFmtId="164" fontId="2" fillId="0" borderId="0" xfId="1" applyNumberFormat="1" applyFont="1" applyFill="1" applyBorder="1" applyAlignment="1" applyProtection="1"/>
    <xf numFmtId="164" fontId="2" fillId="0" borderId="0" xfId="0" applyNumberFormat="1" applyFont="1" applyFill="1" applyBorder="1"/>
    <xf numFmtId="0" fontId="19" fillId="0" borderId="0" xfId="0" applyFont="1" applyFill="1"/>
    <xf numFmtId="0" fontId="22" fillId="0" borderId="0" xfId="0" applyFont="1" applyFill="1"/>
    <xf numFmtId="0" fontId="22" fillId="0" borderId="0" xfId="0" applyFont="1" applyFill="1" applyAlignment="1">
      <alignment horizontal="left"/>
    </xf>
    <xf numFmtId="164" fontId="2" fillId="0" borderId="0" xfId="1" applyNumberFormat="1" applyFont="1" applyFill="1" applyBorder="1" applyAlignment="1">
      <alignment horizontal="center"/>
    </xf>
    <xf numFmtId="1" fontId="2" fillId="0" borderId="0" xfId="0" applyNumberFormat="1" applyFont="1" applyFill="1" applyBorder="1" applyAlignment="1">
      <alignment horizontal="left"/>
    </xf>
    <xf numFmtId="164" fontId="2" fillId="0" borderId="0" xfId="1" applyNumberFormat="1" applyFont="1" applyFill="1" applyBorder="1" applyAlignment="1">
      <alignment vertical="top" wrapText="1"/>
    </xf>
    <xf numFmtId="164" fontId="2" fillId="0" borderId="0" xfId="1" applyNumberFormat="1" applyFont="1" applyFill="1" applyBorder="1" applyAlignment="1"/>
    <xf numFmtId="164" fontId="22" fillId="0" borderId="0" xfId="1" applyNumberFormat="1" applyFont="1" applyFill="1"/>
    <xf numFmtId="3" fontId="4" fillId="0" borderId="1" xfId="0" applyNumberFormat="1" applyFont="1" applyFill="1" applyBorder="1" applyAlignment="1">
      <alignment horizontal="left" vertical="top"/>
    </xf>
    <xf numFmtId="3" fontId="4" fillId="0" borderId="0" xfId="0" applyNumberFormat="1" applyFont="1" applyFill="1" applyBorder="1" applyAlignment="1">
      <alignment horizontal="left" vertical="top"/>
    </xf>
    <xf numFmtId="0" fontId="2" fillId="0" borderId="0" xfId="0" applyFont="1" applyFill="1" applyBorder="1" applyAlignment="1">
      <alignment horizontal="left"/>
    </xf>
    <xf numFmtId="0" fontId="2" fillId="0" borderId="0" xfId="0" applyFont="1" applyFill="1" applyBorder="1" applyAlignment="1">
      <alignment horizontal="left" vertical="center"/>
    </xf>
    <xf numFmtId="164" fontId="2" fillId="0" borderId="0" xfId="1" applyNumberFormat="1" applyFont="1" applyFill="1" applyBorder="1" applyAlignment="1">
      <alignment horizontal="left" vertical="center"/>
    </xf>
    <xf numFmtId="0" fontId="2" fillId="0" borderId="0" xfId="2" applyFont="1" applyFill="1" applyBorder="1" applyAlignment="1" applyProtection="1">
      <alignment horizontal="left"/>
    </xf>
    <xf numFmtId="1" fontId="2" fillId="0" borderId="0" xfId="0" applyNumberFormat="1" applyFont="1" applyFill="1" applyBorder="1" applyAlignment="1">
      <alignment horizontal="left" vertical="top"/>
    </xf>
    <xf numFmtId="1" fontId="2" fillId="0" borderId="0" xfId="0" applyNumberFormat="1" applyFont="1" applyFill="1" applyBorder="1" applyAlignment="1">
      <alignment horizontal="left" vertical="top" wrapText="1"/>
    </xf>
    <xf numFmtId="15" fontId="2" fillId="0" borderId="0" xfId="0" applyNumberFormat="1" applyFont="1" applyFill="1" applyAlignment="1">
      <alignment horizontal="left"/>
    </xf>
    <xf numFmtId="0" fontId="22" fillId="15" borderId="0" xfId="0" applyFont="1" applyFill="1" applyAlignment="1">
      <alignment horizontal="left"/>
    </xf>
    <xf numFmtId="164" fontId="22" fillId="15" borderId="0" xfId="1" applyNumberFormat="1" applyFont="1" applyFill="1"/>
    <xf numFmtId="0" fontId="22" fillId="15" borderId="0" xfId="0" applyFont="1" applyFill="1"/>
    <xf numFmtId="0" fontId="22" fillId="0" borderId="0" xfId="0" applyFont="1" applyFill="1" applyBorder="1"/>
    <xf numFmtId="164" fontId="0" fillId="0" borderId="0" xfId="1" applyNumberFormat="1" applyFont="1"/>
    <xf numFmtId="0" fontId="25" fillId="0" borderId="0" xfId="0" applyFont="1"/>
    <xf numFmtId="0" fontId="19" fillId="0" borderId="0" xfId="0" applyFont="1"/>
    <xf numFmtId="0" fontId="27" fillId="0" borderId="0" xfId="0" applyFont="1" applyFill="1"/>
    <xf numFmtId="164" fontId="19" fillId="0" borderId="0" xfId="1" applyNumberFormat="1" applyFont="1" applyFill="1"/>
    <xf numFmtId="164" fontId="20" fillId="0" borderId="7" xfId="1" applyNumberFormat="1" applyFont="1" applyFill="1" applyBorder="1" applyAlignment="1">
      <alignment vertical="center" wrapText="1"/>
    </xf>
    <xf numFmtId="0" fontId="27" fillId="0" borderId="7" xfId="0" applyFont="1" applyFill="1" applyBorder="1" applyAlignment="1">
      <alignment vertical="center"/>
    </xf>
    <xf numFmtId="164" fontId="19" fillId="18" borderId="4" xfId="1" applyNumberFormat="1" applyFont="1" applyFill="1" applyBorder="1" applyAlignment="1">
      <alignment horizontal="center" vertical="center"/>
    </xf>
    <xf numFmtId="0" fontId="28" fillId="18" borderId="5" xfId="0" applyFont="1" applyFill="1" applyBorder="1"/>
    <xf numFmtId="164" fontId="19" fillId="18" borderId="5" xfId="1" applyNumberFormat="1" applyFont="1" applyFill="1" applyBorder="1"/>
    <xf numFmtId="164" fontId="19" fillId="18" borderId="5" xfId="0" applyNumberFormat="1" applyFont="1" applyFill="1" applyBorder="1"/>
    <xf numFmtId="164" fontId="19" fillId="18" borderId="6" xfId="0" applyNumberFormat="1" applyFont="1" applyFill="1" applyBorder="1" applyAlignment="1">
      <alignment horizontal="center" vertical="center" wrapText="1"/>
    </xf>
    <xf numFmtId="164" fontId="19" fillId="0" borderId="7" xfId="1" applyNumberFormat="1" applyFont="1" applyBorder="1"/>
    <xf numFmtId="164" fontId="19" fillId="0" borderId="8" xfId="1" applyNumberFormat="1" applyFont="1" applyBorder="1"/>
    <xf numFmtId="164" fontId="19" fillId="0" borderId="1" xfId="1" applyNumberFormat="1" applyFont="1" applyBorder="1"/>
    <xf numFmtId="164" fontId="19" fillId="0" borderId="1" xfId="0" applyNumberFormat="1" applyFont="1" applyBorder="1"/>
    <xf numFmtId="164" fontId="19" fillId="0" borderId="8" xfId="1" applyNumberFormat="1" applyFont="1" applyFill="1" applyBorder="1" applyAlignment="1">
      <alignment horizontal="left" vertical="center"/>
    </xf>
    <xf numFmtId="164" fontId="19" fillId="0" borderId="1" xfId="1" applyNumberFormat="1" applyFont="1" applyFill="1" applyBorder="1"/>
    <xf numFmtId="0" fontId="19" fillId="0" borderId="4" xfId="0" applyFont="1" applyFill="1" applyBorder="1"/>
    <xf numFmtId="0" fontId="19" fillId="0" borderId="9" xfId="0" applyFont="1" applyFill="1" applyBorder="1"/>
    <xf numFmtId="0" fontId="19" fillId="0" borderId="1" xfId="0" applyFont="1" applyBorder="1"/>
    <xf numFmtId="0" fontId="27" fillId="0" borderId="5" xfId="0" applyFont="1" applyFill="1" applyBorder="1"/>
    <xf numFmtId="164" fontId="29" fillId="0" borderId="1" xfId="1" applyNumberFormat="1" applyFont="1" applyBorder="1"/>
    <xf numFmtId="164" fontId="27" fillId="13" borderId="1" xfId="0" applyNumberFormat="1" applyFont="1" applyFill="1" applyBorder="1" applyAlignment="1">
      <alignment horizontal="center" vertical="center" wrapText="1"/>
    </xf>
    <xf numFmtId="164" fontId="19" fillId="0" borderId="0" xfId="0" applyNumberFormat="1" applyFont="1" applyFill="1"/>
    <xf numFmtId="164" fontId="19" fillId="0" borderId="0" xfId="0" applyNumberFormat="1" applyFont="1"/>
    <xf numFmtId="164" fontId="27" fillId="0" borderId="10" xfId="0" applyNumberFormat="1" applyFont="1" applyFill="1" applyBorder="1"/>
    <xf numFmtId="164" fontId="27" fillId="0" borderId="11" xfId="1" applyNumberFormat="1" applyFont="1" applyFill="1" applyBorder="1"/>
    <xf numFmtId="164" fontId="27" fillId="0" borderId="0" xfId="0" applyNumberFormat="1" applyFont="1" applyFill="1" applyBorder="1"/>
    <xf numFmtId="164" fontId="0" fillId="0" borderId="0" xfId="0" applyNumberFormat="1"/>
    <xf numFmtId="164" fontId="19" fillId="0" borderId="6" xfId="1" applyNumberFormat="1" applyFont="1" applyBorder="1"/>
    <xf numFmtId="164" fontId="0" fillId="0" borderId="1" xfId="1" applyNumberFormat="1" applyFont="1" applyBorder="1"/>
    <xf numFmtId="164" fontId="19" fillId="0" borderId="4" xfId="1" applyNumberFormat="1" applyFont="1" applyBorder="1"/>
    <xf numFmtId="164" fontId="19" fillId="0" borderId="4" xfId="1" applyNumberFormat="1" applyFont="1" applyFill="1" applyBorder="1" applyAlignment="1">
      <alignment horizontal="center" vertical="center"/>
    </xf>
    <xf numFmtId="164" fontId="19" fillId="10" borderId="4" xfId="1" applyNumberFormat="1" applyFont="1" applyFill="1" applyBorder="1"/>
    <xf numFmtId="164" fontId="19" fillId="0" borderId="4" xfId="1" applyNumberFormat="1" applyFont="1" applyFill="1" applyBorder="1"/>
    <xf numFmtId="164" fontId="19" fillId="0" borderId="6" xfId="0" applyNumberFormat="1" applyFont="1" applyBorder="1"/>
    <xf numFmtId="164" fontId="19" fillId="18" borderId="1" xfId="0" applyNumberFormat="1" applyFont="1" applyFill="1" applyBorder="1"/>
    <xf numFmtId="164" fontId="0" fillId="0" borderId="0" xfId="0" pivotButton="1" applyNumberFormat="1"/>
    <xf numFmtId="164" fontId="0" fillId="0" borderId="0" xfId="0" applyNumberFormat="1" applyAlignment="1">
      <alignment horizontal="left"/>
    </xf>
    <xf numFmtId="164" fontId="0" fillId="0" borderId="0" xfId="0" applyNumberFormat="1" applyAlignment="1">
      <alignment horizontal="left" indent="1"/>
    </xf>
    <xf numFmtId="165" fontId="20" fillId="19" borderId="0" xfId="0" applyNumberFormat="1" applyFont="1" applyFill="1" applyBorder="1" applyAlignment="1">
      <alignment horizontal="left"/>
    </xf>
    <xf numFmtId="0" fontId="20" fillId="19" borderId="0" xfId="0" applyFont="1" applyFill="1" applyBorder="1" applyAlignment="1">
      <alignment horizontal="left"/>
    </xf>
    <xf numFmtId="164" fontId="20" fillId="19" borderId="0" xfId="1" applyNumberFormat="1" applyFont="1" applyFill="1" applyBorder="1"/>
    <xf numFmtId="0" fontId="22" fillId="19" borderId="0" xfId="0" applyFont="1" applyFill="1" applyBorder="1"/>
    <xf numFmtId="0" fontId="19" fillId="14" borderId="0" xfId="0" applyFont="1" applyFill="1" applyBorder="1"/>
    <xf numFmtId="0" fontId="19" fillId="14" borderId="0" xfId="0" applyFont="1" applyFill="1" applyBorder="1" applyAlignment="1"/>
    <xf numFmtId="164" fontId="27" fillId="0" borderId="12" xfId="1" applyNumberFormat="1" applyFont="1" applyFill="1" applyBorder="1"/>
    <xf numFmtId="164" fontId="27" fillId="0" borderId="0" xfId="1" applyNumberFormat="1" applyFont="1" applyFill="1" applyBorder="1"/>
    <xf numFmtId="0" fontId="27" fillId="4" borderId="0" xfId="0" applyFont="1" applyFill="1" applyBorder="1"/>
    <xf numFmtId="43" fontId="30" fillId="5" borderId="0" xfId="1" applyNumberFormat="1" applyFont="1" applyFill="1" applyBorder="1" applyAlignment="1">
      <alignment horizontal="left"/>
    </xf>
    <xf numFmtId="0" fontId="21" fillId="14" borderId="0" xfId="0" applyFont="1" applyFill="1" applyAlignment="1">
      <alignment horizontal="left"/>
    </xf>
    <xf numFmtId="17" fontId="27" fillId="0" borderId="1" xfId="0" applyNumberFormat="1" applyFont="1" applyFill="1" applyBorder="1" applyAlignment="1">
      <alignment horizontal="center"/>
    </xf>
    <xf numFmtId="0" fontId="9" fillId="16" borderId="0" xfId="0" applyFont="1" applyFill="1" applyAlignment="1">
      <alignment horizontal="center"/>
    </xf>
    <xf numFmtId="165" fontId="20" fillId="0" borderId="3" xfId="0" applyNumberFormat="1" applyFont="1" applyFill="1" applyBorder="1" applyAlignment="1">
      <alignment horizontal="center" vertical="center"/>
    </xf>
    <xf numFmtId="165" fontId="20" fillId="0" borderId="7" xfId="0" applyNumberFormat="1" applyFont="1" applyFill="1" applyBorder="1" applyAlignment="1">
      <alignment horizontal="center" vertical="center"/>
    </xf>
    <xf numFmtId="0" fontId="20" fillId="0" borderId="3" xfId="0" applyFont="1" applyFill="1" applyBorder="1" applyAlignment="1">
      <alignment horizontal="center" vertical="center"/>
    </xf>
    <xf numFmtId="0" fontId="20" fillId="0" borderId="7" xfId="0" applyFont="1" applyFill="1" applyBorder="1" applyAlignment="1">
      <alignment horizontal="center" vertical="center"/>
    </xf>
    <xf numFmtId="164" fontId="20" fillId="0" borderId="3" xfId="1" applyNumberFormat="1" applyFont="1" applyFill="1" applyBorder="1" applyAlignment="1">
      <alignment horizontal="center" vertical="center" wrapText="1"/>
    </xf>
    <xf numFmtId="164" fontId="20" fillId="0" borderId="7" xfId="1" applyNumberFormat="1" applyFont="1" applyFill="1" applyBorder="1" applyAlignment="1">
      <alignment horizontal="center" vertical="center" wrapText="1"/>
    </xf>
    <xf numFmtId="0" fontId="20" fillId="13" borderId="4" xfId="0" applyFont="1" applyFill="1" applyBorder="1" applyAlignment="1">
      <alignment horizontal="center" vertical="center"/>
    </xf>
    <xf numFmtId="0" fontId="20" fillId="13" borderId="5" xfId="0" applyFont="1" applyFill="1" applyBorder="1" applyAlignment="1">
      <alignment horizontal="center" vertical="center"/>
    </xf>
    <xf numFmtId="0" fontId="20" fillId="14" borderId="3" xfId="0" applyFont="1" applyFill="1" applyBorder="1" applyAlignment="1">
      <alignment horizontal="center" vertical="center"/>
    </xf>
    <xf numFmtId="0" fontId="20" fillId="14" borderId="7" xfId="0" applyFont="1" applyFill="1" applyBorder="1" applyAlignment="1">
      <alignment horizontal="center" vertical="center"/>
    </xf>
    <xf numFmtId="0" fontId="20" fillId="17" borderId="3" xfId="0" applyFont="1" applyFill="1" applyBorder="1" applyAlignment="1">
      <alignment horizontal="center" vertical="center"/>
    </xf>
    <xf numFmtId="0" fontId="20" fillId="17" borderId="7"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20" borderId="0" xfId="0" applyFont="1" applyFill="1" applyBorder="1"/>
    <xf numFmtId="0" fontId="19" fillId="14" borderId="0" xfId="0" applyFont="1" applyFill="1" applyBorder="1" applyAlignment="1" applyProtection="1">
      <alignment horizontal="left" vertical="center"/>
    </xf>
    <xf numFmtId="0" fontId="19" fillId="14" borderId="0" xfId="0" applyFont="1" applyFill="1" applyBorder="1" applyAlignment="1">
      <alignment horizontal="left"/>
    </xf>
    <xf numFmtId="0" fontId="19" fillId="15" borderId="0" xfId="0" applyFont="1" applyFill="1" applyBorder="1"/>
  </cellXfs>
  <cellStyles count="3">
    <cellStyle name="Excel Built-in Normal" xfId="2"/>
    <cellStyle name="Milliers" xfId="1" builtinId="3"/>
    <cellStyle name="Normal" xfId="0" builtinId="0"/>
  </cellStyles>
  <dxfs count="2">
    <dxf>
      <numFmt numFmtId="164" formatCode="_-* #,##0\ _€_-;\-* #,##0\ _€_-;_-* &quot;-&quot;??\ _€_-;_-@_-"/>
    </dxf>
    <dxf>
      <numFmt numFmtId="164" formatCode="_-* #,##0\ _€_-;\-* #,##0\ _€_-;_-* &quot;-&quot;??\ _€_-;_-@_-"/>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eur" refreshedDate="43741.853883101852" createdVersion="3" refreshedVersion="3" minRefreshableVersion="3" recordCount="820">
  <cacheSource type="worksheet">
    <worksheetSource ref="A11:P831" sheet="Datas"/>
  </cacheSource>
  <cacheFields count="16">
    <cacheField name="Date" numFmtId="15">
      <sharedItems containsSemiMixedTypes="0" containsNonDate="0" containsDate="1" containsString="0" minDate="2019-08-01T00:00:00" maxDate="2019-09-01T00:00:00"/>
    </cacheField>
    <cacheField name="Details" numFmtId="0">
      <sharedItems longText="1"/>
    </cacheField>
    <cacheField name="Type de dépenses" numFmtId="0">
      <sharedItems containsBlank="1" count="19">
        <s v="Transport"/>
        <s v="Personnel"/>
        <s v="Trust Building"/>
        <s v="Jail visit"/>
        <s v="Telephone"/>
        <s v="Bank fees"/>
        <s v="Rent &amp; Utilities"/>
        <s v="Travel subsistence"/>
        <s v="Transfer fees"/>
        <s v="Services"/>
        <s v="Bonus"/>
        <m/>
        <s v="Lawyer fees"/>
        <s v="Travel expenses"/>
        <s v="Office materials"/>
        <s v="Internet"/>
        <s v="Equipment"/>
        <s v="transport " u="1"/>
        <s v="Trust building " u="1"/>
      </sharedItems>
    </cacheField>
    <cacheField name="Departement" numFmtId="0">
      <sharedItems containsBlank="1" count="6">
        <s v="Management"/>
        <s v="Media"/>
        <s v="Legal"/>
        <s v="Investigations"/>
        <s v="Office"/>
        <m/>
      </sharedItems>
    </cacheField>
    <cacheField name="Received" numFmtId="164">
      <sharedItems containsString="0" containsBlank="1" containsNumber="1" containsInteger="1" minValue="7385420" maxValue="11314602"/>
    </cacheField>
    <cacheField name="Spent" numFmtId="164">
      <sharedItems containsString="0" containsBlank="1" containsNumber="1" minValue="200" maxValue="551000"/>
    </cacheField>
    <cacheField name="Spent in $" numFmtId="43">
      <sharedItems containsSemiMixedTypes="0" containsString="0" containsNumber="1" minValue="0" maxValue="972.05560652035842"/>
    </cacheField>
    <cacheField name="Exchange rate $" numFmtId="43">
      <sharedItems containsSemiMixedTypes="0" containsString="0" containsNumber="1" minValue="551.91" maxValue="655.95699999999999"/>
    </cacheField>
    <cacheField name="Balance" numFmtId="164">
      <sharedItems containsString="0" containsBlank="1" containsNumber="1" minValue="-3722569" maxValue="18789850"/>
    </cacheField>
    <cacheField name="Name" numFmtId="0">
      <sharedItems count="18">
        <s v="Shely"/>
        <s v="Evariste"/>
        <s v="Crépin"/>
        <s v="i23c"/>
        <s v="Stone"/>
        <s v="IT87"/>
        <s v="Mavy"/>
        <s v="Herick"/>
        <s v="BCI"/>
        <s v="ci64"/>
        <s v="Amenophys"/>
        <s v="Hélène"/>
        <s v="Alexis"/>
        <s v="Perrine Odier"/>
        <s v="Jospin"/>
        <s v="Dalia"/>
        <s v="BCI-SC" u="1"/>
        <s v="BCI-CP" u="1"/>
      </sharedItems>
    </cacheField>
    <cacheField name="Receipt" numFmtId="0">
      <sharedItems containsBlank="1" containsMixedTypes="1" containsNumber="1" containsInteger="1" minValue="6" maxValue="1201908190003"/>
    </cacheField>
    <cacheField name="Donor" numFmtId="0">
      <sharedItems count="5">
        <s v="Wildcat"/>
        <s v="EAGLE-USFWS"/>
        <s v="UE"/>
        <s v="EAGLE-AVAAZ"/>
        <s v="CIDT"/>
      </sharedItems>
    </cacheField>
    <cacheField name="Project" numFmtId="0">
      <sharedItems/>
    </cacheField>
    <cacheField name="Country" numFmtId="0">
      <sharedItems/>
    </cacheField>
    <cacheField name="Contrôle" numFmtId="0">
      <sharedItems containsBlank="1"/>
    </cacheField>
    <cacheField name="Poste budgetaire U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820">
  <r>
    <d v="2019-08-01T00:00:00"/>
    <s v="Transport maison-Bureau-maison"/>
    <x v="0"/>
    <x v="0"/>
    <m/>
    <n v="2000"/>
    <n v="3.5283325100557477"/>
    <n v="566.84"/>
    <n v="-2000"/>
    <x v="0"/>
    <s v="Décharge"/>
    <x v="0"/>
    <s v="PALF"/>
    <s v="CONGO"/>
    <s v="ɣ"/>
    <m/>
  </r>
  <r>
    <d v="2019-08-01T00:00:00"/>
    <s v="Food allowance pendant la Pause"/>
    <x v="1"/>
    <x v="0"/>
    <m/>
    <n v="1000"/>
    <n v="1.7641662550278738"/>
    <n v="566.84"/>
    <n v="-3000"/>
    <x v="0"/>
    <s v="Décharge"/>
    <x v="0"/>
    <s v="PALF"/>
    <s v="CONGO"/>
    <s v="ɣ"/>
    <m/>
  </r>
  <r>
    <d v="2019-08-01T00:00:00"/>
    <s v="Transport depot cheque à mésange pour signature"/>
    <x v="0"/>
    <x v="0"/>
    <m/>
    <n v="2500"/>
    <n v="4.4104156375696846"/>
    <n v="566.84"/>
    <n v="-5500"/>
    <x v="0"/>
    <s v="Décharge"/>
    <x v="0"/>
    <s v="PALF"/>
    <s v="CONGO"/>
    <s v="ɣ"/>
    <m/>
  </r>
  <r>
    <d v="2019-08-01T00:00:00"/>
    <s v="Transport depot cheque à mavy pour signature"/>
    <x v="0"/>
    <x v="0"/>
    <m/>
    <n v="2000"/>
    <n v="3.5283325100557477"/>
    <n v="566.84"/>
    <n v="-7500"/>
    <x v="0"/>
    <s v="Décharge"/>
    <x v="0"/>
    <s v="PALF"/>
    <s v="CONGO"/>
    <s v="ɣ"/>
    <m/>
  </r>
  <r>
    <d v="2019-08-01T00:00:00"/>
    <s v="Taxi Bureau PALF-Radio Rurale"/>
    <x v="0"/>
    <x v="1"/>
    <m/>
    <n v="1000"/>
    <n v="1.7600675865953253"/>
    <n v="568.16"/>
    <n v="-8500"/>
    <x v="1"/>
    <s v="Décharge"/>
    <x v="1"/>
    <s v="PALF"/>
    <s v="CONGO"/>
    <s v="ɣ"/>
    <m/>
  </r>
  <r>
    <d v="2019-08-01T00:00:00"/>
    <s v="Taxi Radio Rurale-ES TV"/>
    <x v="0"/>
    <x v="1"/>
    <m/>
    <n v="1000"/>
    <n v="1.7600675865953253"/>
    <n v="568.16"/>
    <n v="-9500"/>
    <x v="1"/>
    <s v="Décharge"/>
    <x v="1"/>
    <s v="PALF"/>
    <s v="CONGO"/>
    <s v="ɣ"/>
    <m/>
  </r>
  <r>
    <d v="2019-08-01T00:00:00"/>
    <s v="Taxi ES TV-Radio Liberté "/>
    <x v="0"/>
    <x v="1"/>
    <m/>
    <n v="1000"/>
    <n v="1.7600675865953253"/>
    <n v="568.16"/>
    <n v="-10500"/>
    <x v="1"/>
    <s v="Décharge"/>
    <x v="1"/>
    <s v="PALF"/>
    <s v="CONGO"/>
    <s v="ɣ"/>
    <m/>
  </r>
  <r>
    <d v="2019-08-01T00:00:00"/>
    <s v="Taxi Radio Liberté-Bureau PALF"/>
    <x v="0"/>
    <x v="1"/>
    <m/>
    <n v="1000"/>
    <n v="1.7600675865953253"/>
    <n v="568.16"/>
    <n v="-11500"/>
    <x v="1"/>
    <s v="Décharge"/>
    <x v="1"/>
    <s v="PALF"/>
    <s v="CONGO"/>
    <s v="ɣ"/>
    <m/>
  </r>
  <r>
    <d v="2019-08-01T00:00:00"/>
    <s v="Taxi: Résdence-DDEF"/>
    <x v="0"/>
    <x v="2"/>
    <m/>
    <n v="500"/>
    <n v="0.88003379329766263"/>
    <n v="568.16"/>
    <n v="-12000"/>
    <x v="2"/>
    <s v="Décharge"/>
    <x v="1"/>
    <s v="PALF"/>
    <s v="CONGO"/>
    <s v="ɣ"/>
    <m/>
  </r>
  <r>
    <d v="2019-08-01T00:00:00"/>
    <s v="Taxi: DDEF-TGI avec un agent EF"/>
    <x v="0"/>
    <x v="2"/>
    <m/>
    <n v="500"/>
    <n v="0.88003379329766263"/>
    <n v="568.16"/>
    <n v="-12500"/>
    <x v="2"/>
    <s v="Décharge"/>
    <x v="1"/>
    <s v="PALF"/>
    <s v="CONGO"/>
    <s v="ɣ"/>
    <m/>
  </r>
  <r>
    <d v="2019-08-01T00:00:00"/>
    <s v="Taxi: TGI-DDEF pour compte rendu aau DD"/>
    <x v="0"/>
    <x v="2"/>
    <m/>
    <n v="500"/>
    <n v="0.88003379329766263"/>
    <n v="568.16"/>
    <n v="-13000"/>
    <x v="2"/>
    <s v="Décharge"/>
    <x v="1"/>
    <s v="PALF"/>
    <s v="CONGO"/>
    <s v="ɣ"/>
    <m/>
  </r>
  <r>
    <d v="2019-08-01T00:00:00"/>
    <s v="Taxi: DDEFF-Résidence"/>
    <x v="0"/>
    <x v="2"/>
    <m/>
    <n v="500"/>
    <n v="0.88003379329766263"/>
    <n v="568.16"/>
    <n v="-13500"/>
    <x v="2"/>
    <s v="Décharge"/>
    <x v="1"/>
    <s v="PALF"/>
    <s v="CONGO"/>
    <s v="ɣ"/>
    <m/>
  </r>
  <r>
    <d v="2019-08-01T00:00:00"/>
    <s v="Taxi: Résidence-Restaurant"/>
    <x v="0"/>
    <x v="2"/>
    <m/>
    <n v="500"/>
    <n v="0.88003379329766263"/>
    <n v="568.16"/>
    <n v="-14000"/>
    <x v="2"/>
    <s v="Décharge"/>
    <x v="1"/>
    <s v="PALF"/>
    <s v="CONGO"/>
    <s v="ɣ"/>
    <m/>
  </r>
  <r>
    <d v="2019-08-01T00:00:00"/>
    <s v="Taxi: Restaurant-Résidence"/>
    <x v="0"/>
    <x v="2"/>
    <m/>
    <n v="500"/>
    <n v="0.88003379329766263"/>
    <n v="568.16"/>
    <n v="-14500"/>
    <x v="2"/>
    <s v="Décharge"/>
    <x v="1"/>
    <s v="PALF"/>
    <s v="CONGO"/>
    <s v="ɣ"/>
    <m/>
  </r>
  <r>
    <d v="2019-08-01T00:00:00"/>
    <s v="Taxi: Résidence-Agence Océan pour modification du billet"/>
    <x v="0"/>
    <x v="2"/>
    <m/>
    <n v="500"/>
    <n v="0.88003379329766263"/>
    <n v="568.16"/>
    <n v="-15000"/>
    <x v="2"/>
    <s v="Décharge"/>
    <x v="1"/>
    <s v="PALF"/>
    <s v="CONGO"/>
    <s v="ɣ"/>
    <m/>
  </r>
  <r>
    <d v="2019-08-01T00:00:00"/>
    <s v="Taxi: Agence Océan-Résidence"/>
    <x v="0"/>
    <x v="2"/>
    <m/>
    <n v="500"/>
    <n v="0.88003379329766263"/>
    <n v="568.16"/>
    <n v="-15500"/>
    <x v="2"/>
    <s v="Décharge"/>
    <x v="1"/>
    <s v="PALF"/>
    <s v="CONGO"/>
    <s v="ɣ"/>
    <m/>
  </r>
  <r>
    <d v="2019-08-01T00:00:00"/>
    <s v="Taxi Bureau-Banque-Bureau (retrait et dépôt des pièces justificatives)"/>
    <x v="0"/>
    <x v="3"/>
    <m/>
    <n v="2000"/>
    <n v="3.5283325100557477"/>
    <n v="566.84"/>
    <n v="-17500"/>
    <x v="3"/>
    <s v="Décharge"/>
    <x v="0"/>
    <s v="PALF"/>
    <s v="CONGO"/>
    <s v="ɣ"/>
    <m/>
  </r>
  <r>
    <d v="2019-08-01T00:00:00"/>
    <s v="Taxi; Hotel-Grand marché prendre Dahouda Alto"/>
    <x v="0"/>
    <x v="2"/>
    <m/>
    <n v="1000"/>
    <n v="1.7600675865953253"/>
    <n v="568.16"/>
    <n v="-18500"/>
    <x v="4"/>
    <s v="Décharge"/>
    <x v="1"/>
    <s v="PALF"/>
    <s v="CONGO"/>
    <s v="ɣ"/>
    <m/>
  </r>
  <r>
    <d v="2019-08-01T00:00:00"/>
    <s v="Taxi: Grand marché bureau Alto"/>
    <x v="0"/>
    <x v="2"/>
    <m/>
    <n v="1000"/>
    <n v="1.7600675865953253"/>
    <n v="568.16"/>
    <n v="-19500"/>
    <x v="4"/>
    <s v="Décharge"/>
    <x v="1"/>
    <s v="PALF"/>
    <s v="CONGO"/>
    <s v="ɣ"/>
    <m/>
  </r>
  <r>
    <d v="2019-08-01T00:00:00"/>
    <s v="Taxi: Bureau Alto-Famille d'accueille laisser l'enfant victime de maltraitance"/>
    <x v="0"/>
    <x v="2"/>
    <m/>
    <n v="1000"/>
    <n v="1.7600675865953253"/>
    <n v="568.16"/>
    <n v="-20500"/>
    <x v="4"/>
    <s v="Décharge"/>
    <x v="1"/>
    <s v="PALF"/>
    <s v="CONGO"/>
    <s v="ɣ"/>
    <m/>
  </r>
  <r>
    <d v="2019-08-01T00:00:00"/>
    <s v="Taxi: Famille d'accueille-Bureau Alto"/>
    <x v="0"/>
    <x v="2"/>
    <m/>
    <n v="1000"/>
    <n v="1.7600675865953253"/>
    <n v="568.16"/>
    <n v="-21500"/>
    <x v="4"/>
    <s v="Décharge"/>
    <x v="1"/>
    <s v="PALF"/>
    <s v="CONGO"/>
    <s v="ɣ"/>
    <m/>
  </r>
  <r>
    <d v="2019-08-01T00:00:00"/>
    <s v="Taxi; Bureau Alto-Hotel"/>
    <x v="0"/>
    <x v="2"/>
    <m/>
    <n v="1500"/>
    <n v="2.6401013798929882"/>
    <n v="568.16"/>
    <n v="-23000"/>
    <x v="4"/>
    <s v="Décharge"/>
    <x v="1"/>
    <s v="PALF"/>
    <s v="CONGO"/>
    <s v="ɣ"/>
    <m/>
  </r>
  <r>
    <d v="2019-08-01T00:00:00"/>
    <s v="Taxi hôtel - qtier Okongo pour investigation"/>
    <x v="0"/>
    <x v="3"/>
    <m/>
    <n v="500"/>
    <n v="0.88208312751393692"/>
    <n v="566.84"/>
    <n v="-23500"/>
    <x v="5"/>
    <s v="Décharge"/>
    <x v="0"/>
    <s v="PALF"/>
    <s v="CONGO"/>
    <s v="ɣ"/>
    <m/>
  </r>
  <r>
    <d v="2019-08-01T00:00:00"/>
    <s v="Taxi qtier Okongo - av Denis Christel Sassou pour investigation"/>
    <x v="0"/>
    <x v="3"/>
    <m/>
    <n v="500"/>
    <n v="0.88208312751393692"/>
    <n v="566.84"/>
    <n v="-24000"/>
    <x v="5"/>
    <s v="Décharge"/>
    <x v="0"/>
    <s v="PALF"/>
    <s v="CONGO"/>
    <s v="ɣ"/>
    <m/>
  </r>
  <r>
    <d v="2019-08-01T00:00:00"/>
    <s v="Taxi av Denis Sassou Nguesso - Boulevard voir un traf"/>
    <x v="0"/>
    <x v="3"/>
    <m/>
    <n v="500"/>
    <n v="0.88208312751393692"/>
    <n v="566.84"/>
    <n v="-24500"/>
    <x v="5"/>
    <s v="Décharge"/>
    <x v="0"/>
    <s v="PALF"/>
    <s v="CONGO"/>
    <s v="ɣ"/>
    <m/>
  </r>
  <r>
    <d v="2019-08-01T00:00:00"/>
    <s v="Achat à boire lors de la rencontre avec la cible"/>
    <x v="2"/>
    <x v="3"/>
    <m/>
    <n v="2600"/>
    <n v="4.5868322630724716"/>
    <n v="566.84"/>
    <n v="-27100"/>
    <x v="5"/>
    <s v="Décharge"/>
    <x v="0"/>
    <s v="PALF"/>
    <s v="CONGO"/>
    <s v="ɣ"/>
    <m/>
  </r>
  <r>
    <d v="2019-08-01T00:00:00"/>
    <s v="Taxi boulevard - gare routière pour achat du billet Oyo-BZV"/>
    <x v="0"/>
    <x v="3"/>
    <m/>
    <n v="800"/>
    <n v="1.4113330040222989"/>
    <n v="566.84"/>
    <n v="-27900"/>
    <x v="5"/>
    <s v="Décharge"/>
    <x v="0"/>
    <s v="PALF"/>
    <s v="CONGO"/>
    <s v="ɣ"/>
    <m/>
  </r>
  <r>
    <d v="2019-08-01T00:00:00"/>
    <s v="Achat du billet Stelimac Oyo-BZV"/>
    <x v="0"/>
    <x v="3"/>
    <m/>
    <n v="10000"/>
    <n v="17.641662550278738"/>
    <n v="566.84"/>
    <n v="-37900"/>
    <x v="5"/>
    <n v="656"/>
    <x v="0"/>
    <s v="RALFF"/>
    <s v="CONGO"/>
    <s v="o"/>
    <s v="22101"/>
  </r>
  <r>
    <d v="2019-08-01T00:00:00"/>
    <s v="Taxi gare routière - av Denis Christel Sassou rencontrer cible"/>
    <x v="0"/>
    <x v="3"/>
    <m/>
    <n v="800"/>
    <n v="1.4113330040222989"/>
    <n v="566.84"/>
    <n v="-38700"/>
    <x v="5"/>
    <s v="Décharge"/>
    <x v="0"/>
    <s v="PALF"/>
    <s v="CONGO"/>
    <s v="ɣ"/>
    <m/>
  </r>
  <r>
    <d v="2019-08-01T00:00:00"/>
    <s v="Taxi av Denis Christel Sassou - SOTRAB chez l'ami de la cible"/>
    <x v="0"/>
    <x v="3"/>
    <m/>
    <n v="2000"/>
    <n v="3.5283325100557477"/>
    <n v="566.84"/>
    <n v="-40700"/>
    <x v="5"/>
    <s v="Décharge"/>
    <x v="0"/>
    <s v="PALF"/>
    <s v="CONGO"/>
    <s v="ɣ"/>
    <m/>
  </r>
  <r>
    <d v="2019-08-01T00:00:00"/>
    <s v="Taxi SOTRAB - resto chez Marie"/>
    <x v="0"/>
    <x v="3"/>
    <m/>
    <n v="2000"/>
    <n v="3.5283325100557477"/>
    <n v="566.84"/>
    <n v="-42700"/>
    <x v="5"/>
    <s v="Décharge"/>
    <x v="0"/>
    <s v="PALF"/>
    <s v="CONGO"/>
    <s v="ɣ"/>
    <m/>
  </r>
  <r>
    <d v="2019-08-01T00:00:00"/>
    <s v="Taxi resto - hôtel retour du terrain"/>
    <x v="0"/>
    <x v="3"/>
    <m/>
    <n v="500"/>
    <n v="0.88208312751393692"/>
    <n v="566.84"/>
    <n v="-43200"/>
    <x v="5"/>
    <s v="Décharge"/>
    <x v="0"/>
    <s v="PALF"/>
    <s v="CONGO"/>
    <s v="ɣ"/>
    <m/>
  </r>
  <r>
    <d v="2019-08-01T00:00:00"/>
    <s v="Taxi bureau-BCI"/>
    <x v="0"/>
    <x v="0"/>
    <m/>
    <n v="2000"/>
    <n v="3.5283325100557477"/>
    <n v="566.84"/>
    <n v="-45200"/>
    <x v="6"/>
    <s v="OUI"/>
    <x v="0"/>
    <s v="PALF"/>
    <s v="CONGO"/>
    <s v="ɣ"/>
    <m/>
  </r>
  <r>
    <d v="2019-08-01T00:00:00"/>
    <s v="Taxi à Oyo : hôtel - tribunal rencontrer le Procureur au sujet du  transfert de Blandain "/>
    <x v="0"/>
    <x v="2"/>
    <m/>
    <n v="500"/>
    <n v="0.88003379329766263"/>
    <n v="568.16"/>
    <n v="-45700"/>
    <x v="7"/>
    <s v="Décharge "/>
    <x v="1"/>
    <s v="PALF"/>
    <s v="CONGO"/>
    <s v="ɣ"/>
    <m/>
  </r>
  <r>
    <d v="2019-08-01T00:00:00"/>
    <s v="Taxi à Oyo: tribunal - marché gendarmerie acheter le petit déjeuner du détenu Blandain "/>
    <x v="0"/>
    <x v="2"/>
    <m/>
    <n v="1000"/>
    <n v="1.7600675865953253"/>
    <n v="568.16"/>
    <n v="-46700"/>
    <x v="7"/>
    <s v="Décharge "/>
    <x v="1"/>
    <s v="PALF"/>
    <s v="CONGO"/>
    <s v="ɣ"/>
    <m/>
  </r>
  <r>
    <d v="2019-08-01T00:00:00"/>
    <s v="Achat petit déjeuner du détenu Blandain à Oyo "/>
    <x v="3"/>
    <x v="2"/>
    <m/>
    <n v="2000"/>
    <n v="3.5201351731906505"/>
    <n v="568.16"/>
    <n v="-48700"/>
    <x v="7"/>
    <s v="Décharge "/>
    <x v="1"/>
    <s v="PALF"/>
    <s v="CONGO"/>
    <s v="ɣ"/>
    <m/>
  </r>
  <r>
    <d v="2019-08-01T00:00:00"/>
    <s v="Achat crédit airtel pour activer un forfait internet(le mensuel étant épuisé ), comme conseillé par Mavy, parce que le crédit PALF n'étant pas encore disponible. "/>
    <x v="4"/>
    <x v="4"/>
    <m/>
    <n v="2000"/>
    <n v="3.5283325100557477"/>
    <n v="566.84"/>
    <n v="-50700"/>
    <x v="7"/>
    <s v="Décharge "/>
    <x v="0"/>
    <s v="PALF"/>
    <s v="CONGO"/>
    <s v="ɣ"/>
    <m/>
  </r>
  <r>
    <d v="2019-08-01T00:00:00"/>
    <s v="Taxi à Oyo : gendarmerie - restaurant - hôtel "/>
    <x v="0"/>
    <x v="2"/>
    <m/>
    <n v="1000"/>
    <n v="1.7600675865953253"/>
    <n v="568.16"/>
    <n v="-51700"/>
    <x v="7"/>
    <s v="Décharge "/>
    <x v="1"/>
    <s v="PALF"/>
    <s v="CONGO"/>
    <s v="ɣ"/>
    <m/>
  </r>
  <r>
    <d v="2019-08-01T00:00:00"/>
    <s v="Taxi à Oyo : hôtel - hôpital chercher le docteur devant consulter Blandain à la gendarmerie "/>
    <x v="0"/>
    <x v="2"/>
    <m/>
    <n v="500"/>
    <n v="0.88003379329766263"/>
    <n v="568.16"/>
    <n v="-52200"/>
    <x v="7"/>
    <s v="Décharge "/>
    <x v="1"/>
    <s v="PALF"/>
    <s v="CONGO"/>
    <s v="ɣ"/>
    <m/>
  </r>
  <r>
    <d v="2019-08-01T00:00:00"/>
    <s v="Taxi à Oyo : hôpital - gendarmerie avec le docteur pour consulter Blandain "/>
    <x v="0"/>
    <x v="2"/>
    <m/>
    <n v="1000"/>
    <n v="1.7600675865953253"/>
    <n v="568.16"/>
    <n v="-53200"/>
    <x v="7"/>
    <s v="Décharge "/>
    <x v="1"/>
    <s v="PALF"/>
    <s v="CONGO"/>
    <s v="ɣ"/>
    <m/>
  </r>
  <r>
    <d v="2019-08-01T00:00:00"/>
    <s v="Taxi à Oyo : gendarmerie - pharmacie chiffrer l'ordonnance donner par le docteur "/>
    <x v="0"/>
    <x v="2"/>
    <m/>
    <n v="500"/>
    <n v="0.88003379329766263"/>
    <n v="568.16"/>
    <n v="-53700"/>
    <x v="7"/>
    <s v="Décharge "/>
    <x v="1"/>
    <s v="PALF"/>
    <s v="CONGO"/>
    <s v="ɣ"/>
    <m/>
  </r>
  <r>
    <d v="2019-08-01T00:00:00"/>
    <s v="Taxi à  Oyo : pharmacie - hôtel après le chiffrage de l'ordonnance de Blandain "/>
    <x v="0"/>
    <x v="2"/>
    <m/>
    <n v="500"/>
    <n v="0.88003379329766263"/>
    <n v="568.16"/>
    <n v="-54200"/>
    <x v="7"/>
    <s v="Décharge "/>
    <x v="1"/>
    <s v="PALF"/>
    <s v="CONGO"/>
    <s v="ɣ"/>
    <m/>
  </r>
  <r>
    <d v="2019-08-01T00:00:00"/>
    <s v="Taxi à Oyo : hôtel -marché - gendarmerie acheter le repas du soir de Blandain "/>
    <x v="0"/>
    <x v="2"/>
    <m/>
    <n v="1000"/>
    <n v="1.7600675865953253"/>
    <n v="568.16"/>
    <n v="-55200"/>
    <x v="7"/>
    <s v="Décharge "/>
    <x v="1"/>
    <s v="PALF"/>
    <s v="CONGO"/>
    <s v="ɣ"/>
    <m/>
  </r>
  <r>
    <d v="2019-08-01T00:00:00"/>
    <s v="Ration du détenu Blandain le soir à Oyo"/>
    <x v="3"/>
    <x v="2"/>
    <m/>
    <n v="3000"/>
    <n v="5.2802027597859764"/>
    <n v="568.16"/>
    <n v="-58200"/>
    <x v="7"/>
    <s v="Décharge "/>
    <x v="1"/>
    <s v="PALF"/>
    <s v="CONGO"/>
    <s v="ɣ"/>
    <m/>
  </r>
  <r>
    <d v="2019-08-01T00:00:00"/>
    <s v="Taxi à Oyo : gendarmerie - restaurant - hôtel après la visite geôle "/>
    <x v="0"/>
    <x v="2"/>
    <m/>
    <n v="1000"/>
    <n v="1.7600675865953253"/>
    <n v="568.16"/>
    <n v="-59200"/>
    <x v="7"/>
    <s v="Décharge "/>
    <x v="1"/>
    <s v="PALF"/>
    <s v="CONGO"/>
    <s v="ɣ"/>
    <m/>
  </r>
  <r>
    <d v="2019-08-01T00:00:00"/>
    <s v="AGIOS DU 30 30/06/19 AU 31/07/19"/>
    <x v="5"/>
    <x v="4"/>
    <m/>
    <n v="6768"/>
    <n v="11.93987721402865"/>
    <n v="566.84"/>
    <n v="-65968"/>
    <x v="8"/>
    <s v="Relevé"/>
    <x v="0"/>
    <s v="PALF"/>
    <s v="CONGO"/>
    <s v="o"/>
    <m/>
  </r>
  <r>
    <d v="2019-08-02T00:00:00"/>
    <s v="Transport maison-Bureau-maison"/>
    <x v="0"/>
    <x v="0"/>
    <m/>
    <n v="2000"/>
    <n v="3.5283325100557477"/>
    <n v="566.84"/>
    <n v="-67968"/>
    <x v="0"/>
    <s v="Décharge"/>
    <x v="0"/>
    <s v="PALF"/>
    <s v="CONGO"/>
    <s v="ɣ"/>
    <m/>
  </r>
  <r>
    <d v="2019-08-02T00:00:00"/>
    <s v="Food allowance pendant la Pause"/>
    <x v="1"/>
    <x v="0"/>
    <m/>
    <n v="1000"/>
    <n v="1.7641662550278738"/>
    <n v="566.84"/>
    <n v="-68968"/>
    <x v="0"/>
    <s v="Décharge"/>
    <x v="0"/>
    <s v="PALF"/>
    <s v="CONGO"/>
    <s v="ɣ"/>
    <m/>
  </r>
  <r>
    <d v="2019-08-02T00:00:00"/>
    <s v="Transport Bureau-banque-bureau"/>
    <x v="0"/>
    <x v="0"/>
    <m/>
    <n v="2000"/>
    <n v="3.5283325100557477"/>
    <n v="566.84"/>
    <n v="-70968"/>
    <x v="0"/>
    <s v="Décharge"/>
    <x v="0"/>
    <s v="PALF"/>
    <s v="CONGO"/>
    <s v="ɣ"/>
    <m/>
  </r>
  <r>
    <d v="2019-08-02T00:00:00"/>
    <s v="Taxi: Résidence-Agence Océan à destination de Brazzaville"/>
    <x v="0"/>
    <x v="2"/>
    <m/>
    <n v="500"/>
    <n v="0.88003379329766263"/>
    <n v="568.16"/>
    <n v="-71468"/>
    <x v="2"/>
    <s v="Décharge"/>
    <x v="1"/>
    <s v="PALF"/>
    <s v="CONGO"/>
    <s v="ɣ"/>
    <m/>
  </r>
  <r>
    <d v="2019-08-02T00:00:00"/>
    <s v="Achat billet: Ouesso- Brazzaville"/>
    <x v="0"/>
    <x v="2"/>
    <m/>
    <n v="15000"/>
    <n v="26.401013798929881"/>
    <n v="568.16"/>
    <n v="-86468"/>
    <x v="2"/>
    <s v="OUI"/>
    <x v="1"/>
    <s v="PALF"/>
    <s v="CONGO"/>
    <s v="ɣ"/>
    <m/>
  </r>
  <r>
    <d v="2019-08-02T00:00:00"/>
    <s v="Taxi: Commissariat-Résidence"/>
    <x v="0"/>
    <x v="2"/>
    <m/>
    <n v="500"/>
    <n v="0.88003379329766263"/>
    <n v="568.16"/>
    <n v="-86968"/>
    <x v="2"/>
    <s v="Décharge"/>
    <x v="1"/>
    <s v="PALF"/>
    <s v="CONGO"/>
    <s v="ɣ"/>
    <m/>
  </r>
  <r>
    <d v="2019-08-02T00:00:00"/>
    <s v="Taxi: Résidence-DDEF"/>
    <x v="0"/>
    <x v="2"/>
    <m/>
    <n v="500"/>
    <n v="0.88003379329766263"/>
    <n v="568.16"/>
    <n v="-87468"/>
    <x v="2"/>
    <s v="Décharge"/>
    <x v="1"/>
    <s v="PALF"/>
    <s v="CONGO"/>
    <s v="ɣ"/>
    <m/>
  </r>
  <r>
    <d v="2019-08-02T00:00:00"/>
    <s v="Taxi: DDEF-TGI avec un agent EF taxis difficiles en raison de la pénurie"/>
    <x v="0"/>
    <x v="2"/>
    <m/>
    <n v="1000"/>
    <n v="1.7600675865953253"/>
    <n v="568.16"/>
    <n v="-88468"/>
    <x v="2"/>
    <s v="Décharge"/>
    <x v="1"/>
    <s v="PALF"/>
    <s v="CONGO"/>
    <s v="ɣ"/>
    <m/>
  </r>
  <r>
    <d v="2019-08-02T00:00:00"/>
    <s v="Taxi: TGI-DDEF pour compte rendu au DD"/>
    <x v="0"/>
    <x v="2"/>
    <m/>
    <n v="1000"/>
    <n v="1.7600675865953253"/>
    <n v="568.16"/>
    <n v="-89468"/>
    <x v="2"/>
    <s v="Décharge"/>
    <x v="1"/>
    <s v="PALF"/>
    <s v="CONGO"/>
    <s v="ɣ"/>
    <m/>
  </r>
  <r>
    <d v="2019-08-02T00:00:00"/>
    <s v="Taxi: DDEF-Agence Océan du nord pour annullation du billet suite à l'arrestation de TONGO Yvon"/>
    <x v="0"/>
    <x v="2"/>
    <m/>
    <n v="500"/>
    <n v="0.88003379329766263"/>
    <n v="568.16"/>
    <n v="-89968"/>
    <x v="2"/>
    <s v="Décharge"/>
    <x v="1"/>
    <s v="PALF"/>
    <s v="CONGO"/>
    <s v="ɣ"/>
    <m/>
  </r>
  <r>
    <d v="2019-08-02T00:00:00"/>
    <s v="Pénalités relatives au remboursement du billet Ouesso-Brazzaville"/>
    <x v="0"/>
    <x v="2"/>
    <m/>
    <n v="3000"/>
    <n v="5.2802027597859764"/>
    <n v="568.16"/>
    <n v="-92968"/>
    <x v="2"/>
    <s v="Décharge"/>
    <x v="1"/>
    <s v="PALF"/>
    <s v="CONGO"/>
    <s v="ɣ"/>
    <m/>
  </r>
  <r>
    <d v="2019-08-02T00:00:00"/>
    <s v="Taxi: Agence Océan du Nord-Restaurant"/>
    <x v="0"/>
    <x v="2"/>
    <m/>
    <n v="500"/>
    <n v="0.88003379329766263"/>
    <n v="568.16"/>
    <n v="-93468"/>
    <x v="2"/>
    <s v="Décharge"/>
    <x v="1"/>
    <s v="PALF"/>
    <s v="CONGO"/>
    <s v="ɣ"/>
    <m/>
  </r>
  <r>
    <d v="2019-08-02T00:00:00"/>
    <s v="Taxi: Restaurant-Charden"/>
    <x v="0"/>
    <x v="2"/>
    <m/>
    <n v="500"/>
    <n v="0.88003379329766263"/>
    <n v="568.16"/>
    <n v="-93968"/>
    <x v="2"/>
    <s v="Décharge"/>
    <x v="1"/>
    <s v="PALF"/>
    <s v="CONGO"/>
    <s v="ɣ"/>
    <m/>
  </r>
  <r>
    <d v="2019-08-02T00:00:00"/>
    <s v="Taxi: Charden-Résidence"/>
    <x v="0"/>
    <x v="2"/>
    <m/>
    <n v="500"/>
    <n v="0.88003379329766263"/>
    <n v="568.16"/>
    <n v="-94468"/>
    <x v="2"/>
    <s v="Décharge"/>
    <x v="1"/>
    <s v="PALF"/>
    <s v="CONGO"/>
    <s v="ɣ"/>
    <m/>
  </r>
  <r>
    <d v="2019-08-02T00:00:00"/>
    <s v="Taxi: Résidence-Commissariat de l'arrondissement II de Ouesso"/>
    <x v="0"/>
    <x v="2"/>
    <m/>
    <n v="500"/>
    <n v="0.88003379329766263"/>
    <n v="568.16"/>
    <n v="-94968"/>
    <x v="2"/>
    <s v="Décharge"/>
    <x v="1"/>
    <s v="PALF"/>
    <s v="CONGO"/>
    <s v="ɣ"/>
    <m/>
  </r>
  <r>
    <d v="2019-08-02T00:00:00"/>
    <s v="Taxi: Commissariat-Résidence"/>
    <x v="0"/>
    <x v="2"/>
    <m/>
    <n v="500"/>
    <n v="0.88003379329766263"/>
    <n v="568.16"/>
    <n v="-95468"/>
    <x v="2"/>
    <s v="Décharge"/>
    <x v="1"/>
    <s v="PALF"/>
    <s v="CONGO"/>
    <s v="ɣ"/>
    <m/>
  </r>
  <r>
    <d v="2019-08-02T00:00:00"/>
    <s v="Achat Gazoil pour le Groupe Electrogène-Bureau PALF"/>
    <x v="6"/>
    <x v="4"/>
    <m/>
    <n v="24000"/>
    <n v="42.339990120668972"/>
    <n v="566.84"/>
    <n v="-119468"/>
    <x v="9"/>
    <s v="OUI"/>
    <x v="0"/>
    <s v="PALF"/>
    <s v="CONGO"/>
    <s v="o"/>
    <m/>
  </r>
  <r>
    <d v="2019-08-02T00:00:00"/>
    <s v="Taxi: Hotel-Bureau alto"/>
    <x v="0"/>
    <x v="2"/>
    <m/>
    <n v="1500"/>
    <n v="2.6401013798929882"/>
    <n v="568.16"/>
    <n v="-120968"/>
    <x v="4"/>
    <s v="Décharge"/>
    <x v="1"/>
    <s v="PALF"/>
    <s v="CONGO"/>
    <s v="ɣ"/>
    <m/>
  </r>
  <r>
    <d v="2019-08-02T00:00:00"/>
    <s v="Taxi: Bureau alto-charden farell aeroport prendre l'argent mais l'argent n'a pas été retiré car le comptable n'avait pas encore envoyé le code"/>
    <x v="0"/>
    <x v="2"/>
    <m/>
    <n v="1500"/>
    <n v="2.6401013798929882"/>
    <n v="568.16"/>
    <n v="-122468"/>
    <x v="4"/>
    <s v="Décharge"/>
    <x v="1"/>
    <s v="PALF"/>
    <s v="CONGO"/>
    <s v="ɣ"/>
    <m/>
  </r>
  <r>
    <d v="2019-08-02T00:00:00"/>
    <s v="Taxi: Charden farell-Guichet unique rencontrer les filles victimes de viol"/>
    <x v="0"/>
    <x v="2"/>
    <m/>
    <n v="1000"/>
    <n v="1.7600675865953253"/>
    <n v="568.16"/>
    <n v="-123468"/>
    <x v="4"/>
    <s v="Décharge"/>
    <x v="1"/>
    <s v="PALF"/>
    <s v="CONGO"/>
    <s v="ɣ"/>
    <m/>
  </r>
  <r>
    <d v="2019-08-02T00:00:00"/>
    <s v="Taxi: Guichet unique-Chardent farell prendre l'argent après que le comptable ait envoyé le code"/>
    <x v="0"/>
    <x v="2"/>
    <m/>
    <n v="1000"/>
    <n v="1.7600675865953253"/>
    <n v="568.16"/>
    <n v="-124468"/>
    <x v="4"/>
    <s v="Décharge"/>
    <x v="1"/>
    <s v="PALF"/>
    <s v="CONGO"/>
    <s v="ɣ"/>
    <m/>
  </r>
  <r>
    <d v="2019-08-02T00:00:00"/>
    <s v="Taxi: Charden farell-Agence océan du nord de l'och acheter mon billet retour pour Brazzaville"/>
    <x v="0"/>
    <x v="2"/>
    <m/>
    <n v="1000"/>
    <n v="1.7600675865953253"/>
    <n v="568.16"/>
    <n v="-125468"/>
    <x v="4"/>
    <s v="Décharge"/>
    <x v="1"/>
    <s v="PALF"/>
    <s v="CONGO"/>
    <s v="ɣ"/>
    <m/>
  </r>
  <r>
    <d v="2019-08-02T00:00:00"/>
    <s v="Achat billet pour Pointe Noire-Brazzaville"/>
    <x v="0"/>
    <x v="2"/>
    <m/>
    <n v="12000"/>
    <n v="21.120811039143906"/>
    <n v="568.16"/>
    <n v="-137468"/>
    <x v="4"/>
    <s v="030807002019-62"/>
    <x v="1"/>
    <s v="RALFF"/>
    <s v="CONGO"/>
    <s v="o"/>
    <s v="22101"/>
  </r>
  <r>
    <d v="2019-08-02T00:00:00"/>
    <s v="Taxi: Agence océan du nord-Guichet unique"/>
    <x v="0"/>
    <x v="2"/>
    <m/>
    <n v="1000"/>
    <n v="1.7600675865953253"/>
    <n v="568.16"/>
    <n v="-138468"/>
    <x v="4"/>
    <s v="Décharge"/>
    <x v="1"/>
    <s v="PALF"/>
    <s v="CONGO"/>
    <s v="ɣ"/>
    <m/>
  </r>
  <r>
    <d v="2019-08-02T00:00:00"/>
    <s v="Taxi: Guichet unique-Hotel"/>
    <x v="0"/>
    <x v="2"/>
    <m/>
    <n v="1000"/>
    <n v="1.7600675865953253"/>
    <n v="568.16"/>
    <n v="-139468"/>
    <x v="4"/>
    <s v="Décharge"/>
    <x v="1"/>
    <s v="PALF"/>
    <s v="CONGO"/>
    <s v="ɣ"/>
    <m/>
  </r>
  <r>
    <d v="2019-08-02T00:00:00"/>
    <s v="Food Allowance du lundi 22 juillet au samedi 3 aout 2019 soit 12 nuitées en RDC"/>
    <x v="7"/>
    <x v="2"/>
    <m/>
    <n v="120000"/>
    <n v="211.69995060334486"/>
    <n v="566.84"/>
    <n v="-259468"/>
    <x v="4"/>
    <s v="Décharge"/>
    <x v="0"/>
    <s v="PALF"/>
    <s v="CONGO"/>
    <s v="ɣ"/>
    <m/>
  </r>
  <r>
    <d v="2019-08-02T00:00:00"/>
    <s v="Paiement frais d'hôtel pour 09 nuitées à Kinshasa en RDC/du 25 juillet au 03 Août 2019"/>
    <x v="7"/>
    <x v="2"/>
    <m/>
    <n v="135000"/>
    <n v="238.16244442876297"/>
    <n v="566.84"/>
    <n v="-394468"/>
    <x v="4"/>
    <n v="47"/>
    <x v="0"/>
    <s v="PALF"/>
    <s v="CONGO"/>
    <s v="o"/>
    <m/>
  </r>
  <r>
    <d v="2019-08-02T00:00:00"/>
    <s v="Taxi: Hotel-Restaurant"/>
    <x v="0"/>
    <x v="2"/>
    <m/>
    <n v="500"/>
    <n v="0.88003379329766263"/>
    <n v="568.16"/>
    <n v="-394968"/>
    <x v="4"/>
    <s v="Décharge"/>
    <x v="1"/>
    <s v="PALF"/>
    <s v="CONGO"/>
    <s v="ɣ"/>
    <m/>
  </r>
  <r>
    <d v="2019-08-02T00:00:00"/>
    <s v="Taxi: Restaurant-Hotel"/>
    <x v="0"/>
    <x v="2"/>
    <m/>
    <n v="500"/>
    <n v="0.88003379329766263"/>
    <n v="568.16"/>
    <n v="-395468"/>
    <x v="4"/>
    <s v="Décharge"/>
    <x v="1"/>
    <s v="PALF"/>
    <s v="CONGO"/>
    <s v="ɣ"/>
    <m/>
  </r>
  <r>
    <d v="2019-08-02T00:00:00"/>
    <s v="Taxi hôtel - gare routière pour retour de mission d'Oyo"/>
    <x v="0"/>
    <x v="3"/>
    <m/>
    <n v="500"/>
    <n v="0.88208312751393692"/>
    <n v="566.84"/>
    <n v="-395968"/>
    <x v="5"/>
    <s v="Décharge"/>
    <x v="0"/>
    <s v="PALF"/>
    <s v="CONGO"/>
    <s v="ɣ"/>
    <m/>
  </r>
  <r>
    <d v="2019-08-02T00:00:00"/>
    <s v="Taxi gare routière BZV - Domicile retour de mission de Oyo"/>
    <x v="0"/>
    <x v="3"/>
    <m/>
    <n v="1000"/>
    <n v="1.7641662550278738"/>
    <n v="566.84"/>
    <n v="-396968"/>
    <x v="5"/>
    <s v="Décharge"/>
    <x v="0"/>
    <s v="PALF"/>
    <s v="CONGO"/>
    <s v="ɣ"/>
    <m/>
  </r>
  <r>
    <d v="2019-08-02T00:00:00"/>
    <s v="Paiement frais d'hôtel pour 01 nuitée à Makoua du 27 au 28/07/2019"/>
    <x v="7"/>
    <x v="3"/>
    <m/>
    <n v="15000"/>
    <n v="26.462493825418107"/>
    <n v="566.84"/>
    <n v="-411968"/>
    <x v="5"/>
    <s v="OUI"/>
    <x v="0"/>
    <s v="RALFF"/>
    <s v="CONGO"/>
    <s v="o"/>
    <s v="13201"/>
  </r>
  <r>
    <d v="2019-08-02T00:00:00"/>
    <s v="Paiement frais d'hôtel à Ouesso pour 03 nuitées du 28 au 31/07/2019"/>
    <x v="7"/>
    <x v="3"/>
    <m/>
    <n v="45000"/>
    <n v="79.387481476254322"/>
    <n v="566.84"/>
    <n v="-456968"/>
    <x v="5"/>
    <s v="OUI"/>
    <x v="0"/>
    <s v="RALFF"/>
    <s v="CONGO"/>
    <s v="o"/>
    <s v="13201"/>
  </r>
  <r>
    <d v="2019-08-02T00:00:00"/>
    <s v="Paiement frais d'hôtel pour 02 nuitées du 31 juillet au 02/08/2019"/>
    <x v="7"/>
    <x v="3"/>
    <m/>
    <n v="30000"/>
    <n v="52.924987650836215"/>
    <n v="566.84"/>
    <n v="-486968"/>
    <x v="5"/>
    <s v="OUI"/>
    <x v="0"/>
    <s v="RALFF"/>
    <s v="CONGO"/>
    <s v="o"/>
    <s v="13201"/>
  </r>
  <r>
    <d v="2019-08-02T00:00:00"/>
    <s v="Food Allowance mission Makoua du 27 /07 au 02/08/2019"/>
    <x v="7"/>
    <x v="3"/>
    <m/>
    <n v="60000"/>
    <n v="105.84997530167243"/>
    <n v="566.84"/>
    <n v="-546968"/>
    <x v="5"/>
    <s v="Décharge"/>
    <x v="0"/>
    <s v="RALFF"/>
    <s v="CONGO"/>
    <s v="ɣ"/>
    <s v="13201"/>
  </r>
  <r>
    <d v="2019-08-02T00:00:00"/>
    <s v="Frais de transfert à Gaudet/PNR"/>
    <x v="8"/>
    <x v="4"/>
    <m/>
    <n v="3750"/>
    <n v="6.6156234563545269"/>
    <n v="566.84"/>
    <n v="-550718"/>
    <x v="6"/>
    <s v="26/GCF"/>
    <x v="0"/>
    <s v="PALF"/>
    <s v="CONGO"/>
    <s v="o"/>
    <m/>
  </r>
  <r>
    <d v="2019-08-02T00:00:00"/>
    <s v="Frais de transfert à Crépin/OUESSO"/>
    <x v="8"/>
    <x v="4"/>
    <m/>
    <n v="1000"/>
    <n v="1.7641662550278738"/>
    <n v="566.84"/>
    <n v="-551718"/>
    <x v="6"/>
    <s v="27/GCF"/>
    <x v="0"/>
    <s v="PALF"/>
    <s v="CONGO"/>
    <s v="o"/>
    <m/>
  </r>
  <r>
    <d v="2019-08-02T00:00:00"/>
    <s v="Taxi Bureau-BCI-Direction MTN- Direction AIRTEL-Direction MTN Batignolles-Bureau"/>
    <x v="0"/>
    <x v="0"/>
    <m/>
    <n v="5000"/>
    <n v="8.8208312751393692"/>
    <n v="566.84"/>
    <n v="-556718"/>
    <x v="6"/>
    <s v="OUI"/>
    <x v="0"/>
    <s v="PALF"/>
    <s v="CONGO"/>
    <s v="ɣ"/>
    <m/>
  </r>
  <r>
    <d v="2019-08-02T00:00:00"/>
    <s v="Taxi à Oyo : hôtel - gendarmerie attendre le directeur de la Maison d'arrêt et prendre Blandain pour le conduire à l'hôpital "/>
    <x v="0"/>
    <x v="2"/>
    <m/>
    <n v="500"/>
    <n v="0.88003379329766263"/>
    <n v="568.16"/>
    <n v="-557218"/>
    <x v="7"/>
    <s v="Décharge "/>
    <x v="1"/>
    <s v="PALF"/>
    <s v="CONGO"/>
    <s v="ɣ"/>
    <m/>
  </r>
  <r>
    <d v="2019-08-02T00:00:00"/>
    <s v="Taxi à Oyo: gendarmerie - hôpital Mouebara, avec le directeur de la maison d'arrêt et Blandain pour faire examiner ce dernier  "/>
    <x v="0"/>
    <x v="2"/>
    <m/>
    <n v="1500"/>
    <n v="2.6401013798929882"/>
    <n v="568.16"/>
    <n v="-558718"/>
    <x v="7"/>
    <s v="Décharge "/>
    <x v="1"/>
    <s v="PALF"/>
    <s v="CONGO"/>
    <s v="ɣ"/>
    <m/>
  </r>
  <r>
    <d v="2019-08-02T00:00:00"/>
    <s v="Frais d'examen du détenu Blandain à Oyo "/>
    <x v="3"/>
    <x v="2"/>
    <m/>
    <n v="16000"/>
    <n v="28.161081385525204"/>
    <n v="568.16"/>
    <n v="-574718"/>
    <x v="7"/>
    <n v="9768"/>
    <x v="1"/>
    <s v="PALF"/>
    <s v="CONGO"/>
    <s v="o"/>
    <m/>
  </r>
  <r>
    <d v="2019-08-02T00:00:00"/>
    <s v="Taxi à Oyo avec le directeur de la maison d'arrêt et Blandain: hôpital Mouebara - hôpital général pour la radiographie de Blandain "/>
    <x v="0"/>
    <x v="2"/>
    <m/>
    <n v="1500"/>
    <n v="2.6401013798929882"/>
    <n v="568.16"/>
    <n v="-576218"/>
    <x v="7"/>
    <s v="Décharge "/>
    <x v="1"/>
    <s v="PALF"/>
    <s v="CONGO"/>
    <s v="ɣ"/>
    <m/>
  </r>
  <r>
    <d v="2019-08-02T00:00:00"/>
    <s v="Frais radiographie du détenu Blandain à Oyo "/>
    <x v="3"/>
    <x v="2"/>
    <m/>
    <n v="5000"/>
    <n v="8.8003379329766265"/>
    <n v="568.16"/>
    <n v="-581218"/>
    <x v="7"/>
    <s v="OUI"/>
    <x v="1"/>
    <s v="PALF"/>
    <s v="CONGO"/>
    <s v="o"/>
    <m/>
  </r>
  <r>
    <d v="2019-08-02T00:00:00"/>
    <s v="Taxi à Oyo avec Blandain et le directeur de la maison d'arrêt  : hôpital général - hôpital Mouebara en vue de récupérer les résultats des examens médicaux de Blandain et rencontrer le docteur (résultats indisponibles, faute d'électricité et docteur absent )"/>
    <x v="0"/>
    <x v="2"/>
    <m/>
    <n v="1500"/>
    <n v="2.6401013798929882"/>
    <n v="568.16"/>
    <n v="-582718"/>
    <x v="7"/>
    <s v="Décharge "/>
    <x v="1"/>
    <s v="PALF"/>
    <s v="CONGO"/>
    <s v="ɣ"/>
    <m/>
  </r>
  <r>
    <d v="2019-08-02T00:00:00"/>
    <s v="Taxi à Oyo avec Blandain et le directeur de la maison d'arrêt : hôpital Mouebara - gendarmerie réintégrer Blandain "/>
    <x v="0"/>
    <x v="2"/>
    <m/>
    <n v="1500"/>
    <n v="2.6401013798929882"/>
    <n v="568.16"/>
    <n v="-584218"/>
    <x v="7"/>
    <s v="Décharge "/>
    <x v="1"/>
    <s v="PALF"/>
    <s v="CONGO"/>
    <s v="ɣ"/>
    <m/>
  </r>
  <r>
    <d v="2019-08-02T00:00:00"/>
    <s v="Taxi à Oyo : gendarmerie - marché - gendarmerie acheter le petit déjeuner de Blandain "/>
    <x v="0"/>
    <x v="2"/>
    <m/>
    <n v="1000"/>
    <n v="1.7600675865953253"/>
    <n v="568.16"/>
    <n v="-585218"/>
    <x v="7"/>
    <s v="Décharge "/>
    <x v="1"/>
    <s v="PALF"/>
    <s v="CONGO"/>
    <s v="ɣ"/>
    <m/>
  </r>
  <r>
    <d v="2019-08-02T00:00:00"/>
    <s v="Achat petit déjeuner du détenu Blandain à Oyo "/>
    <x v="3"/>
    <x v="2"/>
    <m/>
    <n v="2000"/>
    <n v="3.5201351731906505"/>
    <n v="568.16"/>
    <n v="-587218"/>
    <x v="7"/>
    <s v="Décharge "/>
    <x v="1"/>
    <s v="PALF"/>
    <s v="CONGO"/>
    <s v="ɣ"/>
    <m/>
  </r>
  <r>
    <d v="2019-08-02T00:00:00"/>
    <s v="Taxi à Oyo : gendarmerie - restaurant - hôpital Mouebara prendre les résultats des examens médicaux de Blandain et chercher à nouveau à rencontrer le docteur (docteur toujours indisponible et demande de revenir à 15h)"/>
    <x v="0"/>
    <x v="2"/>
    <m/>
    <n v="1000"/>
    <n v="1.7600675865953253"/>
    <n v="568.16"/>
    <n v="-588218"/>
    <x v="7"/>
    <s v="Décharge "/>
    <x v="1"/>
    <s v="PALF"/>
    <s v="CONGO"/>
    <s v="ɣ"/>
    <m/>
  </r>
  <r>
    <d v="2019-08-02T00:00:00"/>
    <s v="Taxi à Oyo : hôpital Mouebara - hôtel en attendant 15h pour aller rencontrer le docteur "/>
    <x v="0"/>
    <x v="2"/>
    <m/>
    <n v="500"/>
    <n v="0.88003379329766263"/>
    <n v="568.16"/>
    <n v="-588718"/>
    <x v="7"/>
    <s v="Décharge "/>
    <x v="1"/>
    <s v="PALF"/>
    <s v="CONGO"/>
    <s v="ɣ"/>
    <m/>
  </r>
  <r>
    <d v="2019-08-02T00:00:00"/>
    <s v="Taxi à Oyo à 15h: hôtel - hôpital voir enfin le docteur pour le dossier de Blandain "/>
    <x v="0"/>
    <x v="2"/>
    <m/>
    <n v="500"/>
    <n v="0.88003379329766263"/>
    <n v="568.16"/>
    <n v="-589218"/>
    <x v="7"/>
    <s v="Décharge "/>
    <x v="1"/>
    <s v="PALF"/>
    <s v="CONGO"/>
    <s v="ɣ"/>
    <m/>
  </r>
  <r>
    <d v="2019-08-02T00:00:00"/>
    <s v="Taxi à Oyo : hôpital Mouebara - pharmacie 1 - pharmacie 2 acheter les produits prescrits à Blandain par le docteur "/>
    <x v="0"/>
    <x v="2"/>
    <m/>
    <n v="1000"/>
    <n v="1.7600675865953253"/>
    <n v="568.16"/>
    <n v="-590218"/>
    <x v="7"/>
    <s v="Décharge "/>
    <x v="1"/>
    <s v="PALF"/>
    <s v="CONGO"/>
    <s v="ɣ"/>
    <m/>
  </r>
  <r>
    <d v="2019-08-02T00:00:00"/>
    <s v="Achat produit pharmaceutique Artefan dans la première pharmacie pour le détenu Blandin à Oyo"/>
    <x v="3"/>
    <x v="2"/>
    <m/>
    <n v="3550"/>
    <n v="6.248239932413405"/>
    <n v="568.16"/>
    <n v="-593768"/>
    <x v="7"/>
    <s v="OUI"/>
    <x v="1"/>
    <s v="PALF"/>
    <s v="CONGO"/>
    <s v="o"/>
    <m/>
  </r>
  <r>
    <d v="2019-08-02T00:00:00"/>
    <s v="Achat à Oyo des autres produits pharmaceutiques de Blandain manquant  dans précédente pharmacie "/>
    <x v="3"/>
    <x v="2"/>
    <m/>
    <n v="22975"/>
    <n v="40.437552802027604"/>
    <n v="568.16"/>
    <n v="-616743"/>
    <x v="7"/>
    <s v="Oui "/>
    <x v="1"/>
    <s v="PALF"/>
    <s v="CONGO"/>
    <s v="o"/>
    <m/>
  </r>
  <r>
    <d v="2019-08-02T00:00:00"/>
    <s v="Taxi à Oyo : pharmacie - gendarmerie donner à Blandain ses produits pharmaceutiques "/>
    <x v="0"/>
    <x v="2"/>
    <m/>
    <n v="500"/>
    <n v="0.88003379329766263"/>
    <n v="568.16"/>
    <n v="-617243"/>
    <x v="7"/>
    <s v="Décharge "/>
    <x v="1"/>
    <s v="PALF"/>
    <s v="CONGO"/>
    <s v="ɣ"/>
    <m/>
  </r>
  <r>
    <d v="2019-08-02T00:00:00"/>
    <s v="Taxi à Oyo : gendarmerie - restaurant acheter la ration de Blandain du soir "/>
    <x v="0"/>
    <x v="2"/>
    <m/>
    <n v="500"/>
    <n v="0.88003379329766263"/>
    <n v="568.16"/>
    <n v="-617743"/>
    <x v="7"/>
    <s v="Décharge "/>
    <x v="1"/>
    <s v="PALF"/>
    <s v="CONGO"/>
    <s v="ɣ"/>
    <m/>
  </r>
  <r>
    <d v="2019-08-02T00:00:00"/>
    <s v="Ration du détenu Blandain le soir à Oyo"/>
    <x v="3"/>
    <x v="2"/>
    <m/>
    <n v="2500"/>
    <n v="4.4001689664883132"/>
    <n v="568.16"/>
    <n v="-620243"/>
    <x v="7"/>
    <s v="Décharge "/>
    <x v="1"/>
    <s v="PALF"/>
    <s v="CONGO"/>
    <s v="ɣ"/>
    <m/>
  </r>
  <r>
    <d v="2019-08-02T00:00:00"/>
    <s v="Taxi à Oyo : restaurant - gendarmerie- hôtel après la visite geôle du soir. "/>
    <x v="0"/>
    <x v="2"/>
    <m/>
    <n v="1000"/>
    <n v="1.7600675865953253"/>
    <n v="568.16"/>
    <n v="-621243"/>
    <x v="7"/>
    <s v="Décharge "/>
    <x v="1"/>
    <s v="PALF"/>
    <s v="CONGO"/>
    <s v="ɣ"/>
    <m/>
  </r>
  <r>
    <d v="2019-08-02T00:00:00"/>
    <s v="Taxi à Oyo le soir : hôtel - restaurant - hôtel "/>
    <x v="0"/>
    <x v="2"/>
    <m/>
    <n v="1000"/>
    <n v="1.7600675865953253"/>
    <n v="568.16"/>
    <n v="-622243"/>
    <x v="7"/>
    <s v="Décharge "/>
    <x v="1"/>
    <s v="PALF"/>
    <s v="CONGO"/>
    <s v="ɣ"/>
    <m/>
  </r>
  <r>
    <d v="2019-08-02T00:00:00"/>
    <s v="Virement salaire Juillet 2019-Mésange CIGNAS"/>
    <x v="1"/>
    <x v="2"/>
    <m/>
    <n v="470000"/>
    <n v="716.51038101582878"/>
    <n v="655.95699999999999"/>
    <n v="-1092243"/>
    <x v="8"/>
    <s v="Relevé"/>
    <x v="2"/>
    <s v="RALFF"/>
    <s v="CONGO"/>
    <s v="o"/>
    <s v="11107"/>
  </r>
  <r>
    <d v="2019-08-02T00:00:00"/>
    <s v="Virement salaire Juillet 2019-Evariste LELOUSSI"/>
    <x v="1"/>
    <x v="1"/>
    <m/>
    <n v="140000"/>
    <n v="213.42862413237452"/>
    <n v="655.95699999999999"/>
    <n v="-1232243"/>
    <x v="8"/>
    <s v="Relevé"/>
    <x v="2"/>
    <s v="RALFF"/>
    <s v="CONGO"/>
    <s v="o"/>
    <s v="11104"/>
  </r>
  <r>
    <d v="2019-08-02T00:00:00"/>
    <s v="Virement salaire Juillet 2019-Gaudet Stone MALANDA"/>
    <x v="1"/>
    <x v="2"/>
    <m/>
    <n v="193600"/>
    <n v="295.14129737162648"/>
    <n v="655.95699999999999"/>
    <n v="-1425843"/>
    <x v="8"/>
    <s v="Relevé"/>
    <x v="2"/>
    <s v="RALFF"/>
    <s v="CONGO"/>
    <s v="o"/>
    <s v="11107"/>
  </r>
  <r>
    <d v="2019-08-02T00:00:00"/>
    <s v="Virement salaire Juillet 2019-Herick TCHICAYA"/>
    <x v="1"/>
    <x v="2"/>
    <m/>
    <n v="250000"/>
    <n v="381.12254309352596"/>
    <n v="655.95699999999999"/>
    <n v="-1675843"/>
    <x v="8"/>
    <s v="Relevé"/>
    <x v="2"/>
    <s v="RALFF"/>
    <s v="CONGO"/>
    <s v="o"/>
    <s v="11107"/>
  </r>
  <r>
    <d v="2019-08-02T00:00:00"/>
    <s v="Virement salaire Juillet 2019-Crépin IBOUILI y compris les 2/11 des congés UE"/>
    <x v="1"/>
    <x v="2"/>
    <m/>
    <n v="150384.30769230769"/>
    <n v="229.2593991562064"/>
    <n v="655.95699999999999"/>
    <n v="-1826227.3076923077"/>
    <x v="8"/>
    <s v="Relevé"/>
    <x v="2"/>
    <s v="RALFF"/>
    <s v="CONGO"/>
    <s v="o"/>
    <s v="11107"/>
  </r>
  <r>
    <d v="2019-08-02T00:00:00"/>
    <s v="Virement salaire Juillet 2019-Crépin IBOUILI/Congé administratif de 11 jours (du 04 au 19 juillet 2019) deduit des 2/11 des congés UE"/>
    <x v="1"/>
    <x v="2"/>
    <m/>
    <n v="79615.692307692312"/>
    <n v="140.45531773991303"/>
    <n v="566.84"/>
    <n v="-1905843"/>
    <x v="8"/>
    <s v="Relevé"/>
    <x v="0"/>
    <s v="PALF"/>
    <s v="CONGO"/>
    <s v="o"/>
    <m/>
  </r>
  <r>
    <d v="2019-08-02T00:00:00"/>
    <s v="Virement salaire Juillet 2019-Dalia Palyga KOUNINGANGA OYONTSIO"/>
    <x v="1"/>
    <x v="2"/>
    <m/>
    <n v="193600"/>
    <n v="295.14129737162648"/>
    <n v="655.95699999999999"/>
    <n v="-2099443"/>
    <x v="8"/>
    <s v="Relevé"/>
    <x v="2"/>
    <s v="RALFF"/>
    <s v="CONGO"/>
    <s v="o"/>
    <s v="11107"/>
  </r>
  <r>
    <d v="2019-08-02T00:00:00"/>
    <s v="Virement salaire Juillet 2019- NZENGOMONA NTADI Pricille Déborah (suite à la procuration de Mr Jack Bénisson MALONGA MERSY en mission en RCA)"/>
    <x v="1"/>
    <x v="2"/>
    <m/>
    <n v="230000"/>
    <n v="350.63273964604389"/>
    <n v="655.95699999999999"/>
    <n v="-2329443"/>
    <x v="8"/>
    <s v="Relevé"/>
    <x v="2"/>
    <s v="RALFF"/>
    <s v="CONGO"/>
    <s v="o"/>
    <s v="11107"/>
  </r>
  <r>
    <d v="2019-08-02T00:00:00"/>
    <s v="Virement salaire Juillet 2019-Mavy Dierre Aimerel MALELA, y compris les 2/11 des congés UE"/>
    <x v="1"/>
    <x v="0"/>
    <m/>
    <n v="288778.53846153844"/>
    <n v="440.24004387717252"/>
    <n v="655.95699999999999"/>
    <n v="-2618221.5384615385"/>
    <x v="8"/>
    <s v="Relevé"/>
    <x v="2"/>
    <s v="RALFF"/>
    <s v="CONGO"/>
    <s v="o"/>
    <s v="11201"/>
  </r>
  <r>
    <d v="2019-08-02T00:00:00"/>
    <s v="Virement salaire Juillet 2019-Mavy Dierre Aimerel MALELA/Congé administratif du 01 au 10 Juillet 2019 soit 08 jours, déduit des 2/11 des congés UE"/>
    <x v="1"/>
    <x v="0"/>
    <m/>
    <n v="97160.461538461532"/>
    <n v="171.40720756908743"/>
    <n v="566.84"/>
    <n v="-2715382"/>
    <x v="8"/>
    <s v="Relevé"/>
    <x v="0"/>
    <s v="PALF"/>
    <s v="CONGO"/>
    <s v="o"/>
    <m/>
  </r>
  <r>
    <d v="2019-08-02T00:00:00"/>
    <s v="Virement salaire Juillet 2019-Amenophys Démosthene MOUSSAKANDAT"/>
    <x v="1"/>
    <x v="2"/>
    <m/>
    <n v="166755"/>
    <n v="254.21635869424367"/>
    <n v="655.95699999999999"/>
    <n v="-2882137"/>
    <x v="8"/>
    <s v="Relevé"/>
    <x v="2"/>
    <s v="RALFF"/>
    <s v="CONGO"/>
    <s v="o"/>
    <s v="11107"/>
  </r>
  <r>
    <d v="2019-08-02T00:00:00"/>
    <s v="FRAIS S/VIRT EMIS"/>
    <x v="5"/>
    <x v="4"/>
    <m/>
    <n v="9964"/>
    <n v="15.19002007753557"/>
    <n v="655.95699999999999"/>
    <n v="-2892101"/>
    <x v="8"/>
    <s v="Relevé"/>
    <x v="2"/>
    <s v="RALFF"/>
    <s v="CONGO"/>
    <s v="o"/>
    <s v="71101"/>
  </r>
  <r>
    <d v="2019-08-03T00:00:00"/>
    <s v="Taxi: Résidence-Commissariat de l'arrondissement II de Ouesso"/>
    <x v="0"/>
    <x v="2"/>
    <m/>
    <n v="500"/>
    <n v="0.90594480984218451"/>
    <n v="551.91"/>
    <n v="-2892601"/>
    <x v="2"/>
    <s v="Décharge"/>
    <x v="3"/>
    <s v="PALF"/>
    <s v="CONGO"/>
    <s v="ɣ"/>
    <m/>
  </r>
  <r>
    <d v="2019-08-03T00:00:00"/>
    <s v="Taxi: Commissariat-Marché"/>
    <x v="0"/>
    <x v="2"/>
    <m/>
    <n v="500"/>
    <n v="0.90594480984218451"/>
    <n v="551.91"/>
    <n v="-2893101"/>
    <x v="2"/>
    <s v="Décharge"/>
    <x v="3"/>
    <s v="PALF"/>
    <s v="CONGO"/>
    <s v="ɣ"/>
    <m/>
  </r>
  <r>
    <d v="2019-08-03T00:00:00"/>
    <s v="Ration du prévenu le matin à Ouesso"/>
    <x v="3"/>
    <x v="2"/>
    <m/>
    <n v="750"/>
    <n v="1.3589172147632766"/>
    <n v="551.91"/>
    <n v="-2893851"/>
    <x v="2"/>
    <s v="Décharge"/>
    <x v="3"/>
    <s v="PALF"/>
    <s v="CONGO"/>
    <s v="ɣ"/>
    <m/>
  </r>
  <r>
    <d v="2019-08-03T00:00:00"/>
    <s v="Taxi: Marché-Commissariat"/>
    <x v="0"/>
    <x v="2"/>
    <m/>
    <n v="500"/>
    <n v="0.90594480984218451"/>
    <n v="551.91"/>
    <n v="-2894351"/>
    <x v="2"/>
    <s v="Décharge"/>
    <x v="3"/>
    <s v="PALF"/>
    <s v="CONGO"/>
    <s v="ɣ"/>
    <m/>
  </r>
  <r>
    <d v="2019-08-03T00:00:00"/>
    <s v="Taxi: Commissariat-Résidence"/>
    <x v="0"/>
    <x v="2"/>
    <m/>
    <n v="500"/>
    <n v="0.90594480984218451"/>
    <n v="551.91"/>
    <n v="-2894851"/>
    <x v="2"/>
    <s v="Décharge"/>
    <x v="3"/>
    <s v="PALF"/>
    <s v="CONGO"/>
    <s v="ɣ"/>
    <m/>
  </r>
  <r>
    <d v="2019-08-03T00:00:00"/>
    <s v="Taxi: Résidence-Restaurant"/>
    <x v="0"/>
    <x v="2"/>
    <m/>
    <n v="500"/>
    <n v="0.90594480984218451"/>
    <n v="551.91"/>
    <n v="-2895351"/>
    <x v="2"/>
    <s v="Décharge"/>
    <x v="3"/>
    <s v="PALF"/>
    <s v="CONGO"/>
    <s v="ɣ"/>
    <m/>
  </r>
  <r>
    <d v="2019-08-03T00:00:00"/>
    <s v="Taxi: Restaurant-Résidence"/>
    <x v="0"/>
    <x v="2"/>
    <m/>
    <n v="500"/>
    <n v="0.90594480984218451"/>
    <n v="551.91"/>
    <n v="-2895851"/>
    <x v="2"/>
    <s v="Décharge"/>
    <x v="3"/>
    <s v="PALF"/>
    <s v="CONGO"/>
    <s v="ɣ"/>
    <m/>
  </r>
  <r>
    <d v="2019-08-03T00:00:00"/>
    <s v="Taxi: Résidence-Marché"/>
    <x v="0"/>
    <x v="2"/>
    <m/>
    <n v="500"/>
    <n v="0.90594480984218451"/>
    <n v="551.91"/>
    <n v="-2896351"/>
    <x v="2"/>
    <s v="Décharge"/>
    <x v="3"/>
    <s v="PALF"/>
    <s v="CONGO"/>
    <s v="ɣ"/>
    <m/>
  </r>
  <r>
    <d v="2019-08-03T00:00:00"/>
    <s v="Ration du prévenu le soir à Ouesso"/>
    <x v="3"/>
    <x v="2"/>
    <m/>
    <n v="2600"/>
    <n v="4.7109130111793593"/>
    <n v="551.91"/>
    <n v="-2898951"/>
    <x v="2"/>
    <s v="Décharge"/>
    <x v="3"/>
    <s v="PALF"/>
    <s v="CONGO"/>
    <s v="ɣ"/>
    <m/>
  </r>
  <r>
    <d v="2019-08-03T00:00:00"/>
    <s v="Taxi: Marché-Commissariat"/>
    <x v="0"/>
    <x v="2"/>
    <m/>
    <n v="500"/>
    <n v="0.90594480984218451"/>
    <n v="551.91"/>
    <n v="-2899451"/>
    <x v="2"/>
    <s v="Décharge"/>
    <x v="3"/>
    <s v="PALF"/>
    <s v="CONGO"/>
    <s v="ɣ"/>
    <m/>
  </r>
  <r>
    <d v="2019-08-03T00:00:00"/>
    <s v="Taxi: Commissariat-Résidence"/>
    <x v="0"/>
    <x v="2"/>
    <m/>
    <n v="500"/>
    <n v="0.90594480984218451"/>
    <n v="551.91"/>
    <n v="-2899951"/>
    <x v="2"/>
    <s v="Décharge"/>
    <x v="3"/>
    <s v="PALF"/>
    <s v="CONGO"/>
    <s v="ɣ"/>
    <m/>
  </r>
  <r>
    <d v="2019-08-03T00:00:00"/>
    <s v="Taxi: Résidence-Restaurant"/>
    <x v="0"/>
    <x v="2"/>
    <m/>
    <n v="500"/>
    <n v="0.90594480984218451"/>
    <n v="551.91"/>
    <n v="-2900451"/>
    <x v="2"/>
    <s v="Décharge"/>
    <x v="3"/>
    <s v="PALF"/>
    <s v="CONGO"/>
    <s v="ɣ"/>
    <m/>
  </r>
  <r>
    <d v="2019-08-03T00:00:00"/>
    <s v="Taxi: Restaurant-Résidence"/>
    <x v="0"/>
    <x v="2"/>
    <m/>
    <n v="500"/>
    <n v="0.90594480984218451"/>
    <n v="551.91"/>
    <n v="-2900951"/>
    <x v="2"/>
    <s v="Décharge"/>
    <x v="3"/>
    <s v="PALF"/>
    <s v="CONGO"/>
    <s v="ɣ"/>
    <m/>
  </r>
  <r>
    <d v="2019-08-03T00:00:00"/>
    <s v="Taxi: Taxi: Hotel-Agence océan du nord destination Brazzaville"/>
    <x v="0"/>
    <x v="2"/>
    <m/>
    <n v="1000"/>
    <n v="1.811889619684369"/>
    <n v="551.91"/>
    <n v="-2901951"/>
    <x v="4"/>
    <s v="Décharge"/>
    <x v="3"/>
    <s v="PALF"/>
    <s v="CONGO"/>
    <s v="ɣ"/>
    <m/>
  </r>
  <r>
    <d v="2019-08-03T00:00:00"/>
    <s v="Taxi: Agence océan du nord de moukondo-Domicile"/>
    <x v="0"/>
    <x v="2"/>
    <m/>
    <n v="1000"/>
    <n v="1.811889619684369"/>
    <n v="551.91"/>
    <n v="-2902951"/>
    <x v="4"/>
    <s v="Décharge"/>
    <x v="3"/>
    <s v="PALF"/>
    <s v="CONGO"/>
    <s v="ɣ"/>
    <m/>
  </r>
  <r>
    <d v="2019-08-03T00:00:00"/>
    <s v="Taxi à Oyo le matin : hôtel - marché - zone du tribunal chercher à acheter le petit déjeuner de Blandain. Le samedi matin jusqu'à 10h, toutes les boutiques étant fermées. "/>
    <x v="0"/>
    <x v="2"/>
    <m/>
    <n v="1000"/>
    <n v="1.811889619684369"/>
    <n v="551.91"/>
    <n v="-2903951"/>
    <x v="7"/>
    <s v="Décharge "/>
    <x v="3"/>
    <s v="PALF"/>
    <s v="CONGO"/>
    <s v="ɣ"/>
    <m/>
  </r>
  <r>
    <d v="2019-08-03T00:00:00"/>
    <s v="Achat petit déjeuner du détenu Blandain le matin à Oyo "/>
    <x v="3"/>
    <x v="2"/>
    <m/>
    <n v="2000"/>
    <n v="3.623779239368738"/>
    <n v="551.91"/>
    <n v="-2905951"/>
    <x v="7"/>
    <s v="Décharge "/>
    <x v="3"/>
    <s v="PALF"/>
    <s v="CONGO"/>
    <s v="ɣ"/>
    <m/>
  </r>
  <r>
    <d v="2019-08-03T00:00:00"/>
    <s v="Taxi à Oyo : zone du tribunal - gendarmerie après l'achat du petit déjeuner de Blandain "/>
    <x v="0"/>
    <x v="2"/>
    <m/>
    <n v="500"/>
    <n v="0.90594480984218451"/>
    <n v="551.91"/>
    <n v="-2906451"/>
    <x v="7"/>
    <s v="Décharge "/>
    <x v="3"/>
    <s v="PALF"/>
    <s v="CONGO"/>
    <s v="ɣ"/>
    <m/>
  </r>
  <r>
    <d v="2019-08-03T00:00:00"/>
    <s v="Taxi à Oyo : gendarmerie - restaurant après la visite geôle du matin "/>
    <x v="0"/>
    <x v="2"/>
    <m/>
    <n v="500"/>
    <n v="0.90594480984218451"/>
    <n v="551.91"/>
    <n v="-2906951"/>
    <x v="7"/>
    <s v="Décharge "/>
    <x v="3"/>
    <s v="PALF"/>
    <s v="CONGO"/>
    <s v="ɣ"/>
    <m/>
  </r>
  <r>
    <d v="2019-08-03T00:00:00"/>
    <s v="Taxi à Oyo : gendarmerie - hôpital après l'arrestation de Léandre avec la gendarmerie, dans la zone du restaurant où j'étais allé mangé "/>
    <x v="0"/>
    <x v="2"/>
    <m/>
    <n v="500"/>
    <n v="0.90594480984218451"/>
    <n v="551.91"/>
    <n v="-2907451"/>
    <x v="7"/>
    <s v="Décharge "/>
    <x v="3"/>
    <s v="PALF"/>
    <s v="CONGO"/>
    <s v="ɣ"/>
    <m/>
  </r>
  <r>
    <d v="2019-08-03T00:00:00"/>
    <s v="Taxi à Oyo : hôtel - hôpital retirer le certificat médical de Blandain auprès du docteur "/>
    <x v="0"/>
    <x v="2"/>
    <m/>
    <n v="500"/>
    <n v="0.90594480984218451"/>
    <n v="551.91"/>
    <n v="-2907951"/>
    <x v="7"/>
    <s v="Décharge "/>
    <x v="3"/>
    <s v="PALF"/>
    <s v="CONGO"/>
    <s v="ɣ"/>
    <m/>
  </r>
  <r>
    <d v="2019-08-03T00:00:00"/>
    <s v="Taxi à Oyo : hôpital - restaurant acheter la ration du soir de Blandain "/>
    <x v="0"/>
    <x v="2"/>
    <m/>
    <n v="500"/>
    <n v="0.90594480984218451"/>
    <n v="551.91"/>
    <n v="-2908451"/>
    <x v="7"/>
    <s v="Décharge "/>
    <x v="3"/>
    <s v="PALF"/>
    <s v="CONGO"/>
    <s v="ɣ"/>
    <m/>
  </r>
  <r>
    <d v="2019-08-03T00:00:00"/>
    <s v="Achat au restaurant du plat du détenu Blandain le soir "/>
    <x v="3"/>
    <x v="2"/>
    <m/>
    <n v="3000"/>
    <n v="5.4356688590531066"/>
    <n v="551.91"/>
    <n v="-2911451"/>
    <x v="7"/>
    <s v="Décharge "/>
    <x v="3"/>
    <s v="PALF"/>
    <s v="CONGO"/>
    <s v="ɣ"/>
    <m/>
  </r>
  <r>
    <d v="2019-08-03T00:00:00"/>
    <s v="Taxi à Oyo : restaurant - gendarmerie après l'achat de la ration de Blandain du soir. "/>
    <x v="0"/>
    <x v="2"/>
    <m/>
    <n v="500"/>
    <n v="0.90594480984218451"/>
    <n v="551.91"/>
    <n v="-2911951"/>
    <x v="7"/>
    <s v="Décharge "/>
    <x v="3"/>
    <s v="PALF"/>
    <s v="CONGO"/>
    <s v="ɣ"/>
    <m/>
  </r>
  <r>
    <d v="2019-08-03T00:00:00"/>
    <s v="Ration du détenu Léandre à Oyo dans les cellules de la gendarmerie après son arrestation "/>
    <x v="3"/>
    <x v="2"/>
    <m/>
    <n v="1000"/>
    <n v="1.811889619684369"/>
    <n v="551.91"/>
    <n v="-2912951"/>
    <x v="7"/>
    <s v="Décharge "/>
    <x v="3"/>
    <s v="PALF"/>
    <s v="CONGO"/>
    <s v="ɣ"/>
    <m/>
  </r>
  <r>
    <d v="2019-08-03T00:00:00"/>
    <s v="Taxi à Oyo le soir : gendarmerie - restaurant - hôtel après la visite geôle "/>
    <x v="0"/>
    <x v="2"/>
    <m/>
    <n v="1000"/>
    <n v="1.811889619684369"/>
    <n v="551.91"/>
    <n v="-2913951"/>
    <x v="7"/>
    <s v="Décharge "/>
    <x v="3"/>
    <s v="PALF"/>
    <s v="CONGO"/>
    <s v="ɣ"/>
    <m/>
  </r>
  <r>
    <d v="2019-08-04T00:00:00"/>
    <s v="Taxi: Résidence-Marché"/>
    <x v="0"/>
    <x v="2"/>
    <m/>
    <n v="500"/>
    <n v="0.90594480984218451"/>
    <n v="551.91"/>
    <n v="-2914451"/>
    <x v="2"/>
    <s v="Décharge"/>
    <x v="3"/>
    <s v="PALF"/>
    <s v="CONGO"/>
    <s v="ɣ"/>
    <m/>
  </r>
  <r>
    <d v="2019-08-04T00:00:00"/>
    <s v="Ration du prévenu le matin à Ouesso"/>
    <x v="3"/>
    <x v="2"/>
    <m/>
    <n v="1600"/>
    <n v="2.8990233914949903"/>
    <n v="551.91"/>
    <n v="-2916051"/>
    <x v="2"/>
    <s v="Décharge"/>
    <x v="3"/>
    <s v="PALF"/>
    <s v="CONGO"/>
    <s v="ɣ"/>
    <m/>
  </r>
  <r>
    <d v="2019-08-04T00:00:00"/>
    <s v="Taxi: Marché-Commissariat"/>
    <x v="0"/>
    <x v="2"/>
    <m/>
    <n v="500"/>
    <n v="0.90594480984218451"/>
    <n v="551.91"/>
    <n v="-2916551"/>
    <x v="2"/>
    <s v="Décharge"/>
    <x v="3"/>
    <s v="PALF"/>
    <s v="CONGO"/>
    <s v="ɣ"/>
    <m/>
  </r>
  <r>
    <d v="2019-08-04T00:00:00"/>
    <s v="Taxi: Commissariat-Restaurant"/>
    <x v="0"/>
    <x v="2"/>
    <m/>
    <n v="500"/>
    <n v="0.90594480984218451"/>
    <n v="551.91"/>
    <n v="-2917051"/>
    <x v="2"/>
    <s v="Décharge"/>
    <x v="3"/>
    <s v="PALF"/>
    <s v="CONGO"/>
    <s v="ɣ"/>
    <m/>
  </r>
  <r>
    <d v="2019-08-04T00:00:00"/>
    <s v="Taxi: Restaurant-Résidence"/>
    <x v="0"/>
    <x v="2"/>
    <m/>
    <n v="500"/>
    <n v="0.90594480984218451"/>
    <n v="551.91"/>
    <n v="-2917551"/>
    <x v="2"/>
    <s v="Décharge"/>
    <x v="3"/>
    <s v="PALF"/>
    <s v="CONGO"/>
    <s v="ɣ"/>
    <m/>
  </r>
  <r>
    <d v="2019-08-04T00:00:00"/>
    <s v="Taxi: Résidence-Marché"/>
    <x v="0"/>
    <x v="2"/>
    <m/>
    <n v="500"/>
    <n v="0.90594480984218451"/>
    <n v="551.91"/>
    <n v="-2918051"/>
    <x v="2"/>
    <s v="Décharge"/>
    <x v="3"/>
    <s v="PALF"/>
    <s v="CONGO"/>
    <s v="ɣ"/>
    <m/>
  </r>
  <r>
    <d v="2019-08-04T00:00:00"/>
    <s v="Ration du soir pour le détenu à Ouesso"/>
    <x v="3"/>
    <x v="2"/>
    <m/>
    <n v="2800"/>
    <n v="5.0732909351162334"/>
    <n v="551.91"/>
    <n v="-2920851"/>
    <x v="2"/>
    <s v="Décharge"/>
    <x v="3"/>
    <s v="PALF"/>
    <s v="CONGO"/>
    <s v="ɣ"/>
    <m/>
  </r>
  <r>
    <d v="2019-08-04T00:00:00"/>
    <s v="Taxi: Marché-Commissariat"/>
    <x v="0"/>
    <x v="2"/>
    <m/>
    <n v="500"/>
    <n v="0.90594480984218451"/>
    <n v="551.91"/>
    <n v="-2921351"/>
    <x v="2"/>
    <s v="Décharge"/>
    <x v="3"/>
    <s v="PALF"/>
    <s v="CONGO"/>
    <s v="ɣ"/>
    <m/>
  </r>
  <r>
    <d v="2019-08-04T00:00:00"/>
    <s v="Taxi: Commissariat-Résidence"/>
    <x v="0"/>
    <x v="2"/>
    <m/>
    <n v="500"/>
    <n v="0.90594480984218451"/>
    <n v="551.91"/>
    <n v="-2921851"/>
    <x v="2"/>
    <s v="Décharge"/>
    <x v="3"/>
    <s v="PALF"/>
    <s v="CONGO"/>
    <s v="ɣ"/>
    <m/>
  </r>
  <r>
    <d v="2019-08-04T00:00:00"/>
    <s v="Taxi: Résidence-Restaurant"/>
    <x v="0"/>
    <x v="2"/>
    <m/>
    <n v="500"/>
    <n v="0.90594480984218451"/>
    <n v="551.91"/>
    <n v="-2922351"/>
    <x v="2"/>
    <s v="Décharge"/>
    <x v="3"/>
    <s v="PALF"/>
    <s v="CONGO"/>
    <s v="ɣ"/>
    <m/>
  </r>
  <r>
    <d v="2019-08-04T00:00:00"/>
    <s v="Taxi: Restaurant-Résidence"/>
    <x v="0"/>
    <x v="2"/>
    <m/>
    <n v="500"/>
    <n v="0.90594480984218451"/>
    <n v="551.91"/>
    <n v="-2922851"/>
    <x v="2"/>
    <s v="Décharge"/>
    <x v="3"/>
    <s v="PALF"/>
    <s v="CONGO"/>
    <s v="ɣ"/>
    <m/>
  </r>
  <r>
    <d v="2019-08-04T00:00:00"/>
    <s v="Taxi à Oyo:  hôtel - marché acheter  le petit déjeuner de Blandain"/>
    <x v="0"/>
    <x v="2"/>
    <m/>
    <n v="500"/>
    <n v="0.90594480984218451"/>
    <n v="551.91"/>
    <n v="-2923351"/>
    <x v="7"/>
    <s v="Décharge "/>
    <x v="3"/>
    <s v="PALF"/>
    <s v="CONGO"/>
    <s v="ɣ"/>
    <m/>
  </r>
  <r>
    <d v="2019-08-04T00:00:00"/>
    <s v="Achat ration du prévenu le matin à Oyo"/>
    <x v="3"/>
    <x v="2"/>
    <m/>
    <n v="1600"/>
    <n v="2.8990233914949903"/>
    <n v="551.91"/>
    <n v="-2924951"/>
    <x v="7"/>
    <s v="Décharge "/>
    <x v="3"/>
    <s v="PALF"/>
    <s v="CONGO"/>
    <s v="ɣ"/>
    <m/>
  </r>
  <r>
    <d v="2019-08-04T00:00:00"/>
    <s v="Taxi à Oyo : marché - gendarmerie effectuer la visite geôle du matin "/>
    <x v="0"/>
    <x v="2"/>
    <m/>
    <n v="500"/>
    <n v="0.90594480984218451"/>
    <n v="551.91"/>
    <n v="-2925451"/>
    <x v="7"/>
    <s v="Décharge "/>
    <x v="3"/>
    <s v="PALF"/>
    <s v="CONGO"/>
    <s v="ɣ"/>
    <m/>
  </r>
  <r>
    <d v="2019-08-04T00:00:00"/>
    <s v="Ration du détenu Léandre le matin à Oyo"/>
    <x v="3"/>
    <x v="2"/>
    <m/>
    <n v="1000"/>
    <n v="1.811889619684369"/>
    <n v="551.91"/>
    <n v="-2926451"/>
    <x v="7"/>
    <s v="Décharge "/>
    <x v="3"/>
    <s v="PALF"/>
    <s v="CONGO"/>
    <s v="ɣ"/>
    <m/>
  </r>
  <r>
    <d v="2019-08-04T00:00:00"/>
    <s v="Taxi à Oyo : gendarmerie - restaurant - hôtel après la visite geôle du matin"/>
    <x v="0"/>
    <x v="2"/>
    <m/>
    <n v="1000"/>
    <n v="1.811889619684369"/>
    <n v="551.91"/>
    <n v="-2927451"/>
    <x v="7"/>
    <s v="Décharge "/>
    <x v="3"/>
    <s v="PALF"/>
    <s v="CONGO"/>
    <s v="ɣ"/>
    <m/>
  </r>
  <r>
    <d v="2019-08-04T00:00:00"/>
    <s v="Taxi à Oyo le soir : hôtel - restaurant - gendarmerie acheter la ration du soir de Blandain"/>
    <x v="0"/>
    <x v="2"/>
    <m/>
    <n v="1000"/>
    <n v="1.811889619684369"/>
    <n v="551.91"/>
    <n v="-2928451"/>
    <x v="7"/>
    <s v="Décharge "/>
    <x v="3"/>
    <s v="PALF"/>
    <s v="CONGO"/>
    <s v="ɣ"/>
    <m/>
  </r>
  <r>
    <d v="2019-08-04T00:00:00"/>
    <s v="Achat ration du détenu Blandain du soir à Oyo"/>
    <x v="3"/>
    <x v="2"/>
    <m/>
    <n v="2700"/>
    <n v="4.8921019731477964"/>
    <n v="551.91"/>
    <n v="-2931151"/>
    <x v="7"/>
    <s v="Décharge "/>
    <x v="3"/>
    <s v="PALF"/>
    <s v="CONGO"/>
    <s v="ɣ"/>
    <m/>
  </r>
  <r>
    <d v="2019-08-04T00:00:00"/>
    <s v="Ration du détenu Léandre soir à Oyo "/>
    <x v="3"/>
    <x v="2"/>
    <m/>
    <n v="1000"/>
    <n v="1.811889619684369"/>
    <n v="551.91"/>
    <n v="-2932151"/>
    <x v="7"/>
    <s v="Décharge "/>
    <x v="3"/>
    <s v="PALF"/>
    <s v="CONGO"/>
    <s v="ɣ"/>
    <m/>
  </r>
  <r>
    <d v="2019-08-04T00:00:00"/>
    <s v="Taxi à Oyo : gendarmerie - hôtel après la visite geôle du soir"/>
    <x v="0"/>
    <x v="2"/>
    <m/>
    <n v="500"/>
    <n v="0.90594480984218451"/>
    <n v="551.91"/>
    <n v="-2932651"/>
    <x v="7"/>
    <s v="Décharge "/>
    <x v="3"/>
    <s v="PALF"/>
    <s v="CONGO"/>
    <s v="ɣ"/>
    <m/>
  </r>
  <r>
    <d v="2019-08-04T00:00:00"/>
    <s v="Taxi à Oyo le soir : hôtel - restaurant - hôtel"/>
    <x v="0"/>
    <x v="2"/>
    <m/>
    <n v="1000"/>
    <n v="1.811889619684369"/>
    <n v="551.91"/>
    <n v="-2933651"/>
    <x v="7"/>
    <s v="Décharge "/>
    <x v="3"/>
    <s v="PALF"/>
    <s v="CONGO"/>
    <s v="ɣ"/>
    <m/>
  </r>
  <r>
    <d v="2019-08-05T00:00:00"/>
    <s v="Transport maison-Bureau-maison"/>
    <x v="0"/>
    <x v="0"/>
    <m/>
    <n v="2000"/>
    <n v="3.5283325100557477"/>
    <n v="566.84"/>
    <n v="-2935651"/>
    <x v="0"/>
    <s v="Décharge"/>
    <x v="0"/>
    <s v="PALF"/>
    <s v="CONGO"/>
    <s v="ɣ"/>
    <m/>
  </r>
  <r>
    <d v="2019-08-05T00:00:00"/>
    <s v="Food allowance pendant la Pause"/>
    <x v="1"/>
    <x v="0"/>
    <m/>
    <n v="1000"/>
    <n v="1.7641662550278738"/>
    <n v="566.84"/>
    <n v="-2936651"/>
    <x v="0"/>
    <s v="Décharge"/>
    <x v="0"/>
    <s v="PALF"/>
    <s v="CONGO"/>
    <s v="ɣ"/>
    <m/>
  </r>
  <r>
    <d v="2019-08-05T00:00:00"/>
    <s v="Transport Bureau-congotelecom-bureau"/>
    <x v="0"/>
    <x v="0"/>
    <m/>
    <n v="2000"/>
    <n v="3.5283325100557477"/>
    <n v="566.84"/>
    <n v="-2938651"/>
    <x v="0"/>
    <s v="Décharge"/>
    <x v="0"/>
    <s v="PALF"/>
    <s v="CONGO"/>
    <s v="ɣ"/>
    <m/>
  </r>
  <r>
    <d v="2019-08-05T00:00:00"/>
    <s v="Transport Bureau-onemo-bureau"/>
    <x v="0"/>
    <x v="0"/>
    <m/>
    <n v="2000"/>
    <n v="3.5283325100557477"/>
    <n v="566.84"/>
    <n v="-2940651"/>
    <x v="0"/>
    <s v="Décharge"/>
    <x v="0"/>
    <s v="PALF"/>
    <s v="CONGO"/>
    <s v="ɣ"/>
    <m/>
  </r>
  <r>
    <d v="2019-08-05T00:00:00"/>
    <s v="Taxi Bureau/Agence Ocean du Nord Aller-Retour pour acheter le billet"/>
    <x v="0"/>
    <x v="2"/>
    <m/>
    <n v="2500"/>
    <n v="4.5297240492109223"/>
    <n v="551.91"/>
    <n v="-2943151"/>
    <x v="10"/>
    <s v="Décharge"/>
    <x v="3"/>
    <s v="PALF"/>
    <s v="CONGO"/>
    <s v="ɣ"/>
    <m/>
  </r>
  <r>
    <d v="2019-08-05T00:00:00"/>
    <s v="Achat billet BZV-OWANDO"/>
    <x v="0"/>
    <x v="2"/>
    <m/>
    <n v="12000"/>
    <n v="21.120811039143906"/>
    <n v="568.16"/>
    <n v="-2955151"/>
    <x v="10"/>
    <s v="07080702019-30"/>
    <x v="1"/>
    <s v="RALFF"/>
    <s v="CONGO"/>
    <s v="o"/>
    <s v="22101"/>
  </r>
  <r>
    <d v="2019-08-05T00:00:00"/>
    <s v="Taxi: Résidence-Marché"/>
    <x v="0"/>
    <x v="2"/>
    <m/>
    <n v="2500"/>
    <n v="4.5297240492109223"/>
    <n v="551.91"/>
    <n v="-2957651"/>
    <x v="2"/>
    <s v="Décharge"/>
    <x v="3"/>
    <s v="PALF"/>
    <s v="CONGO"/>
    <s v="ɣ"/>
    <m/>
  </r>
  <r>
    <d v="2019-08-05T00:00:00"/>
    <s v="Ration du prévenu le matin à Oyo"/>
    <x v="3"/>
    <x v="2"/>
    <m/>
    <n v="1000"/>
    <n v="1.811889619684369"/>
    <n v="551.91"/>
    <n v="-2958651"/>
    <x v="2"/>
    <s v="Décharge"/>
    <x v="3"/>
    <s v="PALF"/>
    <s v="CONGO"/>
    <s v="ɣ"/>
    <m/>
  </r>
  <r>
    <d v="2019-08-05T00:00:00"/>
    <s v="Taxi: Marché-Commissariat"/>
    <x v="0"/>
    <x v="2"/>
    <m/>
    <n v="2500"/>
    <n v="4.5297240492109223"/>
    <n v="551.91"/>
    <n v="-2961151"/>
    <x v="2"/>
    <s v="Décharge"/>
    <x v="3"/>
    <s v="PALF"/>
    <s v="CONGO"/>
    <s v="ɣ"/>
    <m/>
  </r>
  <r>
    <d v="2019-08-05T00:00:00"/>
    <s v="Taxi: Commissariat-Résidence"/>
    <x v="0"/>
    <x v="2"/>
    <m/>
    <n v="2500"/>
    <n v="4.5297240492109223"/>
    <n v="551.91"/>
    <n v="-2963651"/>
    <x v="2"/>
    <s v="Décharge"/>
    <x v="3"/>
    <s v="PALF"/>
    <s v="CONGO"/>
    <s v="ɣ"/>
    <m/>
  </r>
  <r>
    <d v="2019-08-05T00:00:00"/>
    <s v="Taxi Résidence-DDEF"/>
    <x v="0"/>
    <x v="2"/>
    <m/>
    <n v="2500"/>
    <n v="4.5297240492109223"/>
    <n v="551.91"/>
    <n v="-2966151"/>
    <x v="2"/>
    <s v="Décharge"/>
    <x v="3"/>
    <s v="PALF"/>
    <s v="CONGO"/>
    <s v="ɣ"/>
    <m/>
  </r>
  <r>
    <d v="2019-08-05T00:00:00"/>
    <s v="Taxi: DDEF-TGI avec l'agent ef"/>
    <x v="0"/>
    <x v="2"/>
    <m/>
    <n v="2500"/>
    <n v="4.5297240492109223"/>
    <n v="551.91"/>
    <n v="-2968651"/>
    <x v="2"/>
    <s v="Décharge"/>
    <x v="3"/>
    <s v="PALF"/>
    <s v="CONGO"/>
    <s v="ɣ"/>
    <m/>
  </r>
  <r>
    <d v="2019-08-05T00:00:00"/>
    <s v="Taxi: TGI-DDEF pour compte rendu au DD"/>
    <x v="0"/>
    <x v="2"/>
    <m/>
    <n v="2500"/>
    <n v="4.5297240492109223"/>
    <n v="551.91"/>
    <n v="-2971151"/>
    <x v="2"/>
    <s v="Décharge"/>
    <x v="3"/>
    <s v="PALF"/>
    <s v="CONGO"/>
    <s v="ɣ"/>
    <m/>
  </r>
  <r>
    <d v="2019-08-05T00:00:00"/>
    <s v="Taxi: DDEF-Charden"/>
    <x v="0"/>
    <x v="2"/>
    <m/>
    <n v="2500"/>
    <n v="4.5297240492109223"/>
    <n v="551.91"/>
    <n v="-2973651"/>
    <x v="2"/>
    <s v="Décharge"/>
    <x v="3"/>
    <s v="PALF"/>
    <s v="CONGO"/>
    <s v="ɣ"/>
    <m/>
  </r>
  <r>
    <d v="2019-08-05T00:00:00"/>
    <s v="Taxi: Charden-Agence Océan pour réservation à destination de Brazzaville"/>
    <x v="0"/>
    <x v="2"/>
    <m/>
    <n v="2500"/>
    <n v="4.5297240492109223"/>
    <n v="551.91"/>
    <n v="-2976151"/>
    <x v="2"/>
    <s v="Décharge"/>
    <x v="3"/>
    <s v="PALF"/>
    <s v="CONGO"/>
    <s v="ɣ"/>
    <m/>
  </r>
  <r>
    <d v="2019-08-05T00:00:00"/>
    <s v="Taxi: Agence Océan-Restaurant"/>
    <x v="0"/>
    <x v="2"/>
    <m/>
    <n v="2500"/>
    <n v="4.5297240492109223"/>
    <n v="551.91"/>
    <n v="-2978651"/>
    <x v="2"/>
    <s v="Décharge"/>
    <x v="3"/>
    <s v="PALF"/>
    <s v="CONGO"/>
    <s v="ɣ"/>
    <m/>
  </r>
  <r>
    <d v="2019-08-05T00:00:00"/>
    <s v="Achat Billet: Ouesso-Brazzaville"/>
    <x v="0"/>
    <x v="2"/>
    <m/>
    <n v="20000"/>
    <n v="35.201351731906506"/>
    <n v="568.16"/>
    <n v="-2998651"/>
    <x v="2"/>
    <s v="07080702019-19"/>
    <x v="1"/>
    <s v="RALFF"/>
    <s v="CONGO"/>
    <s v="o"/>
    <s v="22101"/>
  </r>
  <r>
    <d v="2019-08-05T00:00:00"/>
    <s v="Taxi: Restaurant-Résidence"/>
    <x v="0"/>
    <x v="2"/>
    <m/>
    <n v="500"/>
    <n v="0.90594480984218451"/>
    <n v="551.91"/>
    <n v="-2999151"/>
    <x v="2"/>
    <s v="Décharge"/>
    <x v="3"/>
    <s v="PALF"/>
    <s v="CONGO"/>
    <s v="ɣ"/>
    <m/>
  </r>
  <r>
    <d v="2019-08-05T00:00:00"/>
    <s v="Taxi: Résidence-Commissariat de l'arrondissement II de Ouesso"/>
    <x v="0"/>
    <x v="2"/>
    <m/>
    <n v="500"/>
    <n v="0.90594480984218451"/>
    <n v="551.91"/>
    <n v="-2999651"/>
    <x v="2"/>
    <s v="Décharge"/>
    <x v="3"/>
    <s v="PALF"/>
    <s v="CONGO"/>
    <s v="ɣ"/>
    <m/>
  </r>
  <r>
    <d v="2019-08-05T00:00:00"/>
    <s v="Taxi: Commissariat-Restaurant"/>
    <x v="0"/>
    <x v="2"/>
    <m/>
    <n v="500"/>
    <n v="0.90594480984218451"/>
    <n v="551.91"/>
    <n v="-3000151"/>
    <x v="2"/>
    <s v="Décharge"/>
    <x v="3"/>
    <s v="PALF"/>
    <s v="CONGO"/>
    <s v="ɣ"/>
    <m/>
  </r>
  <r>
    <d v="2019-08-05T00:00:00"/>
    <s v="Taxi: Restaurant-Résidence"/>
    <x v="0"/>
    <x v="2"/>
    <m/>
    <n v="500"/>
    <n v="0.90594480984218451"/>
    <n v="551.91"/>
    <n v="-3000651"/>
    <x v="2"/>
    <s v="Décharge"/>
    <x v="3"/>
    <s v="PALF"/>
    <s v="CONGO"/>
    <s v="ɣ"/>
    <m/>
  </r>
  <r>
    <d v="2019-08-05T00:00:00"/>
    <s v="Taxi bureau-AON Jeanne Viale"/>
    <x v="0"/>
    <x v="3"/>
    <m/>
    <n v="500"/>
    <n v="0.88208312751393692"/>
    <n v="566.84"/>
    <n v="-3001151"/>
    <x v="9"/>
    <s v="Décharge"/>
    <x v="0"/>
    <s v="PALF"/>
    <s v="CONGO"/>
    <s v="ɣ"/>
    <m/>
  </r>
  <r>
    <d v="2019-08-05T00:00:00"/>
    <s v="Taxi AON Jeanne Viale-Bureau"/>
    <x v="0"/>
    <x v="3"/>
    <m/>
    <n v="500"/>
    <n v="0.88208312751393692"/>
    <n v="566.84"/>
    <n v="-3001651"/>
    <x v="9"/>
    <s v="Décharge"/>
    <x v="0"/>
    <s v="PALF"/>
    <s v="CONGO"/>
    <s v="ɣ"/>
    <m/>
  </r>
  <r>
    <d v="2019-08-05T00:00:00"/>
    <s v="Achat billet BZV-OUESSO"/>
    <x v="0"/>
    <x v="3"/>
    <m/>
    <n v="20000"/>
    <n v="35.283325100557477"/>
    <n v="566.84"/>
    <n v="-3021651"/>
    <x v="9"/>
    <s v="06080602019-19"/>
    <x v="0"/>
    <s v="RALFF"/>
    <s v="CONGO"/>
    <s v="o"/>
    <s v="22101"/>
  </r>
  <r>
    <d v="2019-08-05T00:00:00"/>
    <s v="Achat billet Brz-PN (mission PN)"/>
    <x v="0"/>
    <x v="3"/>
    <m/>
    <n v="12000"/>
    <n v="21.169995060334486"/>
    <n v="566.84"/>
    <n v="-3033651"/>
    <x v="3"/>
    <s v="0608038302019--36"/>
    <x v="0"/>
    <s v="RALFF"/>
    <s v="CONGO"/>
    <s v="o"/>
    <s v="22101"/>
  </r>
  <r>
    <d v="2019-08-05T00:00:00"/>
    <s v="Achat du billet BZV-Dolisie pour mission d'investigation"/>
    <x v="0"/>
    <x v="3"/>
    <m/>
    <n v="10000"/>
    <n v="17.641662550278738"/>
    <n v="566.84"/>
    <n v="-3043651"/>
    <x v="5"/>
    <s v="060806302019--37"/>
    <x v="0"/>
    <s v="RALFF"/>
    <s v="CONGO"/>
    <s v="o"/>
    <s v="22101"/>
  </r>
  <r>
    <d v="2019-08-05T00:00:00"/>
    <s v="Solde facture d'honoraire de consultation du mois de juillet 2019/ I23C"/>
    <x v="1"/>
    <x v="3"/>
    <m/>
    <n v="10000"/>
    <n v="17.641662550278738"/>
    <n v="566.84"/>
    <n v="-3053651"/>
    <x v="6"/>
    <s v="OUI"/>
    <x v="0"/>
    <s v="RALFF"/>
    <s v="CONGO"/>
    <s v="o"/>
    <s v="11109"/>
  </r>
  <r>
    <d v="2019-08-05T00:00:00"/>
    <s v="Remis à Odile FIELO (Technicienne de surface) pour achat cache nez"/>
    <x v="9"/>
    <x v="4"/>
    <m/>
    <n v="500"/>
    <n v="0.88208312751393692"/>
    <n v="566.84"/>
    <n v="-3054151"/>
    <x v="6"/>
    <s v="OUI"/>
    <x v="0"/>
    <s v="PALF"/>
    <s v="CONGO"/>
    <s v="o"/>
    <m/>
  </r>
  <r>
    <d v="2019-08-05T00:00:00"/>
    <s v="Frais de transfert à Hérick/OYO"/>
    <x v="8"/>
    <x v="4"/>
    <m/>
    <n v="1600"/>
    <n v="2.8226660080445978"/>
    <n v="566.84"/>
    <n v="-3055751"/>
    <x v="6"/>
    <s v="05/GCF"/>
    <x v="0"/>
    <s v="PALF"/>
    <s v="CONGO"/>
    <s v="o"/>
    <m/>
  </r>
  <r>
    <d v="2019-08-05T00:00:00"/>
    <s v="Frais de transfert à Crépin/OUESSO"/>
    <x v="8"/>
    <x v="4"/>
    <m/>
    <n v="600"/>
    <n v="1.0584997530167242"/>
    <n v="566.84"/>
    <n v="-3056351"/>
    <x v="6"/>
    <s v="OUI"/>
    <x v="0"/>
    <s v="PALF"/>
    <s v="CONGO"/>
    <s v="o"/>
    <m/>
  </r>
  <r>
    <d v="2019-08-05T00:00:00"/>
    <s v="Taxi à Oyo le matin : hôtel - tribunal rencontrer le Président et le Procureur sur l'évolution de la procédure du transfert de Blandain à bz "/>
    <x v="0"/>
    <x v="2"/>
    <m/>
    <n v="500"/>
    <n v="0.90594480984218451"/>
    <n v="551.91"/>
    <n v="-3056851"/>
    <x v="7"/>
    <s v="Décharge "/>
    <x v="3"/>
    <s v="PALF"/>
    <s v="CONGO"/>
    <s v="ɣ"/>
    <m/>
  </r>
  <r>
    <d v="2019-08-05T00:00:00"/>
    <s v="Taxi à Oyo : tribunal - charden farell effectuer le retrait des fonds envoyés par Shely "/>
    <x v="0"/>
    <x v="2"/>
    <m/>
    <n v="500"/>
    <n v="0.90594480984218451"/>
    <n v="551.91"/>
    <n v="-3057351"/>
    <x v="7"/>
    <s v="Décharge "/>
    <x v="3"/>
    <s v="PALF"/>
    <s v="CONGO"/>
    <s v="ɣ"/>
    <m/>
  </r>
  <r>
    <d v="2019-08-05T00:00:00"/>
    <s v="Taxi à Oyo : Charden Farell - cafétéria acheter la ration matinale de Blandain "/>
    <x v="0"/>
    <x v="2"/>
    <m/>
    <n v="500"/>
    <n v="0.90594480984218451"/>
    <n v="551.91"/>
    <n v="-3057851"/>
    <x v="7"/>
    <s v="Décharge "/>
    <x v="3"/>
    <s v="PALF"/>
    <s v="CONGO"/>
    <s v="ɣ"/>
    <m/>
  </r>
  <r>
    <d v="2019-08-05T00:00:00"/>
    <s v="Achat ration du détenu Blandain du matin à Oyo"/>
    <x v="3"/>
    <x v="2"/>
    <m/>
    <n v="1600"/>
    <n v="2.8990233914949903"/>
    <n v="551.91"/>
    <n v="-3059451"/>
    <x v="7"/>
    <s v="Décharge "/>
    <x v="3"/>
    <s v="PALF"/>
    <s v="CONGO"/>
    <s v="ɣ"/>
    <m/>
  </r>
  <r>
    <d v="2019-08-05T00:00:00"/>
    <s v="Taxi à Oyo : Cafetéria - gendarmerie effectuer la visite geôle du matin "/>
    <x v="0"/>
    <x v="2"/>
    <m/>
    <n v="500"/>
    <n v="0.90594480984218451"/>
    <n v="551.91"/>
    <n v="-3059951"/>
    <x v="7"/>
    <s v="Décharge "/>
    <x v="3"/>
    <s v="PALF"/>
    <s v="CONGO"/>
    <s v="ɣ"/>
    <m/>
  </r>
  <r>
    <d v="2019-08-05T00:00:00"/>
    <s v="Ration du détenu Léandre le matin à Oyo"/>
    <x v="3"/>
    <x v="2"/>
    <m/>
    <n v="1000"/>
    <n v="1.811889619684369"/>
    <n v="551.91"/>
    <n v="-3060951"/>
    <x v="7"/>
    <s v="Décharge "/>
    <x v="3"/>
    <s v="PALF"/>
    <s v="CONGO"/>
    <s v="ɣ"/>
    <m/>
  </r>
  <r>
    <d v="2019-08-05T00:00:00"/>
    <s v="Taxi à Oyo : Gendarmerie - tribunal après la visite geôle du matin "/>
    <x v="0"/>
    <x v="2"/>
    <m/>
    <n v="500"/>
    <n v="0.90594480984218451"/>
    <n v="551.91"/>
    <n v="-3061451"/>
    <x v="7"/>
    <s v="Décharge "/>
    <x v="3"/>
    <s v="PALF"/>
    <s v="CONGO"/>
    <s v="ɣ"/>
    <m/>
  </r>
  <r>
    <d v="2019-08-05T00:00:00"/>
    <s v="Taxi à Oyo : tribunal - restaurant - hôtel après avoir enfin pu rencontrer le Procureur "/>
    <x v="0"/>
    <x v="2"/>
    <m/>
    <n v="1000"/>
    <n v="1.811889619684369"/>
    <n v="551.91"/>
    <n v="-3062451"/>
    <x v="7"/>
    <s v="Décharge "/>
    <x v="3"/>
    <s v="PALF"/>
    <s v="CONGO"/>
    <s v="ɣ"/>
    <m/>
  </r>
  <r>
    <d v="2019-08-05T00:00:00"/>
    <s v="Taxi à Oyo le soir : hôtel - restaurant acheter la ration du soir de Blandain - Gendarmerie effectuer la visite geôle du soir "/>
    <x v="0"/>
    <x v="2"/>
    <m/>
    <n v="1000"/>
    <n v="1.811889619684369"/>
    <n v="551.91"/>
    <n v="-3063451"/>
    <x v="7"/>
    <s v="Décharge "/>
    <x v="3"/>
    <s v="PALF"/>
    <s v="CONGO"/>
    <s v="ɣ"/>
    <m/>
  </r>
  <r>
    <d v="2019-08-05T00:00:00"/>
    <s v="Achat ration du détenu Blandain du soir à Oyo"/>
    <x v="3"/>
    <x v="2"/>
    <m/>
    <n v="3000"/>
    <n v="5.4356688590531066"/>
    <n v="551.91"/>
    <n v="-3066451"/>
    <x v="7"/>
    <s v="Décharge "/>
    <x v="3"/>
    <s v="PALF"/>
    <s v="CONGO"/>
    <s v="ɣ"/>
    <m/>
  </r>
  <r>
    <d v="2019-08-05T00:00:00"/>
    <s v="Ration du détenu Léandre du soir à Oyo "/>
    <x v="3"/>
    <x v="2"/>
    <m/>
    <n v="1000"/>
    <n v="1.811889619684369"/>
    <n v="551.91"/>
    <n v="-3067451"/>
    <x v="7"/>
    <s v="Décharge "/>
    <x v="3"/>
    <s v="PALF"/>
    <s v="CONGO"/>
    <s v="ɣ"/>
    <m/>
  </r>
  <r>
    <d v="2019-08-05T00:00:00"/>
    <s v="Taxi à  Oyo après la visite geôle du soir : Gendarmerie - hôtel"/>
    <x v="0"/>
    <x v="2"/>
    <m/>
    <n v="500"/>
    <n v="0.90594480984218451"/>
    <n v="551.91"/>
    <n v="-3067951"/>
    <x v="7"/>
    <s v="Décharge "/>
    <x v="3"/>
    <s v="PALF"/>
    <s v="CONGO"/>
    <s v="ɣ"/>
    <m/>
  </r>
  <r>
    <d v="2019-08-05T00:00:00"/>
    <s v="Taxi à Oyo le soir : hôtel - restaurant - hôtel "/>
    <x v="0"/>
    <x v="2"/>
    <m/>
    <n v="1000"/>
    <n v="1.811889619684369"/>
    <n v="551.91"/>
    <n v="-3068951"/>
    <x v="7"/>
    <s v="Décharge "/>
    <x v="3"/>
    <s v="PALF"/>
    <s v="CONGO"/>
    <s v="ɣ"/>
    <m/>
  </r>
  <r>
    <d v="2019-08-05T00:00:00"/>
    <s v="Achat crédit téléphonique"/>
    <x v="4"/>
    <x v="4"/>
    <m/>
    <n v="8000"/>
    <n v="14.113330040222991"/>
    <n v="566.84"/>
    <n v="-3076951"/>
    <x v="11"/>
    <s v="Décharge"/>
    <x v="0"/>
    <s v="RALFF"/>
    <s v="CONGO"/>
    <s v="ɣ"/>
    <s v="46101"/>
  </r>
  <r>
    <d v="2019-08-06T00:00:00"/>
    <s v="Transport maison-Bureau-maison"/>
    <x v="0"/>
    <x v="0"/>
    <m/>
    <n v="2000"/>
    <n v="3.5283325100557477"/>
    <n v="566.84"/>
    <n v="-3078951"/>
    <x v="0"/>
    <s v="Décharge"/>
    <x v="0"/>
    <s v="PALF"/>
    <s v="CONGO"/>
    <s v="ɣ"/>
    <m/>
  </r>
  <r>
    <d v="2019-08-06T00:00:00"/>
    <s v="Food allowance pendant la Pause"/>
    <x v="1"/>
    <x v="0"/>
    <m/>
    <n v="1000"/>
    <n v="1.7641662550278738"/>
    <n v="566.84"/>
    <n v="-3079951"/>
    <x v="0"/>
    <s v="Décharge"/>
    <x v="0"/>
    <s v="PALF"/>
    <s v="CONGO"/>
    <s v="ɣ"/>
    <m/>
  </r>
  <r>
    <d v="2019-08-06T00:00:00"/>
    <s v="Taxi: Résidence-Agence Océan du nord de Ouesso à destination de Brazzaville"/>
    <x v="0"/>
    <x v="2"/>
    <m/>
    <n v="500"/>
    <n v="0.90594480984218451"/>
    <n v="551.91"/>
    <n v="-3080451"/>
    <x v="2"/>
    <s v="Décharge"/>
    <x v="3"/>
    <s v="PALF"/>
    <s v="CONGO"/>
    <s v="ɣ"/>
    <m/>
  </r>
  <r>
    <d v="2019-08-06T00:00:00"/>
    <s v="Food Allowance à Ouesso du 28/07/2019 au 05/08/2019"/>
    <x v="7"/>
    <x v="2"/>
    <m/>
    <n v="90000"/>
    <n v="158.77496295250864"/>
    <n v="566.84"/>
    <n v="-3170451"/>
    <x v="2"/>
    <s v="Décharge"/>
    <x v="0"/>
    <s v="RALFF"/>
    <s v="CONGO"/>
    <s v="ɣ"/>
    <s v="13201"/>
  </r>
  <r>
    <d v="2019-08-06T00:00:00"/>
    <s v="Taxi: Agence Océan du nord de la liberté-Domicile sis à Mayanga (O.M.S)"/>
    <x v="0"/>
    <x v="2"/>
    <m/>
    <n v="3500"/>
    <n v="6.3416136688952909"/>
    <n v="551.91"/>
    <n v="-3173951"/>
    <x v="2"/>
    <s v="Décharge"/>
    <x v="3"/>
    <s v="PALF"/>
    <s v="CONGO"/>
    <s v="ɣ"/>
    <m/>
  </r>
  <r>
    <d v="2019-08-06T00:00:00"/>
    <s v="Taxi domicile-la gare (départ pour PN)"/>
    <x v="0"/>
    <x v="3"/>
    <m/>
    <n v="1000"/>
    <n v="1.7641662550278738"/>
    <n v="566.84"/>
    <n v="-3174951"/>
    <x v="3"/>
    <s v="Décharge"/>
    <x v="0"/>
    <s v="PALF"/>
    <s v="CONGO"/>
    <s v="ɣ"/>
    <m/>
  </r>
  <r>
    <d v="2019-08-06T00:00:00"/>
    <s v="Taxi gare-Hôtel Savana-Hôtel Constance (arrivé à PN)"/>
    <x v="0"/>
    <x v="3"/>
    <m/>
    <n v="2000"/>
    <n v="3.5283325100557477"/>
    <n v="566.84"/>
    <n v="-3176951"/>
    <x v="3"/>
    <s v="Décharge"/>
    <x v="0"/>
    <s v="PALF"/>
    <s v="CONGO"/>
    <s v="ɣ"/>
    <m/>
  </r>
  <r>
    <d v="2019-08-06T00:00:00"/>
    <s v="Taxi Hôtel-Chez Bale-Chez Blaise (rencontre avec les cibles)"/>
    <x v="0"/>
    <x v="3"/>
    <m/>
    <n v="2500"/>
    <n v="4.4104156375696846"/>
    <n v="566.84"/>
    <n v="-3179451"/>
    <x v="3"/>
    <s v="Décharge"/>
    <x v="0"/>
    <s v="PALF"/>
    <s v="CONGO"/>
    <s v="ɣ"/>
    <m/>
  </r>
  <r>
    <d v="2019-08-06T00:00:00"/>
    <s v="Achat boisson (rencontre avec une cible)"/>
    <x v="2"/>
    <x v="3"/>
    <m/>
    <n v="2500"/>
    <n v="4.4104156375696846"/>
    <n v="566.84"/>
    <n v="-3181951"/>
    <x v="3"/>
    <s v="Décharge"/>
    <x v="0"/>
    <s v="PALF"/>
    <s v="CONGO"/>
    <s v="ɣ"/>
    <m/>
  </r>
  <r>
    <d v="2019-08-06T00:00:00"/>
    <s v="Taxi Chez Blaise-Hôtel (retour à l'hôtel)"/>
    <x v="0"/>
    <x v="3"/>
    <m/>
    <n v="1000"/>
    <n v="1.7641662550278738"/>
    <n v="566.84"/>
    <n v="-3182951"/>
    <x v="3"/>
    <s v="Décharge"/>
    <x v="0"/>
    <s v="PALF"/>
    <s v="CONGO"/>
    <s v="ɣ"/>
    <m/>
  </r>
  <r>
    <d v="2019-08-06T00:00:00"/>
    <s v="Taxi Hôtel-Restaurant-Hôtel (se ressourcer)"/>
    <x v="0"/>
    <x v="3"/>
    <m/>
    <n v="1500"/>
    <n v="2.6462493825418107"/>
    <n v="566.84"/>
    <n v="-3184451"/>
    <x v="3"/>
    <s v="Décharge"/>
    <x v="0"/>
    <s v="PALF"/>
    <s v="CONGO"/>
    <s v="ɣ"/>
    <m/>
  </r>
  <r>
    <d v="2019-08-06T00:00:00"/>
    <s v="Taxi domicile - gare routière pour mission de Dolisie"/>
    <x v="0"/>
    <x v="3"/>
    <m/>
    <n v="1000"/>
    <n v="1.7641662550278738"/>
    <n v="566.84"/>
    <n v="-3185451"/>
    <x v="5"/>
    <s v="Décharge"/>
    <x v="0"/>
    <s v="PALF"/>
    <s v="CONGO"/>
    <s v="ɣ"/>
    <m/>
  </r>
  <r>
    <d v="2019-08-06T00:00:00"/>
    <s v="Taxi RN Dolisie - hôtel mission de Dolise"/>
    <x v="0"/>
    <x v="3"/>
    <m/>
    <n v="1000"/>
    <n v="1.7641662550278738"/>
    <n v="566.84"/>
    <n v="-3186451"/>
    <x v="5"/>
    <s v="Décharge"/>
    <x v="0"/>
    <s v="PALF"/>
    <s v="CONGO"/>
    <s v="ɣ"/>
    <m/>
  </r>
  <r>
    <d v="2019-08-06T00:00:00"/>
    <s v="Taxi hôtel - marché de Dolise pour investigation"/>
    <x v="0"/>
    <x v="3"/>
    <m/>
    <n v="1000"/>
    <n v="1.7641662550278738"/>
    <n v="566.84"/>
    <n v="-3187451"/>
    <x v="5"/>
    <s v="Décharge"/>
    <x v="0"/>
    <s v="PALF"/>
    <s v="CONGO"/>
    <s v="ɣ"/>
    <m/>
  </r>
  <r>
    <d v="2019-08-06T00:00:00"/>
    <s v="Taxi marché de Dolisie - place de la république pour investigation"/>
    <x v="0"/>
    <x v="3"/>
    <m/>
    <n v="1000"/>
    <n v="1.7641662550278738"/>
    <n v="566.84"/>
    <n v="-3188451"/>
    <x v="5"/>
    <s v="Décharge"/>
    <x v="0"/>
    <s v="PALF"/>
    <s v="CONGO"/>
    <s v="ɣ"/>
    <m/>
  </r>
  <r>
    <d v="2019-08-06T00:00:00"/>
    <s v="Taxi place de la République - restaurant"/>
    <x v="0"/>
    <x v="3"/>
    <m/>
    <n v="1000"/>
    <n v="1.7641662550278738"/>
    <n v="566.84"/>
    <n v="-3189451"/>
    <x v="5"/>
    <s v="Décharge"/>
    <x v="0"/>
    <s v="PALF"/>
    <s v="CONGO"/>
    <s v="ɣ"/>
    <m/>
  </r>
  <r>
    <d v="2019-08-06T00:00:00"/>
    <s v="Taxi Restaurant - hôtel retour du terrain"/>
    <x v="0"/>
    <x v="3"/>
    <m/>
    <n v="1000"/>
    <n v="1.7641662550278738"/>
    <n v="566.84"/>
    <n v="-3190451"/>
    <x v="5"/>
    <s v="Décharge"/>
    <x v="0"/>
    <s v="PALF"/>
    <s v="CONGO"/>
    <s v="ɣ"/>
    <m/>
  </r>
  <r>
    <d v="2019-08-06T00:00:00"/>
    <s v="Taxi Bureau-BCI"/>
    <x v="0"/>
    <x v="0"/>
    <m/>
    <n v="2000"/>
    <n v="3.5283325100557477"/>
    <n v="566.84"/>
    <n v="-3192451"/>
    <x v="6"/>
    <s v="OUI"/>
    <x v="0"/>
    <s v="PALF"/>
    <s v="CONGO"/>
    <s v="ɣ"/>
    <m/>
  </r>
  <r>
    <d v="2019-08-06T00:00:00"/>
    <s v="Frais de transfert à Hérick/OYO"/>
    <x v="8"/>
    <x v="4"/>
    <m/>
    <n v="3750"/>
    <n v="6.6156234563545269"/>
    <n v="566.84"/>
    <n v="-3196201"/>
    <x v="6"/>
    <s v="28/GCF"/>
    <x v="0"/>
    <s v="PALF"/>
    <s v="CONGO"/>
    <s v="o"/>
    <m/>
  </r>
  <r>
    <d v="2019-08-06T00:00:00"/>
    <s v="Taxi à Oyo le matin : hôtel - marché acheter le petit déjeuner de Blandain "/>
    <x v="0"/>
    <x v="2"/>
    <m/>
    <n v="500"/>
    <n v="0.90594480984218451"/>
    <n v="551.91"/>
    <n v="-3196701"/>
    <x v="7"/>
    <s v="Décharge "/>
    <x v="3"/>
    <s v="PALF"/>
    <s v="CONGO"/>
    <s v="ɣ"/>
    <m/>
  </r>
  <r>
    <d v="2019-08-06T00:00:00"/>
    <s v="Achat petit déjeuner de Blandain le matin à Oyo"/>
    <x v="3"/>
    <x v="2"/>
    <m/>
    <n v="1700"/>
    <n v="3.0802123534634274"/>
    <n v="551.91"/>
    <n v="-3198401"/>
    <x v="7"/>
    <s v="Décharge "/>
    <x v="3"/>
    <s v="PALF"/>
    <s v="CONGO"/>
    <s v="ɣ"/>
    <m/>
  </r>
  <r>
    <d v="2019-08-06T00:00:00"/>
    <s v="Taxi à Oyo : marché - gendarmerie - effectuer la visite geôle du matin "/>
    <x v="0"/>
    <x v="2"/>
    <m/>
    <n v="500"/>
    <n v="0.90594480984218451"/>
    <n v="551.91"/>
    <n v="-3198901"/>
    <x v="7"/>
    <s v="Décharge "/>
    <x v="3"/>
    <s v="PALF"/>
    <s v="CONGO"/>
    <s v="ɣ"/>
    <m/>
  </r>
  <r>
    <d v="2019-08-06T00:00:00"/>
    <s v="Ration du détenu Léandre le matin à Oyo"/>
    <x v="3"/>
    <x v="2"/>
    <m/>
    <n v="1000"/>
    <n v="1.811889619684369"/>
    <n v="551.91"/>
    <n v="-3199901"/>
    <x v="7"/>
    <s v="Décharge "/>
    <x v="3"/>
    <s v="PALF"/>
    <s v="CONGO"/>
    <s v="ɣ"/>
    <m/>
  </r>
  <r>
    <d v="2019-08-06T00:00:00"/>
    <s v="Taxi à Oyo : gendarmerie - hôtel après la visite geôle du matin "/>
    <x v="0"/>
    <x v="2"/>
    <m/>
    <n v="500"/>
    <n v="0.90594480984218451"/>
    <n v="551.91"/>
    <n v="-3200401"/>
    <x v="7"/>
    <s v="Décharge "/>
    <x v="3"/>
    <s v="PALF"/>
    <s v="CONGO"/>
    <s v="ɣ"/>
    <m/>
  </r>
  <r>
    <d v="2019-08-06T00:00:00"/>
    <s v="Taxi à Oyo : hôtel - restaurant - hôtel "/>
    <x v="0"/>
    <x v="2"/>
    <m/>
    <n v="1000"/>
    <n v="1.811889619684369"/>
    <n v="551.91"/>
    <n v="-3201401"/>
    <x v="7"/>
    <s v="Décharge "/>
    <x v="3"/>
    <s v="PALF"/>
    <s v="CONGO"/>
    <s v="ɣ"/>
    <m/>
  </r>
  <r>
    <d v="2019-08-06T00:00:00"/>
    <s v="Taxi à Oyo : hôtel - Charden Farell - hôtel retirer les fonds envoyés par Shely "/>
    <x v="0"/>
    <x v="2"/>
    <m/>
    <n v="1000"/>
    <n v="1.811889619684369"/>
    <n v="551.91"/>
    <n v="-3202401"/>
    <x v="7"/>
    <s v="Décharge "/>
    <x v="3"/>
    <s v="PALF"/>
    <s v="CONGO"/>
    <s v="ɣ"/>
    <m/>
  </r>
  <r>
    <d v="2019-08-06T00:00:00"/>
    <s v="Taxi à Oyo le soir : hôtel - restaurant acheter la ration du soir de Blandain - gendarmerie effectuer la visite geôle du soir "/>
    <x v="0"/>
    <x v="2"/>
    <m/>
    <n v="1000"/>
    <n v="1.811889619684369"/>
    <n v="551.91"/>
    <n v="-3203401"/>
    <x v="7"/>
    <s v="Décharge "/>
    <x v="3"/>
    <s v="PALF"/>
    <s v="CONGO"/>
    <s v="ɣ"/>
    <m/>
  </r>
  <r>
    <d v="2019-08-06T00:00:00"/>
    <s v="Achat ration du détenu Blandain du soir à Oyo "/>
    <x v="3"/>
    <x v="2"/>
    <m/>
    <n v="2700"/>
    <n v="4.8921019731477964"/>
    <n v="551.91"/>
    <n v="-3206101"/>
    <x v="7"/>
    <s v="Décharge "/>
    <x v="3"/>
    <s v="PALF"/>
    <s v="CONGO"/>
    <s v="ɣ"/>
    <m/>
  </r>
  <r>
    <d v="2019-08-06T00:00:00"/>
    <s v="Ration du détenu Léandre le soir à Oyo "/>
    <x v="3"/>
    <x v="2"/>
    <m/>
    <n v="1000"/>
    <n v="1.811889619684369"/>
    <n v="551.91"/>
    <n v="-3207101"/>
    <x v="7"/>
    <s v="Décharge "/>
    <x v="3"/>
    <s v="PALF"/>
    <s v="CONGO"/>
    <s v="ɣ"/>
    <m/>
  </r>
  <r>
    <d v="2019-08-06T00:00:00"/>
    <s v="Taxi à Oyo : gendarmerie - hôtel après la visite geôle du soir "/>
    <x v="0"/>
    <x v="2"/>
    <m/>
    <n v="500"/>
    <n v="0.90594480984218451"/>
    <n v="551.91"/>
    <n v="-3207601"/>
    <x v="7"/>
    <s v="Décharge "/>
    <x v="3"/>
    <s v="PALF"/>
    <s v="CONGO"/>
    <s v="ɣ"/>
    <m/>
  </r>
  <r>
    <d v="2019-08-06T00:00:00"/>
    <s v="Taxi à Oyo le soir : hôtel - restaurant - hôtel "/>
    <x v="0"/>
    <x v="2"/>
    <m/>
    <n v="1000"/>
    <n v="1.811889619684369"/>
    <n v="551.91"/>
    <n v="-3208601"/>
    <x v="7"/>
    <s v="Décharge "/>
    <x v="3"/>
    <s v="PALF"/>
    <s v="CONGO"/>
    <s v="ɣ"/>
    <m/>
  </r>
  <r>
    <d v="2019-08-06T00:00:00"/>
    <s v="Food allawance à Oyo du 31 juillet au 06 août 2019"/>
    <x v="7"/>
    <x v="2"/>
    <m/>
    <n v="70000"/>
    <n v="123.49163785195115"/>
    <n v="566.84"/>
    <n v="-3278601"/>
    <x v="7"/>
    <s v="Décharge "/>
    <x v="0"/>
    <s v="RALFF"/>
    <s v="CONGO"/>
    <s v="ɣ"/>
    <s v="13201"/>
  </r>
  <r>
    <d v="2019-08-06T00:00:00"/>
    <s v="FRAIS RET.DEPLACE Chq n°3635071"/>
    <x v="5"/>
    <x v="4"/>
    <m/>
    <n v="3484"/>
    <n v="6.146355232517112"/>
    <n v="566.84"/>
    <n v="-3282085"/>
    <x v="8"/>
    <n v="3635071"/>
    <x v="0"/>
    <s v="PALF"/>
    <s v="CONGO"/>
    <s v="o"/>
    <m/>
  </r>
  <r>
    <d v="2019-08-07T00:00:00"/>
    <s v="Transport maison-Bureau-maison"/>
    <x v="0"/>
    <x v="0"/>
    <m/>
    <n v="2000"/>
    <n v="3.5283325100557477"/>
    <n v="566.84"/>
    <n v="-3284085"/>
    <x v="0"/>
    <s v="Décharge"/>
    <x v="0"/>
    <s v="PALF"/>
    <s v="CONGO"/>
    <s v="ɣ"/>
    <m/>
  </r>
  <r>
    <d v="2019-08-07T00:00:00"/>
    <s v="Food allowance pendant la Pause"/>
    <x v="1"/>
    <x v="0"/>
    <m/>
    <n v="1000"/>
    <n v="1.7641662550278738"/>
    <n v="566.84"/>
    <n v="-3285085"/>
    <x v="0"/>
    <s v="Décharge"/>
    <x v="0"/>
    <s v="PALF"/>
    <s v="CONGO"/>
    <s v="ɣ"/>
    <m/>
  </r>
  <r>
    <d v="2019-08-07T00:00:00"/>
    <s v="Taxi Bureau PALF-Banque BCI"/>
    <x v="0"/>
    <x v="1"/>
    <m/>
    <n v="1000"/>
    <n v="1.7600675865953253"/>
    <n v="568.16"/>
    <n v="-3286085"/>
    <x v="1"/>
    <s v="Décharge"/>
    <x v="1"/>
    <s v="PALF"/>
    <s v="CONGO"/>
    <s v="ɣ"/>
    <m/>
  </r>
  <r>
    <d v="2019-08-07T00:00:00"/>
    <s v="Taxi Banque BCI-La Semaine Africaine"/>
    <x v="0"/>
    <x v="1"/>
    <m/>
    <n v="1000"/>
    <n v="1.7600675865953253"/>
    <n v="568.16"/>
    <n v="-3287085"/>
    <x v="1"/>
    <s v="Décharge"/>
    <x v="1"/>
    <s v="PALF"/>
    <s v="CONGO"/>
    <s v="ɣ"/>
    <m/>
  </r>
  <r>
    <d v="2019-08-07T00:00:00"/>
    <s v="Taxi La Semaine Africaine-Radio Rurale"/>
    <x v="0"/>
    <x v="1"/>
    <m/>
    <n v="1000"/>
    <n v="1.7600675865953253"/>
    <n v="568.16"/>
    <n v="-3288085"/>
    <x v="1"/>
    <s v="Décharge"/>
    <x v="1"/>
    <s v="PALF"/>
    <s v="CONGO"/>
    <s v="ɣ"/>
    <m/>
  </r>
  <r>
    <d v="2019-08-07T00:00:00"/>
    <s v="Taxi Radio Rurale-Firstmediac.com"/>
    <x v="0"/>
    <x v="1"/>
    <m/>
    <n v="1000"/>
    <n v="1.7600675865953253"/>
    <n v="568.16"/>
    <n v="-3289085"/>
    <x v="1"/>
    <s v="Décharge"/>
    <x v="1"/>
    <s v="PALF"/>
    <s v="CONGO"/>
    <s v="ɣ"/>
    <m/>
  </r>
  <r>
    <d v="2019-08-07T00:00:00"/>
    <s v="Taxi Firstmediac.com-groupecongomedias.com"/>
    <x v="0"/>
    <x v="1"/>
    <m/>
    <n v="1000"/>
    <n v="1.7600675865953253"/>
    <n v="568.16"/>
    <n v="-3290085"/>
    <x v="1"/>
    <s v="Décharge"/>
    <x v="1"/>
    <s v="PALF"/>
    <s v="CONGO"/>
    <s v="ɣ"/>
    <m/>
  </r>
  <r>
    <d v="2019-08-07T00:00:00"/>
    <s v="Taxi Groupecongomedias.com-ES TV"/>
    <x v="0"/>
    <x v="1"/>
    <m/>
    <n v="1000"/>
    <n v="1.7600675865953253"/>
    <n v="568.16"/>
    <n v="-3291085"/>
    <x v="1"/>
    <s v="Décharge"/>
    <x v="1"/>
    <s v="PALF"/>
    <s v="CONGO"/>
    <s v="ɣ"/>
    <m/>
  </r>
  <r>
    <d v="2019-08-07T00:00:00"/>
    <s v="Taxi ES TV-Le Patriote"/>
    <x v="0"/>
    <x v="1"/>
    <m/>
    <n v="1000"/>
    <n v="1.7600675865953253"/>
    <n v="568.16"/>
    <n v="-3292085"/>
    <x v="1"/>
    <s v="Décharge"/>
    <x v="1"/>
    <s v="PALF"/>
    <s v="CONGO"/>
    <s v="ɣ"/>
    <m/>
  </r>
  <r>
    <d v="2019-08-07T00:00:00"/>
    <s v="Taxi Le Patriote-Radio Liberté"/>
    <x v="0"/>
    <x v="1"/>
    <m/>
    <n v="1000"/>
    <n v="1.7600675865953253"/>
    <n v="568.16"/>
    <n v="-3293085"/>
    <x v="1"/>
    <s v="Décharge"/>
    <x v="1"/>
    <s v="PALF"/>
    <s v="CONGO"/>
    <s v="ɣ"/>
    <m/>
  </r>
  <r>
    <d v="2019-08-07T00:00:00"/>
    <s v="Taxi Radio Liberté-Bureau PALF"/>
    <x v="0"/>
    <x v="1"/>
    <m/>
    <n v="1000"/>
    <n v="1.7600675865953253"/>
    <n v="568.16"/>
    <n v="-3294085"/>
    <x v="1"/>
    <s v="Décharge"/>
    <x v="1"/>
    <s v="PALF"/>
    <s v="CONGO"/>
    <s v="ɣ"/>
    <m/>
  </r>
  <r>
    <d v="2019-08-07T00:00:00"/>
    <s v="Taxi domicile /Agence ocean du nord pour voyager  à destination d'owando"/>
    <x v="0"/>
    <x v="2"/>
    <m/>
    <n v="2000"/>
    <n v="3.623779239368738"/>
    <n v="551.91"/>
    <n v="-3296085"/>
    <x v="10"/>
    <s v="Décharge"/>
    <x v="3"/>
    <s v="PALF"/>
    <s v="CONGO"/>
    <s v="ɣ"/>
    <m/>
  </r>
  <r>
    <d v="2019-08-07T00:00:00"/>
    <s v="Taxi La poudrière-AON Liberté"/>
    <x v="0"/>
    <x v="3"/>
    <m/>
    <n v="2000"/>
    <n v="3.5283325100557477"/>
    <n v="566.84"/>
    <n v="-3298085"/>
    <x v="9"/>
    <s v="OUI"/>
    <x v="0"/>
    <s v="PALF"/>
    <s v="CONGO"/>
    <s v="ɣ"/>
    <m/>
  </r>
  <r>
    <d v="2019-08-07T00:00:00"/>
    <s v="Taxi AON Ouesso-Hôtel"/>
    <x v="0"/>
    <x v="3"/>
    <m/>
    <n v="500"/>
    <n v="0.88208312751393692"/>
    <n v="566.84"/>
    <n v="-3298585"/>
    <x v="9"/>
    <s v="OUI"/>
    <x v="0"/>
    <s v="PALF"/>
    <s v="CONGO"/>
    <s v="ɣ"/>
    <m/>
  </r>
  <r>
    <d v="2019-08-07T00:00:00"/>
    <s v="Taxi Hôtel-Restaurant"/>
    <x v="0"/>
    <x v="3"/>
    <m/>
    <n v="500"/>
    <n v="0.88208312751393692"/>
    <n v="566.84"/>
    <n v="-3299085"/>
    <x v="9"/>
    <s v="OUI"/>
    <x v="0"/>
    <s v="PALF"/>
    <s v="CONGO"/>
    <s v="ɣ"/>
    <m/>
  </r>
  <r>
    <d v="2019-08-07T00:00:00"/>
    <s v="Taxi Restaurant-Hôtel"/>
    <x v="0"/>
    <x v="3"/>
    <m/>
    <n v="500"/>
    <n v="0.88208312751393692"/>
    <n v="566.84"/>
    <n v="-3299585"/>
    <x v="9"/>
    <s v="OUI"/>
    <x v="0"/>
    <s v="PALF"/>
    <s v="CONGO"/>
    <s v="ɣ"/>
    <m/>
  </r>
  <r>
    <d v="2019-08-07T00:00:00"/>
    <s v="Taxi hôtel-Fond tiétié-Marché Tchystère (investigation sur terrain)"/>
    <x v="0"/>
    <x v="3"/>
    <m/>
    <n v="2000"/>
    <n v="3.5283325100557477"/>
    <n v="566.84"/>
    <n v="-3301585"/>
    <x v="3"/>
    <s v="Décharge"/>
    <x v="0"/>
    <s v="PALF"/>
    <s v="CONGO"/>
    <s v="ɣ"/>
    <m/>
  </r>
  <r>
    <d v="2019-08-07T00:00:00"/>
    <s v="Taxi Tchystère-Chez Blaise-Marché Plateau ville (investigation et rencontre une cible)"/>
    <x v="0"/>
    <x v="3"/>
    <m/>
    <n v="2000"/>
    <n v="3.5283325100557477"/>
    <n v="566.84"/>
    <n v="-3303585"/>
    <x v="3"/>
    <s v="Décharge"/>
    <x v="0"/>
    <s v="PALF"/>
    <s v="CONGO"/>
    <s v="ɣ"/>
    <m/>
  </r>
  <r>
    <d v="2019-08-07T00:00:00"/>
    <s v="Taxi marché plateau-Lumumba-La côte (investigation et suivre la communauté Béninoise)"/>
    <x v="0"/>
    <x v="3"/>
    <m/>
    <n v="2000"/>
    <n v="3.5283325100557477"/>
    <n v="566.84"/>
    <n v="-3305585"/>
    <x v="3"/>
    <s v="Décharge"/>
    <x v="0"/>
    <s v="PALF"/>
    <s v="CONGO"/>
    <s v="ɣ"/>
    <m/>
  </r>
  <r>
    <d v="2019-08-07T00:00:00"/>
    <s v="Taxi La côte-Chez Franck (rencontre avec le candidat investigateur camérounais)"/>
    <x v="0"/>
    <x v="3"/>
    <m/>
    <n v="1000"/>
    <n v="1.7641662550278738"/>
    <n v="566.84"/>
    <n v="-3306585"/>
    <x v="3"/>
    <s v="Décharge"/>
    <x v="0"/>
    <s v="PALF"/>
    <s v="CONGO"/>
    <s v="ɣ"/>
    <m/>
  </r>
  <r>
    <d v="2019-08-07T00:00:00"/>
    <s v="Achat boisson et repas (rencontre avec le candidat)"/>
    <x v="2"/>
    <x v="3"/>
    <m/>
    <n v="3500"/>
    <n v="6.1745818925975584"/>
    <n v="566.84"/>
    <n v="-3310085"/>
    <x v="3"/>
    <s v="Décharge"/>
    <x v="0"/>
    <s v="PALF"/>
    <s v="CONGO"/>
    <s v="ɣ"/>
    <m/>
  </r>
  <r>
    <d v="2019-08-07T00:00:00"/>
    <s v="Taxi Chez Franck-Hôtel (retour à l'hôtel)"/>
    <x v="0"/>
    <x v="3"/>
    <m/>
    <n v="1000"/>
    <n v="1.7641662550278738"/>
    <n v="566.84"/>
    <n v="-3311085"/>
    <x v="3"/>
    <s v="Décharge"/>
    <x v="0"/>
    <s v="PALF"/>
    <s v="CONGO"/>
    <s v="ɣ"/>
    <m/>
  </r>
  <r>
    <d v="2019-08-07T00:00:00"/>
    <s v="Taxi Hôtel-Restaurant-Hôtel (se ressourcer)"/>
    <x v="0"/>
    <x v="3"/>
    <m/>
    <n v="1500"/>
    <n v="2.6462493825418107"/>
    <n v="566.84"/>
    <n v="-3312585"/>
    <x v="3"/>
    <s v="Décharge"/>
    <x v="0"/>
    <s v="PALF"/>
    <s v="CONGO"/>
    <s v="ɣ"/>
    <m/>
  </r>
  <r>
    <d v="2019-08-07T00:00:00"/>
    <s v="Taxi hôtel - Marché pour investigation"/>
    <x v="0"/>
    <x v="3"/>
    <m/>
    <n v="1000"/>
    <n v="1.7641662550278738"/>
    <n v="566.84"/>
    <n v="-3313585"/>
    <x v="5"/>
    <s v="Décharge"/>
    <x v="0"/>
    <s v="PALF"/>
    <s v="CONGO"/>
    <s v="ɣ"/>
    <m/>
  </r>
  <r>
    <d v="2019-08-07T00:00:00"/>
    <s v="Taxi marché - mosquée Sunnat de Dolisie pour investigation"/>
    <x v="0"/>
    <x v="3"/>
    <m/>
    <n v="1000"/>
    <n v="1.7641662550278738"/>
    <n v="566.84"/>
    <n v="-3314585"/>
    <x v="5"/>
    <s v="Décharge"/>
    <x v="0"/>
    <s v="PALF"/>
    <s v="CONGO"/>
    <s v="ɣ"/>
    <m/>
  </r>
  <r>
    <d v="2019-08-07T00:00:00"/>
    <s v="Taxi mosquée sunnat de Dolisie - qtier Tsila pour rencontrer une cible"/>
    <x v="0"/>
    <x v="3"/>
    <m/>
    <n v="1000"/>
    <n v="1.7641662550278738"/>
    <n v="566.84"/>
    <n v="-3315585"/>
    <x v="5"/>
    <s v="Décharge"/>
    <x v="0"/>
    <s v="PALF"/>
    <s v="CONGO"/>
    <s v="ɣ"/>
    <m/>
  </r>
  <r>
    <d v="2019-08-07T00:00:00"/>
    <s v="Achat à boire lors de la rencontre avec la cible"/>
    <x v="2"/>
    <x v="3"/>
    <m/>
    <n v="2000"/>
    <n v="3.5283325100557477"/>
    <n v="566.84"/>
    <n v="-3317585"/>
    <x v="5"/>
    <s v="Décharge"/>
    <x v="0"/>
    <s v="PALF"/>
    <s v="CONGO"/>
    <s v="ɣ"/>
    <m/>
  </r>
  <r>
    <d v="2019-08-07T00:00:00"/>
    <s v="Taxi qtier Tsila - hôpital générale pour prospection"/>
    <x v="0"/>
    <x v="3"/>
    <m/>
    <n v="1000"/>
    <n v="1.7641662550278738"/>
    <n v="566.84"/>
    <n v="-3318585"/>
    <x v="5"/>
    <s v="Décharge"/>
    <x v="0"/>
    <s v="PALF"/>
    <s v="CONGO"/>
    <s v="ɣ"/>
    <m/>
  </r>
  <r>
    <d v="2019-08-07T00:00:00"/>
    <s v="Taxi hôpital générale de Dolisie - gare routière de Dolisie pour investigation"/>
    <x v="0"/>
    <x v="3"/>
    <m/>
    <n v="1000"/>
    <n v="1.7641662550278738"/>
    <n v="566.84"/>
    <n v="-3319585"/>
    <x v="5"/>
    <s v="Décharge"/>
    <x v="0"/>
    <s v="PALF"/>
    <s v="CONGO"/>
    <s v="ɣ"/>
    <m/>
  </r>
  <r>
    <d v="2019-08-07T00:00:00"/>
    <s v="Taxi gare routière de Dolisie - rue Jean Bouing pour investigation"/>
    <x v="0"/>
    <x v="3"/>
    <m/>
    <n v="1000"/>
    <n v="1.7641662550278738"/>
    <n v="566.84"/>
    <n v="-3320585"/>
    <x v="5"/>
    <s v="Décharge"/>
    <x v="0"/>
    <s v="PALF"/>
    <s v="CONGO"/>
    <s v="ɣ"/>
    <m/>
  </r>
  <r>
    <d v="2019-08-07T00:00:00"/>
    <s v="Taxi rue Jean Bouing - hôtel retour du terrain"/>
    <x v="0"/>
    <x v="3"/>
    <m/>
    <n v="1000"/>
    <n v="1.7641662550278738"/>
    <n v="566.84"/>
    <n v="-3321585"/>
    <x v="5"/>
    <s v="Décharge"/>
    <x v="0"/>
    <s v="PALF"/>
    <s v="CONGO"/>
    <s v="ɣ"/>
    <m/>
  </r>
  <r>
    <d v="2019-08-07T00:00:00"/>
    <s v="Paiement frais d'hôtel Nuitées à Oyo du 31 juillet au 07 août 2019"/>
    <x v="7"/>
    <x v="2"/>
    <m/>
    <n v="105000"/>
    <n v="185.23745677792675"/>
    <n v="566.84"/>
    <n v="-3426585"/>
    <x v="7"/>
    <n v="100"/>
    <x v="0"/>
    <s v="RALFF"/>
    <s v="CONGO"/>
    <s v="o"/>
    <s v="13201"/>
  </r>
  <r>
    <d v="2019-08-07T00:00:00"/>
    <s v="Taxi à Oyo : hôtel - gare routière réserver la place pour BZ "/>
    <x v="0"/>
    <x v="2"/>
    <m/>
    <n v="1000"/>
    <n v="1.811889619684369"/>
    <n v="551.91"/>
    <n v="-3427585"/>
    <x v="7"/>
    <s v="Décharge "/>
    <x v="3"/>
    <s v="PALF"/>
    <s v="CONGO"/>
    <s v="ɣ"/>
    <m/>
  </r>
  <r>
    <d v="2019-08-07T00:00:00"/>
    <s v="Achat Billet Oyo - BZ "/>
    <x v="0"/>
    <x v="2"/>
    <m/>
    <n v="9000"/>
    <n v="16.307006577159321"/>
    <n v="551.91"/>
    <n v="-3436585"/>
    <x v="7"/>
    <s v="Décharge "/>
    <x v="3"/>
    <s v="PALF"/>
    <s v="CONGO"/>
    <s v="ɣ"/>
    <m/>
  </r>
  <r>
    <d v="2019-08-07T00:00:00"/>
    <s v="Taxi à Oyo : gare routière - tribunal - hôtel rencontrer le Président du tribunal,  le Directeur départemental de l'administration pénitentiaire et le Directeur de la maison d'arrêt au sujet des derniers contacts du DGAP quant au transfert de Blandain "/>
    <x v="0"/>
    <x v="2"/>
    <m/>
    <n v="500"/>
    <n v="0.90594480984218451"/>
    <n v="551.91"/>
    <n v="-3437085"/>
    <x v="7"/>
    <s v="Décharge "/>
    <x v="3"/>
    <s v="PALF"/>
    <s v="CONGO"/>
    <s v="ɣ"/>
    <m/>
  </r>
  <r>
    <d v="2019-08-07T00:00:00"/>
    <s v="Taxi à Oyo : hôtel - gare routière prendre le coaster à destination de BZ "/>
    <x v="0"/>
    <x v="2"/>
    <m/>
    <n v="1000"/>
    <n v="1.811889619684369"/>
    <n v="551.91"/>
    <n v="-3438085"/>
    <x v="7"/>
    <s v="Décharge "/>
    <x v="3"/>
    <s v="PALF"/>
    <s v="CONGO"/>
    <s v="ɣ"/>
    <m/>
  </r>
  <r>
    <d v="2019-08-07T00:00:00"/>
    <s v="Taxi à BZ: gare routière - domicile "/>
    <x v="0"/>
    <x v="2"/>
    <m/>
    <n v="1000"/>
    <n v="1.811889619684369"/>
    <n v="551.91"/>
    <n v="-3439085"/>
    <x v="7"/>
    <s v="Décharge "/>
    <x v="3"/>
    <s v="PALF"/>
    <s v="CONGO"/>
    <s v="ɣ"/>
    <m/>
  </r>
  <r>
    <d v="2019-08-07T00:00:00"/>
    <s v="Règlement facture bonus média portant sur l'arrestation de (6) trafiquants du 25 juillet 19 /TGI IMPFONDO/CHQ N 3635072"/>
    <x v="10"/>
    <x v="1"/>
    <m/>
    <n v="280000"/>
    <n v="507.32909351162328"/>
    <n v="551.91"/>
    <n v="-3719085"/>
    <x v="8"/>
    <n v="3635072"/>
    <x v="3"/>
    <s v="PALF"/>
    <s v="CONGO"/>
    <s v="o"/>
    <m/>
  </r>
  <r>
    <d v="2019-08-07T00:00:00"/>
    <s v="FRAIS RET.DEPLACE Chq n°3635072"/>
    <x v="5"/>
    <x v="4"/>
    <m/>
    <n v="3484"/>
    <n v="6.146355232517112"/>
    <n v="566.84"/>
    <n v="-3722569"/>
    <x v="8"/>
    <n v="3635072"/>
    <x v="0"/>
    <s v="PALF"/>
    <s v="CONGO"/>
    <s v="o"/>
    <m/>
  </r>
  <r>
    <d v="2019-08-08T00:00:00"/>
    <s v="Virt Grant UE"/>
    <x v="11"/>
    <x v="5"/>
    <n v="11314602"/>
    <m/>
    <n v="0"/>
    <n v="655.95699999999999"/>
    <n v="7592033"/>
    <x v="8"/>
    <s v="Relevé"/>
    <x v="2"/>
    <s v="RALFF"/>
    <s v="CONGO"/>
    <s v="o"/>
    <m/>
  </r>
  <r>
    <d v="2019-08-08T00:00:00"/>
    <s v="Transport maison-Bureau-maison"/>
    <x v="0"/>
    <x v="0"/>
    <m/>
    <n v="2000"/>
    <n v="3.5283325100557477"/>
    <n v="566.84"/>
    <n v="7590033"/>
    <x v="0"/>
    <s v="Décharge"/>
    <x v="0"/>
    <s v="PALF"/>
    <s v="CONGO"/>
    <s v="ɣ"/>
    <m/>
  </r>
  <r>
    <d v="2019-08-08T00:00:00"/>
    <s v="Food allowance pendant la Pause"/>
    <x v="1"/>
    <x v="0"/>
    <m/>
    <n v="1000"/>
    <n v="1.7641662550278738"/>
    <n v="566.84"/>
    <n v="7589033"/>
    <x v="0"/>
    <s v="Décharge"/>
    <x v="0"/>
    <s v="PALF"/>
    <s v="CONGO"/>
    <s v="ɣ"/>
    <m/>
  </r>
  <r>
    <d v="2019-08-08T00:00:00"/>
    <s v="Transport Bureau-onemo-cnss-bureau"/>
    <x v="0"/>
    <x v="0"/>
    <m/>
    <n v="3000"/>
    <n v="5.2924987650836215"/>
    <n v="566.84"/>
    <n v="7586033"/>
    <x v="0"/>
    <s v="Décharge"/>
    <x v="0"/>
    <s v="PALF"/>
    <s v="CONGO"/>
    <s v="ɣ"/>
    <m/>
  </r>
  <r>
    <d v="2019-08-08T00:00:00"/>
    <s v="Taxi moto Agence ocean du nord owando/hotel"/>
    <x v="0"/>
    <x v="2"/>
    <m/>
    <n v="500"/>
    <n v="0.90594480984218451"/>
    <n v="551.91"/>
    <n v="7585533"/>
    <x v="10"/>
    <s v="Décharge"/>
    <x v="3"/>
    <s v="PALF"/>
    <s v="CONGO"/>
    <s v="ɣ"/>
    <m/>
  </r>
  <r>
    <d v="2019-08-08T00:00:00"/>
    <s v="Taxi moto hotel/resto pour acheter à manger Aller-Retour"/>
    <x v="0"/>
    <x v="2"/>
    <m/>
    <n v="1000"/>
    <n v="1.811889619684369"/>
    <n v="551.91"/>
    <n v="7584533"/>
    <x v="10"/>
    <s v="Décharge"/>
    <x v="3"/>
    <s v="PALF"/>
    <s v="CONGO"/>
    <s v="ɣ"/>
    <m/>
  </r>
  <r>
    <d v="2019-08-08T00:00:00"/>
    <s v="Taxi moto hotel/ddef owando afin de rencontrer la dd et le cfo"/>
    <x v="0"/>
    <x v="2"/>
    <m/>
    <n v="300"/>
    <n v="0.54356688590531066"/>
    <n v="551.91"/>
    <n v="7584233"/>
    <x v="10"/>
    <s v="Décharge"/>
    <x v="3"/>
    <s v="PALF"/>
    <s v="CONGO"/>
    <s v="ɣ"/>
    <m/>
  </r>
  <r>
    <d v="2019-08-08T00:00:00"/>
    <s v="Taxi moto ddefo/TGIO pour le suivi de l'audience"/>
    <x v="0"/>
    <x v="2"/>
    <m/>
    <n v="500"/>
    <n v="0.90594480984218451"/>
    <n v="551.91"/>
    <n v="7583733"/>
    <x v="10"/>
    <s v="Décharge"/>
    <x v="3"/>
    <s v="PALF"/>
    <s v="CONGO"/>
    <s v="ɣ"/>
    <m/>
  </r>
  <r>
    <d v="2019-08-08T00:00:00"/>
    <s v="Taxi moto TGIO/charden farell pour retirer de l'argent"/>
    <x v="0"/>
    <x v="2"/>
    <m/>
    <n v="500"/>
    <n v="0.90594480984218451"/>
    <n v="551.91"/>
    <n v="7583233"/>
    <x v="10"/>
    <s v="Décharge"/>
    <x v="3"/>
    <s v="PALF"/>
    <s v="CONGO"/>
    <s v="ɣ"/>
    <m/>
  </r>
  <r>
    <d v="2019-08-08T00:00:00"/>
    <s v="Taxi moto charden farell/resto/commissariat de police d'owando pour effectuer la visite géole"/>
    <x v="0"/>
    <x v="2"/>
    <m/>
    <n v="500"/>
    <n v="0.90594480984218451"/>
    <n v="551.91"/>
    <n v="7582733"/>
    <x v="10"/>
    <s v="Décharge"/>
    <x v="3"/>
    <s v="PALF"/>
    <s v="CONGO"/>
    <s v="ɣ"/>
    <m/>
  </r>
  <r>
    <d v="2019-08-08T00:00:00"/>
    <s v="Taxi moto commissariat de police/secretariat pour photocopier mon odm"/>
    <x v="0"/>
    <x v="2"/>
    <m/>
    <n v="500"/>
    <n v="0.90594480984218451"/>
    <n v="551.91"/>
    <n v="7582233"/>
    <x v="10"/>
    <s v="Décharge"/>
    <x v="3"/>
    <s v="PALF"/>
    <s v="CONGO"/>
    <s v="ɣ"/>
    <m/>
  </r>
  <r>
    <d v="2019-08-08T00:00:00"/>
    <s v="Taxi moto secretariat/hotel"/>
    <x v="0"/>
    <x v="2"/>
    <m/>
    <n v="500"/>
    <n v="0.90594480984218451"/>
    <n v="551.91"/>
    <n v="7581733"/>
    <x v="10"/>
    <s v="Décharge"/>
    <x v="3"/>
    <s v="PALF"/>
    <s v="CONGO"/>
    <s v="ɣ"/>
    <m/>
  </r>
  <r>
    <d v="2019-08-08T00:00:00"/>
    <s v="Taxi moto hotel/resto pour acheter à manger Aller-Retour"/>
    <x v="0"/>
    <x v="2"/>
    <m/>
    <n v="1000"/>
    <n v="1.811889619684369"/>
    <n v="551.91"/>
    <n v="7580733"/>
    <x v="10"/>
    <s v="Décharge"/>
    <x v="3"/>
    <s v="PALF"/>
    <s v="CONGO"/>
    <s v="ɣ"/>
    <m/>
  </r>
  <r>
    <d v="2019-08-08T00:00:00"/>
    <s v="Taxi Hôtel - Av, Marien Ngouabi"/>
    <x v="0"/>
    <x v="3"/>
    <m/>
    <n v="500"/>
    <n v="0.88208312751393692"/>
    <n v="566.84"/>
    <n v="7580233"/>
    <x v="9"/>
    <s v="OUI"/>
    <x v="0"/>
    <s v="PALF"/>
    <s v="CONGO"/>
    <s v="ɣ"/>
    <m/>
  </r>
  <r>
    <d v="2019-08-08T00:00:00"/>
    <s v="Taxi Av Marien Ngouabi - Zone AON Ouesso"/>
    <x v="0"/>
    <x v="3"/>
    <m/>
    <n v="500"/>
    <n v="0.88208312751393692"/>
    <n v="566.84"/>
    <n v="7579733"/>
    <x v="9"/>
    <s v="Décharge"/>
    <x v="0"/>
    <s v="PALF"/>
    <s v="CONGO"/>
    <s v="ɣ"/>
    <m/>
  </r>
  <r>
    <d v="2019-08-08T00:00:00"/>
    <s v="Taxi Zone AON Ouesso - Ancienne piste"/>
    <x v="0"/>
    <x v="3"/>
    <m/>
    <n v="500"/>
    <n v="0.88208312751393692"/>
    <n v="566.84"/>
    <n v="7579233"/>
    <x v="9"/>
    <s v="Décharge"/>
    <x v="0"/>
    <s v="PALF"/>
    <s v="CONGO"/>
    <s v="ɣ"/>
    <m/>
  </r>
  <r>
    <d v="2019-08-08T00:00:00"/>
    <s v="Taxi Ancienne piste - Charden Farell"/>
    <x v="0"/>
    <x v="3"/>
    <m/>
    <n v="500"/>
    <n v="0.88208312751393692"/>
    <n v="566.84"/>
    <n v="7578733"/>
    <x v="9"/>
    <s v="Décharge"/>
    <x v="0"/>
    <s v="PALF"/>
    <s v="CONGO"/>
    <s v="ɣ"/>
    <m/>
  </r>
  <r>
    <d v="2019-08-08T00:00:00"/>
    <s v="Taxi Charden Farell - Av Ngouangala"/>
    <x v="0"/>
    <x v="3"/>
    <m/>
    <n v="500"/>
    <n v="0.88208312751393692"/>
    <n v="566.84"/>
    <n v="7578233"/>
    <x v="9"/>
    <s v="Décharge"/>
    <x v="0"/>
    <s v="PALF"/>
    <s v="CONGO"/>
    <s v="ɣ"/>
    <m/>
  </r>
  <r>
    <d v="2019-08-08T00:00:00"/>
    <s v="Taxi Av, Ngouangala - Qtier Birankième"/>
    <x v="0"/>
    <x v="3"/>
    <m/>
    <n v="500"/>
    <n v="0.88208312751393692"/>
    <n v="566.84"/>
    <n v="7577733"/>
    <x v="9"/>
    <s v="Décharge"/>
    <x v="0"/>
    <s v="PALF"/>
    <s v="CONGO"/>
    <s v="ɣ"/>
    <m/>
  </r>
  <r>
    <d v="2019-08-08T00:00:00"/>
    <s v="Taxi Qtier Birankième - hôtel"/>
    <x v="0"/>
    <x v="3"/>
    <m/>
    <n v="500"/>
    <n v="0.88208312751393692"/>
    <n v="566.84"/>
    <n v="7577233"/>
    <x v="9"/>
    <s v="Décharge"/>
    <x v="0"/>
    <s v="PALF"/>
    <s v="CONGO"/>
    <s v="ɣ"/>
    <m/>
  </r>
  <r>
    <d v="2019-08-08T00:00:00"/>
    <s v="Taxi hôtel-marché des artistes-Marché Plateau ville (investigation sur terrain)"/>
    <x v="0"/>
    <x v="3"/>
    <m/>
    <n v="2000"/>
    <n v="3.5283325100557477"/>
    <n v="566.84"/>
    <n v="7575233"/>
    <x v="3"/>
    <s v="Décharge"/>
    <x v="0"/>
    <s v="PALF"/>
    <s v="CONGO"/>
    <s v="ɣ"/>
    <m/>
  </r>
  <r>
    <d v="2019-08-08T00:00:00"/>
    <s v="Taxi Plateau ville-Restaurant chinois-Aéroport (investigation sur terrain)"/>
    <x v="0"/>
    <x v="3"/>
    <m/>
    <n v="2000"/>
    <n v="3.5283325100557477"/>
    <n v="566.84"/>
    <n v="7573233"/>
    <x v="3"/>
    <s v="Décharge"/>
    <x v="0"/>
    <s v="PALF"/>
    <s v="CONGO"/>
    <s v="ɣ"/>
    <m/>
  </r>
  <r>
    <d v="2019-08-08T00:00:00"/>
    <s v="Taxi aéroport-Contre raille-Bijoutérie antoine (investigation sur terrain)"/>
    <x v="0"/>
    <x v="3"/>
    <m/>
    <n v="2000"/>
    <n v="3.5283325100557477"/>
    <n v="566.84"/>
    <n v="7571233"/>
    <x v="3"/>
    <s v="Décharge"/>
    <x v="0"/>
    <s v="PALF"/>
    <s v="CONGO"/>
    <s v="ɣ"/>
    <m/>
  </r>
  <r>
    <d v="2019-08-08T00:00:00"/>
    <s v="Taxi Bijoutérie-Fond tiétié-Chez Zoulikoufouli (investigation et rencontre avec le candidat béninois)"/>
    <x v="0"/>
    <x v="3"/>
    <m/>
    <n v="2000"/>
    <n v="3.5283325100557477"/>
    <n v="566.84"/>
    <n v="7569233"/>
    <x v="3"/>
    <s v="Décharge"/>
    <x v="0"/>
    <s v="PALF"/>
    <s v="CONGO"/>
    <s v="ɣ"/>
    <m/>
  </r>
  <r>
    <d v="2019-08-08T00:00:00"/>
    <s v="Achat boisson et repas (rencontre avec le candidat)"/>
    <x v="2"/>
    <x v="3"/>
    <m/>
    <n v="3000"/>
    <n v="5.2924987650836215"/>
    <n v="566.84"/>
    <n v="7566233"/>
    <x v="3"/>
    <s v="Décharge"/>
    <x v="0"/>
    <s v="PALF"/>
    <s v="CONGO"/>
    <s v="ɣ"/>
    <m/>
  </r>
  <r>
    <d v="2019-08-08T00:00:00"/>
    <s v="Taxi Hôtel-Le bourgeois-Hôtel (investigation et restauration)"/>
    <x v="0"/>
    <x v="3"/>
    <m/>
    <n v="2000"/>
    <n v="3.5283325100557477"/>
    <n v="566.84"/>
    <n v="7564233"/>
    <x v="3"/>
    <s v="Décharge"/>
    <x v="0"/>
    <s v="PALF"/>
    <s v="CONGO"/>
    <s v="ɣ"/>
    <m/>
  </r>
  <r>
    <d v="2019-08-08T00:00:00"/>
    <s v="Taxi hôtel - qtier capable pour prospection"/>
    <x v="0"/>
    <x v="3"/>
    <m/>
    <n v="1000"/>
    <n v="1.7641662550278738"/>
    <n v="566.84"/>
    <n v="7563233"/>
    <x v="5"/>
    <s v="Décharge"/>
    <x v="0"/>
    <s v="PALF"/>
    <s v="CONGO"/>
    <s v="ɣ"/>
    <m/>
  </r>
  <r>
    <d v="2019-08-08T00:00:00"/>
    <s v="Taxi qtier capable - gare routière de Dolisie pour prospection"/>
    <x v="0"/>
    <x v="3"/>
    <m/>
    <n v="1000"/>
    <n v="1.7641662550278738"/>
    <n v="566.84"/>
    <n v="7562233"/>
    <x v="5"/>
    <s v="Décharge"/>
    <x v="0"/>
    <s v="PALF"/>
    <s v="CONGO"/>
    <s v="ɣ"/>
    <m/>
  </r>
  <r>
    <d v="2019-08-08T00:00:00"/>
    <s v="Taxi gare routière de Dolisie - gare férroviaire pour investigation"/>
    <x v="0"/>
    <x v="3"/>
    <m/>
    <n v="1000"/>
    <n v="1.7641662550278738"/>
    <n v="566.84"/>
    <n v="7561233"/>
    <x v="5"/>
    <s v="Décharge"/>
    <x v="0"/>
    <s v="PALF"/>
    <s v="CONGO"/>
    <s v="ɣ"/>
    <m/>
  </r>
  <r>
    <d v="2019-08-08T00:00:00"/>
    <s v="Taxi gare ferroviaire - marché pour prospection"/>
    <x v="0"/>
    <x v="3"/>
    <m/>
    <n v="1000"/>
    <n v="1.7641662550278738"/>
    <n v="566.84"/>
    <n v="7560233"/>
    <x v="5"/>
    <s v="Décharge"/>
    <x v="0"/>
    <s v="PALF"/>
    <s v="CONGO"/>
    <s v="ɣ"/>
    <m/>
  </r>
  <r>
    <d v="2019-08-08T00:00:00"/>
    <s v="Taxi marché - Charden farell pour retrait d'argent"/>
    <x v="0"/>
    <x v="3"/>
    <m/>
    <n v="1000"/>
    <n v="1.7641662550278738"/>
    <n v="566.84"/>
    <n v="7559233"/>
    <x v="5"/>
    <s v="Décharge"/>
    <x v="0"/>
    <s v="PALF"/>
    <s v="CONGO"/>
    <s v="ɣ"/>
    <m/>
  </r>
  <r>
    <d v="2019-08-08T00:00:00"/>
    <s v="Taxi Charden Farell - qtier capable pour rendez vous avec une cible"/>
    <x v="0"/>
    <x v="3"/>
    <m/>
    <n v="1000"/>
    <n v="1.7641662550278738"/>
    <n v="566.84"/>
    <n v="7558233"/>
    <x v="5"/>
    <s v="Décharge"/>
    <x v="0"/>
    <s v="PALF"/>
    <s v="CONGO"/>
    <s v="ɣ"/>
    <m/>
  </r>
  <r>
    <d v="2019-08-08T00:00:00"/>
    <s v="Achat à manger plus boisson lors de la rencontre avec la cible"/>
    <x v="2"/>
    <x v="3"/>
    <m/>
    <n v="5000"/>
    <n v="8.8208312751393692"/>
    <n v="566.84"/>
    <n v="7553233"/>
    <x v="5"/>
    <s v="Décharge"/>
    <x v="0"/>
    <s v="PALF"/>
    <s v="CONGO"/>
    <s v="ɣ"/>
    <m/>
  </r>
  <r>
    <d v="2019-08-08T00:00:00"/>
    <s v="Taxi qtier capable - avenue de la république voir un traf"/>
    <x v="0"/>
    <x v="3"/>
    <m/>
    <n v="1000"/>
    <n v="1.7641662550278738"/>
    <n v="566.84"/>
    <n v="7552233"/>
    <x v="5"/>
    <s v="Décharge"/>
    <x v="0"/>
    <s v="PALF"/>
    <s v="CONGO"/>
    <s v="ɣ"/>
    <m/>
  </r>
  <r>
    <d v="2019-08-08T00:00:00"/>
    <s v="Achat à manger et boire au restaurant lors de la rencontre avec les cibles"/>
    <x v="2"/>
    <x v="3"/>
    <m/>
    <n v="4000"/>
    <n v="7.0566650201114953"/>
    <n v="566.84"/>
    <n v="7548233"/>
    <x v="5"/>
    <s v="Décharge"/>
    <x v="0"/>
    <s v="PALF"/>
    <s v="CONGO"/>
    <s v="ɣ"/>
    <m/>
  </r>
  <r>
    <d v="2019-08-08T00:00:00"/>
    <s v="Taxi avenue de la république - hôtel retour du terrain"/>
    <x v="0"/>
    <x v="3"/>
    <m/>
    <n v="1000"/>
    <n v="1.7641662550278738"/>
    <n v="566.84"/>
    <n v="7547233"/>
    <x v="5"/>
    <s v="Décharge"/>
    <x v="0"/>
    <s v="PALF"/>
    <s v="CONGO"/>
    <s v="ɣ"/>
    <m/>
  </r>
  <r>
    <d v="2019-08-08T00:00:00"/>
    <s v="Taxi Bureau-Charden Farell"/>
    <x v="0"/>
    <x v="2"/>
    <m/>
    <n v="1000"/>
    <n v="1.811889619684369"/>
    <n v="551.91"/>
    <n v="7546233"/>
    <x v="12"/>
    <s v="Décharge"/>
    <x v="3"/>
    <s v="PALF"/>
    <s v="CONGO"/>
    <s v="ɣ"/>
    <m/>
  </r>
  <r>
    <d v="2019-08-08T00:00:00"/>
    <s v="Taxi Charden Farell-Bureau"/>
    <x v="0"/>
    <x v="2"/>
    <m/>
    <n v="1000"/>
    <n v="1.811889619684369"/>
    <n v="551.91"/>
    <n v="7545233"/>
    <x v="12"/>
    <s v="Décharge"/>
    <x v="3"/>
    <s v="PALF"/>
    <s v="CONGO"/>
    <s v="ɣ"/>
    <m/>
  </r>
  <r>
    <d v="2019-08-08T00:00:00"/>
    <s v="Reglement facture honoraires de prestations Cezarine Elaga MAHOUKOU du mois de Juillet 2019/Technicienne de surface"/>
    <x v="9"/>
    <x v="4"/>
    <m/>
    <n v="72000"/>
    <n v="126.72486623486343"/>
    <n v="568.16"/>
    <n v="7473233"/>
    <x v="6"/>
    <s v="OUI"/>
    <x v="1"/>
    <s v="PALF"/>
    <s v="CONGO"/>
    <s v="o"/>
    <m/>
  </r>
  <r>
    <d v="2019-08-08T00:00:00"/>
    <s v="Frais de transfert à Cezarine/PNR"/>
    <x v="8"/>
    <x v="4"/>
    <m/>
    <n v="1440"/>
    <n v="2.5403994072401384"/>
    <n v="566.84"/>
    <n v="7471793"/>
    <x v="6"/>
    <s v="OUI"/>
    <x v="0"/>
    <s v="PALF"/>
    <s v="CONGO"/>
    <s v="o"/>
    <m/>
  </r>
  <r>
    <d v="2019-08-08T00:00:00"/>
    <s v="Frais de transfert à IT87/DOLISIE"/>
    <x v="8"/>
    <x v="4"/>
    <m/>
    <n v="1820"/>
    <n v="3.21078258415073"/>
    <n v="566.84"/>
    <n v="7469973"/>
    <x v="6"/>
    <s v="34/GCF"/>
    <x v="0"/>
    <s v="PALF"/>
    <s v="CONGO"/>
    <s v="o"/>
    <m/>
  </r>
  <r>
    <d v="2019-08-08T00:00:00"/>
    <s v="Frais de transfert à IT87/DOLISIE"/>
    <x v="8"/>
    <x v="4"/>
    <m/>
    <n v="200"/>
    <n v="0.35283325100557472"/>
    <n v="566.84"/>
    <n v="7469773"/>
    <x v="6"/>
    <s v="50/GCF"/>
    <x v="0"/>
    <s v="PALF"/>
    <s v="CONGO"/>
    <s v="o"/>
    <m/>
  </r>
  <r>
    <d v="2019-08-08T00:00:00"/>
    <s v="Frais de transfert à I23C/PNR"/>
    <x v="8"/>
    <x v="4"/>
    <m/>
    <n v="1830"/>
    <n v="3.2284242467010089"/>
    <n v="566.84"/>
    <n v="7467943"/>
    <x v="6"/>
    <s v="35/GCF"/>
    <x v="0"/>
    <s v="PALF"/>
    <s v="CONGO"/>
    <s v="o"/>
    <m/>
  </r>
  <r>
    <d v="2019-08-08T00:00:00"/>
    <s v="Frais de transfert à I23C/PNR"/>
    <x v="8"/>
    <x v="4"/>
    <m/>
    <n v="200"/>
    <n v="0.35283325100557472"/>
    <n v="566.84"/>
    <n v="7467743"/>
    <x v="6"/>
    <s v="49/GCF"/>
    <x v="0"/>
    <s v="PALF"/>
    <s v="CONGO"/>
    <s v="o"/>
    <m/>
  </r>
  <r>
    <d v="2019-08-08T00:00:00"/>
    <s v="Frais de transfert à CI64/OUESSO"/>
    <x v="8"/>
    <x v="4"/>
    <m/>
    <n v="2605"/>
    <n v="4.595653094347611"/>
    <n v="566.84"/>
    <n v="7465138"/>
    <x v="6"/>
    <s v="36/GCF"/>
    <x v="0"/>
    <s v="PALF"/>
    <s v="CONGO"/>
    <s v="o"/>
    <m/>
  </r>
  <r>
    <d v="2019-08-08T00:00:00"/>
    <s v="Frais de transfert à Amenophys/OWANDO"/>
    <x v="8"/>
    <x v="4"/>
    <m/>
    <n v="430"/>
    <n v="0.75859148966198575"/>
    <n v="566.84"/>
    <n v="7464708"/>
    <x v="6"/>
    <s v="37/GCF"/>
    <x v="0"/>
    <s v="PALF"/>
    <s v="CONGO"/>
    <s v="o"/>
    <m/>
  </r>
  <r>
    <d v="2019-08-09T00:00:00"/>
    <s v="Transport maison-Bureau-maison"/>
    <x v="0"/>
    <x v="0"/>
    <m/>
    <n v="2000"/>
    <n v="3.5283325100557477"/>
    <n v="566.84"/>
    <n v="7462708"/>
    <x v="0"/>
    <s v="Décharge"/>
    <x v="0"/>
    <s v="PALF"/>
    <s v="CONGO"/>
    <s v="ɣ"/>
    <m/>
  </r>
  <r>
    <d v="2019-08-09T00:00:00"/>
    <s v="Food allowance pendant la Pause"/>
    <x v="1"/>
    <x v="0"/>
    <m/>
    <n v="1000"/>
    <n v="1.7641662550278738"/>
    <n v="566.84"/>
    <n v="7461708"/>
    <x v="0"/>
    <s v="Décharge"/>
    <x v="0"/>
    <s v="PALF"/>
    <s v="CONGO"/>
    <s v="ɣ"/>
    <m/>
  </r>
  <r>
    <d v="2019-08-09T00:00:00"/>
    <s v="Taxi Bureau PALF-Radio Rurale"/>
    <x v="0"/>
    <x v="1"/>
    <m/>
    <n v="1000"/>
    <n v="1.7600675865953253"/>
    <n v="568.16"/>
    <n v="7460708"/>
    <x v="1"/>
    <s v="Décharge"/>
    <x v="1"/>
    <s v="PALF"/>
    <s v="CONGO"/>
    <s v="ɣ"/>
    <m/>
  </r>
  <r>
    <d v="2019-08-09T00:00:00"/>
    <s v="Taxi Radio Rurale-ES TV"/>
    <x v="0"/>
    <x v="1"/>
    <m/>
    <n v="1000"/>
    <n v="1.7600675865953253"/>
    <n v="568.16"/>
    <n v="7459708"/>
    <x v="1"/>
    <s v="Décharge"/>
    <x v="1"/>
    <s v="PALF"/>
    <s v="CONGO"/>
    <s v="ɣ"/>
    <m/>
  </r>
  <r>
    <d v="2019-08-09T00:00:00"/>
    <s v="Taxi ES TV-Radio Liberté "/>
    <x v="0"/>
    <x v="1"/>
    <m/>
    <n v="1000"/>
    <n v="1.7600675865953253"/>
    <n v="568.16"/>
    <n v="7458708"/>
    <x v="1"/>
    <s v="Décharge"/>
    <x v="1"/>
    <s v="PALF"/>
    <s v="CONGO"/>
    <s v="ɣ"/>
    <m/>
  </r>
  <r>
    <d v="2019-08-09T00:00:00"/>
    <s v="Taxi Radio Liberté-Bureau PALF"/>
    <x v="0"/>
    <x v="1"/>
    <m/>
    <n v="1000"/>
    <n v="1.7600675865953253"/>
    <n v="568.16"/>
    <n v="7457708"/>
    <x v="1"/>
    <s v="Décharge"/>
    <x v="1"/>
    <s v="PALF"/>
    <s v="CONGO"/>
    <s v="ɣ"/>
    <m/>
  </r>
  <r>
    <d v="2019-08-09T00:00:00"/>
    <s v="Taxi moto hotel/Agence ocean du nord pour acheter le billet retour"/>
    <x v="0"/>
    <x v="2"/>
    <m/>
    <n v="300"/>
    <n v="0.54356688590531066"/>
    <n v="551.91"/>
    <n v="7457408"/>
    <x v="10"/>
    <s v="Décharge"/>
    <x v="3"/>
    <s v="PALF"/>
    <s v="CONGO"/>
    <s v="ɣ"/>
    <m/>
  </r>
  <r>
    <d v="2019-08-09T00:00:00"/>
    <s v="Achat billet Owando-BZV"/>
    <x v="0"/>
    <x v="2"/>
    <m/>
    <n v="12000"/>
    <n v="21.120811039143906"/>
    <n v="568.16"/>
    <n v="7445408"/>
    <x v="10"/>
    <s v="OUI"/>
    <x v="1"/>
    <s v="RALFF"/>
    <s v="CONGO"/>
    <s v="o"/>
    <s v="22101"/>
  </r>
  <r>
    <d v="2019-08-09T00:00:00"/>
    <s v="Taxi moto Agence/commisariat de police d'owando"/>
    <x v="0"/>
    <x v="2"/>
    <m/>
    <n v="300"/>
    <n v="0.54356688590531066"/>
    <n v="551.91"/>
    <n v="7445108"/>
    <x v="10"/>
    <s v="Décharge"/>
    <x v="3"/>
    <s v="PALF"/>
    <s v="CONGO"/>
    <s v="ɣ"/>
    <m/>
  </r>
  <r>
    <d v="2019-08-09T00:00:00"/>
    <s v="Taxi moto commissariat/ddefo prendre le chef faune pour descendre au TGI pour le suivi juridique"/>
    <x v="0"/>
    <x v="2"/>
    <m/>
    <n v="500"/>
    <n v="0.90594480984218451"/>
    <n v="551.91"/>
    <n v="7444608"/>
    <x v="10"/>
    <s v="Décharge"/>
    <x v="3"/>
    <s v="PALF"/>
    <s v="CONGO"/>
    <s v="ɣ"/>
    <m/>
  </r>
  <r>
    <d v="2019-08-09T00:00:00"/>
    <s v="Taxi moto commissariat/resto"/>
    <x v="0"/>
    <x v="2"/>
    <m/>
    <n v="300"/>
    <n v="0.54356688590531066"/>
    <n v="551.91"/>
    <n v="7444308"/>
    <x v="10"/>
    <s v="Décharge"/>
    <x v="3"/>
    <s v="PALF"/>
    <s v="CONGO"/>
    <s v="ɣ"/>
    <m/>
  </r>
  <r>
    <d v="2019-08-09T00:00:00"/>
    <s v="Taxi moto resto/hotel"/>
    <x v="0"/>
    <x v="2"/>
    <m/>
    <n v="500"/>
    <n v="0.90594480984218451"/>
    <n v="551.91"/>
    <n v="7443808"/>
    <x v="10"/>
    <s v="Décharge"/>
    <x v="3"/>
    <s v="PALF"/>
    <s v="CONGO"/>
    <s v="ɣ"/>
    <m/>
  </r>
  <r>
    <d v="2019-08-09T00:00:00"/>
    <s v="Paiement frais d'hôtel à Owando du 07 au 10 Aout 2019 soient 03 Nuitées"/>
    <x v="7"/>
    <x v="2"/>
    <m/>
    <n v="45000"/>
    <n v="79.387481476254322"/>
    <n v="566.84"/>
    <n v="7398808"/>
    <x v="10"/>
    <s v="Décharge"/>
    <x v="0"/>
    <s v="RALFF"/>
    <s v="CONGO"/>
    <s v="o"/>
    <s v="13201"/>
  </r>
  <r>
    <d v="2019-08-09T00:00:00"/>
    <s v="Ration du detenu à owando du 08 au 09 Aout 2019 soient 02 jours"/>
    <x v="3"/>
    <x v="2"/>
    <m/>
    <n v="3000"/>
    <n v="5.4356688590531066"/>
    <n v="551.91"/>
    <n v="7395808"/>
    <x v="10"/>
    <s v="Décharge"/>
    <x v="3"/>
    <s v="PALF"/>
    <s v="CONGO"/>
    <s v="ɣ"/>
    <m/>
  </r>
  <r>
    <d v="2019-08-09T00:00:00"/>
    <s v="Food allowance à owando du 07 au 10 Aout 2019 soient 03 jours"/>
    <x v="7"/>
    <x v="2"/>
    <m/>
    <n v="30000"/>
    <n v="52.924987650836215"/>
    <n v="566.84"/>
    <n v="7365808"/>
    <x v="10"/>
    <s v="Décharge"/>
    <x v="0"/>
    <s v="PALF"/>
    <s v="CONGO"/>
    <s v="ɣ"/>
    <m/>
  </r>
  <r>
    <d v="2019-08-09T00:00:00"/>
    <s v="Achat boisson lors de la rencontre avec les cibles à OUESSO"/>
    <x v="2"/>
    <x v="3"/>
    <m/>
    <n v="6000"/>
    <n v="10.584997530167243"/>
    <n v="566.84"/>
    <n v="7359808"/>
    <x v="9"/>
    <s v="OUI"/>
    <x v="0"/>
    <s v="PALF"/>
    <s v="CONGO"/>
    <s v="ɣ"/>
    <m/>
  </r>
  <r>
    <d v="2019-08-09T00:00:00"/>
    <s v="Taxi Hôtel - Zone aéroport"/>
    <x v="0"/>
    <x v="3"/>
    <m/>
    <n v="500"/>
    <n v="0.88208312751393692"/>
    <n v="566.84"/>
    <n v="7359308"/>
    <x v="9"/>
    <s v="OUI"/>
    <x v="0"/>
    <s v="PALF"/>
    <s v="CONGO"/>
    <s v="ɣ"/>
    <m/>
  </r>
  <r>
    <d v="2019-08-09T00:00:00"/>
    <s v="Taxi Zone aéroport - Yvonne Mouaboti"/>
    <x v="0"/>
    <x v="3"/>
    <m/>
    <n v="500"/>
    <n v="0.88208312751393692"/>
    <n v="566.84"/>
    <n v="7358808"/>
    <x v="9"/>
    <s v="Décharge"/>
    <x v="0"/>
    <s v="PALF"/>
    <s v="CONGO"/>
    <s v="ɣ"/>
    <m/>
  </r>
  <r>
    <d v="2019-08-09T00:00:00"/>
    <s v="Taxi Yvonne Mouaboti - Rue Ngoungala"/>
    <x v="0"/>
    <x v="3"/>
    <m/>
    <n v="500"/>
    <n v="0.88208312751393692"/>
    <n v="566.84"/>
    <n v="7358308"/>
    <x v="9"/>
    <s v="Décharge"/>
    <x v="0"/>
    <s v="PALF"/>
    <s v="CONGO"/>
    <s v="ɣ"/>
    <m/>
  </r>
  <r>
    <d v="2019-08-09T00:00:00"/>
    <s v="Taxi Rue Ngouangala - Av Bomouali"/>
    <x v="0"/>
    <x v="3"/>
    <m/>
    <n v="500"/>
    <n v="0.88208312751393692"/>
    <n v="566.84"/>
    <n v="7357808"/>
    <x v="9"/>
    <s v="Décharge"/>
    <x v="0"/>
    <s v="PALF"/>
    <s v="CONGO"/>
    <s v="ɣ"/>
    <m/>
  </r>
  <r>
    <d v="2019-08-09T00:00:00"/>
    <s v="Taxi Av Bomouali - Qtier Mboma"/>
    <x v="0"/>
    <x v="3"/>
    <m/>
    <n v="500"/>
    <n v="0.88208312751393692"/>
    <n v="566.84"/>
    <n v="7357308"/>
    <x v="9"/>
    <s v="Décharge"/>
    <x v="0"/>
    <s v="PALF"/>
    <s v="CONGO"/>
    <s v="ɣ"/>
    <m/>
  </r>
  <r>
    <d v="2019-08-09T00:00:00"/>
    <s v="Taxi Qtier Mboma - Hôtel"/>
    <x v="0"/>
    <x v="3"/>
    <m/>
    <n v="500"/>
    <n v="0.88208312751393692"/>
    <n v="566.84"/>
    <n v="7356808"/>
    <x v="9"/>
    <s v="Décharge"/>
    <x v="0"/>
    <s v="PALF"/>
    <s v="CONGO"/>
    <s v="ɣ"/>
    <m/>
  </r>
  <r>
    <d v="2019-08-09T00:00:00"/>
    <s v="Taxi Hôtel-Tchystère-Fond tiétié (investigation sur terrain)"/>
    <x v="0"/>
    <x v="3"/>
    <m/>
    <n v="2000"/>
    <n v="3.5283325100557477"/>
    <n v="566.84"/>
    <n v="7354808"/>
    <x v="3"/>
    <s v="Décharge"/>
    <x v="0"/>
    <s v="PALF"/>
    <s v="CONGO"/>
    <s v="ɣ"/>
    <m/>
  </r>
  <r>
    <d v="2019-08-09T00:00:00"/>
    <s v="Taxi Fond tiétié-Marché des artistes-Charden farell (rencontre avec Emanuel et retrait d'argent)"/>
    <x v="0"/>
    <x v="3"/>
    <m/>
    <n v="2000"/>
    <n v="3.5283325100557477"/>
    <n v="566.84"/>
    <n v="7352808"/>
    <x v="3"/>
    <s v="Décharge"/>
    <x v="0"/>
    <s v="PALF"/>
    <s v="CONGO"/>
    <s v="ɣ"/>
    <m/>
  </r>
  <r>
    <d v="2019-08-09T00:00:00"/>
    <s v="Achat boisson (rencontre avec la cible)"/>
    <x v="2"/>
    <x v="3"/>
    <m/>
    <n v="2500"/>
    <n v="4.4104156375696846"/>
    <n v="566.84"/>
    <n v="7350308"/>
    <x v="3"/>
    <s v="Décharge"/>
    <x v="0"/>
    <s v="PALF"/>
    <s v="CONGO"/>
    <s v="ɣ"/>
    <m/>
  </r>
  <r>
    <d v="2019-08-09T00:00:00"/>
    <s v="Taxi Charden-Garage Pont-Marché Plateau (investigation sur terrain)"/>
    <x v="0"/>
    <x v="3"/>
    <m/>
    <n v="2000"/>
    <n v="3.5283325100557477"/>
    <n v="566.84"/>
    <n v="7348308"/>
    <x v="3"/>
    <s v="Décharge"/>
    <x v="0"/>
    <s v="PALF"/>
    <s v="CONGO"/>
    <s v="ɣ"/>
    <m/>
  </r>
  <r>
    <d v="2019-08-09T00:00:00"/>
    <s v="Taxi Marché Plateau-Quartier Mouyondzi (investigation sur terrain)"/>
    <x v="0"/>
    <x v="3"/>
    <m/>
    <n v="1000"/>
    <n v="1.7641662550278738"/>
    <n v="566.84"/>
    <n v="7347308"/>
    <x v="3"/>
    <s v="Décharge"/>
    <x v="0"/>
    <s v="PALF"/>
    <s v="CONGO"/>
    <s v="ɣ"/>
    <m/>
  </r>
  <r>
    <d v="2019-08-09T00:00:00"/>
    <s v="Taxi Mouyondzi-Chez Blaise-Mahouata (rencontre avec la cible et investigation sur terrain)"/>
    <x v="0"/>
    <x v="3"/>
    <m/>
    <n v="2000"/>
    <n v="3.5283325100557477"/>
    <n v="566.84"/>
    <n v="7345308"/>
    <x v="3"/>
    <s v="Décharge"/>
    <x v="0"/>
    <s v="PALF"/>
    <s v="CONGO"/>
    <s v="ɣ"/>
    <m/>
  </r>
  <r>
    <d v="2019-08-09T00:00:00"/>
    <s v="Taxi Mahouata-Marché aéroport-Hôtel (investigation et retour à l'hôtel)"/>
    <x v="0"/>
    <x v="3"/>
    <m/>
    <n v="2000"/>
    <n v="3.5283325100557477"/>
    <n v="566.84"/>
    <n v="7343308"/>
    <x v="3"/>
    <s v="Décharge"/>
    <x v="0"/>
    <s v="PALF"/>
    <s v="CONGO"/>
    <s v="ɣ"/>
    <m/>
  </r>
  <r>
    <d v="2019-08-09T00:00:00"/>
    <s v="Taxi Hôtel-Restaurant-Hôtel (se ressourcer)"/>
    <x v="0"/>
    <x v="3"/>
    <m/>
    <n v="1500"/>
    <n v="2.6462493825418107"/>
    <n v="566.84"/>
    <n v="7341808"/>
    <x v="3"/>
    <s v="Décharge"/>
    <x v="0"/>
    <s v="PALF"/>
    <s v="CONGO"/>
    <s v="ɣ"/>
    <m/>
  </r>
  <r>
    <d v="2019-08-09T00:00:00"/>
    <s v="Taxi hôtel - gare routière pour prospection"/>
    <x v="0"/>
    <x v="3"/>
    <m/>
    <n v="1000"/>
    <n v="1.7641662550278738"/>
    <n v="566.84"/>
    <n v="7340808"/>
    <x v="5"/>
    <s v="Décharge"/>
    <x v="0"/>
    <s v="PALF"/>
    <s v="CONGO"/>
    <s v="ɣ"/>
    <m/>
  </r>
  <r>
    <d v="2019-08-09T00:00:00"/>
    <s v="Taxi gare routière - qtier Tsila pour prospection"/>
    <x v="0"/>
    <x v="3"/>
    <m/>
    <n v="1000"/>
    <n v="1.7641662550278738"/>
    <n v="566.84"/>
    <n v="7339808"/>
    <x v="5"/>
    <s v="Décharge"/>
    <x v="0"/>
    <s v="PALF"/>
    <s v="CONGO"/>
    <s v="ɣ"/>
    <m/>
  </r>
  <r>
    <d v="2019-08-09T00:00:00"/>
    <s v="Taxi qtier Tsila - grand marché pour voir le traf"/>
    <x v="0"/>
    <x v="3"/>
    <m/>
    <n v="1000"/>
    <n v="1.7641662550278738"/>
    <n v="566.84"/>
    <n v="7338808"/>
    <x v="5"/>
    <s v="Décharge"/>
    <x v="0"/>
    <s v="PALF"/>
    <s v="CONGO"/>
    <s v="ɣ"/>
    <m/>
  </r>
  <r>
    <d v="2019-08-09T00:00:00"/>
    <s v="Achat à boire lors de la rencontre avec la cible"/>
    <x v="2"/>
    <x v="3"/>
    <m/>
    <n v="3000"/>
    <n v="5.2924987650836215"/>
    <n v="566.84"/>
    <n v="7335808"/>
    <x v="5"/>
    <s v="Décharge"/>
    <x v="0"/>
    <s v="PALF"/>
    <s v="CONGO"/>
    <s v="ɣ"/>
    <m/>
  </r>
  <r>
    <d v="2019-08-09T00:00:00"/>
    <s v="Taxi grand marché - Paroisse notre dame de Fatima pour prospection"/>
    <x v="0"/>
    <x v="3"/>
    <m/>
    <n v="1000"/>
    <n v="1.7641662550278738"/>
    <n v="566.84"/>
    <n v="7334808"/>
    <x v="5"/>
    <s v="Décharge"/>
    <x v="0"/>
    <s v="PALF"/>
    <s v="CONGO"/>
    <s v="ɣ"/>
    <m/>
  </r>
  <r>
    <d v="2019-08-09T00:00:00"/>
    <s v="Taxi paroisse notre dame de Fatima - hôtel retour du terrain pour charger phones"/>
    <x v="0"/>
    <x v="3"/>
    <m/>
    <n v="1000"/>
    <n v="1.7641662550278738"/>
    <n v="566.84"/>
    <n v="7333808"/>
    <x v="5"/>
    <s v="Décharge"/>
    <x v="0"/>
    <s v="PALF"/>
    <s v="CONGO"/>
    <s v="ɣ"/>
    <m/>
  </r>
  <r>
    <d v="2019-08-09T00:00:00"/>
    <s v="Taxi hôtel - rue Jeanne d'arc rencontrer une cible"/>
    <x v="0"/>
    <x v="3"/>
    <m/>
    <n v="1000"/>
    <n v="1.7641662550278738"/>
    <n v="566.84"/>
    <n v="7332808"/>
    <x v="5"/>
    <s v="Décharge"/>
    <x v="0"/>
    <s v="PALF"/>
    <s v="CONGO"/>
    <s v="ɣ"/>
    <m/>
  </r>
  <r>
    <d v="2019-08-09T00:00:00"/>
    <s v="Achat à boire lors de la rencontre avec la cible"/>
    <x v="2"/>
    <x v="3"/>
    <m/>
    <n v="2500"/>
    <n v="4.4104156375696846"/>
    <n v="566.84"/>
    <n v="7330308"/>
    <x v="5"/>
    <s v="Décharge"/>
    <x v="0"/>
    <s v="PALF"/>
    <s v="CONGO"/>
    <s v="ɣ"/>
    <m/>
  </r>
  <r>
    <d v="2019-08-09T00:00:00"/>
    <s v="Taxi rue Jeanne d'Arc - restaurant"/>
    <x v="0"/>
    <x v="3"/>
    <m/>
    <n v="800"/>
    <n v="1.4113330040222989"/>
    <n v="566.84"/>
    <n v="7329508"/>
    <x v="5"/>
    <s v="Décharge"/>
    <x v="0"/>
    <s v="PALF"/>
    <s v="CONGO"/>
    <s v="ɣ"/>
    <m/>
  </r>
  <r>
    <d v="2019-08-09T00:00:00"/>
    <s v="Taxi Restaurant - hôtel retour du terrain"/>
    <x v="0"/>
    <x v="3"/>
    <m/>
    <n v="1000"/>
    <n v="1.7641662550278738"/>
    <n v="566.84"/>
    <n v="7328508"/>
    <x v="5"/>
    <s v="Décharge"/>
    <x v="0"/>
    <s v="PALF"/>
    <s v="CONGO"/>
    <s v="ɣ"/>
    <m/>
  </r>
  <r>
    <d v="2019-08-09T00:00:00"/>
    <s v="Taxi Bureau-BCI-CNSS-ONEMO-Bureau"/>
    <x v="0"/>
    <x v="0"/>
    <m/>
    <n v="4000"/>
    <n v="7.0566650201114953"/>
    <n v="566.84"/>
    <n v="7324508"/>
    <x v="6"/>
    <s v="OUI"/>
    <x v="0"/>
    <s v="PALF"/>
    <s v="CONGO"/>
    <s v="ɣ"/>
    <m/>
  </r>
  <r>
    <d v="2019-08-09T00:00:00"/>
    <s v="Virt Grant Wildcat"/>
    <x v="11"/>
    <x v="5"/>
    <n v="11271482"/>
    <m/>
    <n v="0"/>
    <n v="566.84"/>
    <n v="18595990"/>
    <x v="8"/>
    <s v="Relevé"/>
    <x v="0"/>
    <s v="PALF"/>
    <s v="CONGO"/>
    <s v="o"/>
    <m/>
  </r>
  <r>
    <d v="2019-08-10T00:00:00"/>
    <s v="Taxi moto hotel/Agence ocean du nord owando pour voyager"/>
    <x v="0"/>
    <x v="2"/>
    <m/>
    <n v="500"/>
    <n v="0.90594480984218451"/>
    <n v="551.91"/>
    <n v="18595490"/>
    <x v="10"/>
    <s v="Décharge"/>
    <x v="3"/>
    <s v="PALF"/>
    <s v="CONGO"/>
    <s v="ɣ"/>
    <m/>
  </r>
  <r>
    <d v="2019-08-10T00:00:00"/>
    <s v="Taxi Agence ocean du nord mikalou/domicile"/>
    <x v="0"/>
    <x v="2"/>
    <m/>
    <n v="2000"/>
    <n v="3.623779239368738"/>
    <n v="551.91"/>
    <n v="18593490"/>
    <x v="10"/>
    <s v="Décharge"/>
    <x v="3"/>
    <s v="PALF"/>
    <s v="CONGO"/>
    <s v="ɣ"/>
    <m/>
  </r>
  <r>
    <d v="2019-08-10T00:00:00"/>
    <s v="Taxi Hôtel - Av, Marien Ngouabi"/>
    <x v="0"/>
    <x v="3"/>
    <m/>
    <n v="500"/>
    <n v="0.88208312751393692"/>
    <n v="566.84"/>
    <n v="18592990"/>
    <x v="9"/>
    <s v="OUI"/>
    <x v="0"/>
    <s v="PALF"/>
    <s v="CONGO"/>
    <s v="ɣ"/>
    <m/>
  </r>
  <r>
    <d v="2019-08-10T00:00:00"/>
    <s v="Taxi Av, Marien Ngouabi - Av, Souanké"/>
    <x v="0"/>
    <x v="3"/>
    <m/>
    <n v="500"/>
    <n v="0.88208312751393692"/>
    <n v="566.84"/>
    <n v="18592490"/>
    <x v="9"/>
    <s v="Décharge"/>
    <x v="0"/>
    <s v="PALF"/>
    <s v="CONGO"/>
    <s v="ɣ"/>
    <m/>
  </r>
  <r>
    <d v="2019-08-10T00:00:00"/>
    <s v="TaxiAv, Souanké - Av, Sembé"/>
    <x v="0"/>
    <x v="3"/>
    <m/>
    <n v="500"/>
    <n v="0.88208312751393692"/>
    <n v="566.84"/>
    <n v="18591990"/>
    <x v="9"/>
    <s v="Décharge"/>
    <x v="0"/>
    <s v="PALF"/>
    <s v="CONGO"/>
    <s v="ɣ"/>
    <m/>
  </r>
  <r>
    <d v="2019-08-10T00:00:00"/>
    <s v="Taxi Av, Sembé - Zone marché Ouesso"/>
    <x v="0"/>
    <x v="3"/>
    <m/>
    <n v="500"/>
    <n v="0.88208312751393692"/>
    <n v="566.84"/>
    <n v="18591490"/>
    <x v="9"/>
    <s v="Décharge"/>
    <x v="0"/>
    <s v="PALF"/>
    <s v="CONGO"/>
    <s v="ɣ"/>
    <m/>
  </r>
  <r>
    <d v="2019-08-10T00:00:00"/>
    <s v="Taxi Zone marché - Zone SNDE"/>
    <x v="0"/>
    <x v="3"/>
    <m/>
    <n v="500"/>
    <n v="0.88208312751393692"/>
    <n v="566.84"/>
    <n v="18590990"/>
    <x v="9"/>
    <s v="Décharge"/>
    <x v="0"/>
    <s v="PALF"/>
    <s v="CONGO"/>
    <s v="ɣ"/>
    <m/>
  </r>
  <r>
    <d v="2019-08-10T00:00:00"/>
    <s v="Taxi Zone SNDE - Rue Bomouali"/>
    <x v="0"/>
    <x v="3"/>
    <m/>
    <n v="500"/>
    <n v="0.88208312751393692"/>
    <n v="566.84"/>
    <n v="18590490"/>
    <x v="9"/>
    <s v="Décharge"/>
    <x v="0"/>
    <s v="PALF"/>
    <s v="CONGO"/>
    <s v="ɣ"/>
    <m/>
  </r>
  <r>
    <d v="2019-08-10T00:00:00"/>
    <s v="Taxi Rue Bomouali - Av, des ancêtres"/>
    <x v="0"/>
    <x v="3"/>
    <m/>
    <n v="500"/>
    <n v="0.88208312751393692"/>
    <n v="566.84"/>
    <n v="18589990"/>
    <x v="9"/>
    <s v="Décharge"/>
    <x v="0"/>
    <s v="PALF"/>
    <s v="CONGO"/>
    <s v="ɣ"/>
    <m/>
  </r>
  <r>
    <d v="2019-08-10T00:00:00"/>
    <s v="Taxi Av, des ancêtres - hôtel"/>
    <x v="0"/>
    <x v="3"/>
    <m/>
    <n v="500"/>
    <n v="0.88208312751393692"/>
    <n v="566.84"/>
    <n v="18589490"/>
    <x v="9"/>
    <s v="Décharge"/>
    <x v="0"/>
    <s v="PALF"/>
    <s v="CONGO"/>
    <s v="ɣ"/>
    <m/>
  </r>
  <r>
    <d v="2019-08-10T00:00:00"/>
    <s v="Taxi Hôtel - Restaurant"/>
    <x v="0"/>
    <x v="3"/>
    <m/>
    <n v="500"/>
    <n v="0.88208312751393692"/>
    <n v="566.84"/>
    <n v="18588990"/>
    <x v="9"/>
    <s v="Décharge"/>
    <x v="0"/>
    <s v="PALF"/>
    <s v="CONGO"/>
    <s v="ɣ"/>
    <m/>
  </r>
  <r>
    <d v="2019-08-10T00:00:00"/>
    <s v="Taxi Restaurant - Hôtel"/>
    <x v="0"/>
    <x v="3"/>
    <m/>
    <n v="500"/>
    <n v="0.88208312751393692"/>
    <n v="566.84"/>
    <n v="18588490"/>
    <x v="9"/>
    <s v="Décharge"/>
    <x v="0"/>
    <s v="PALF"/>
    <s v="CONGO"/>
    <s v="ɣ"/>
    <m/>
  </r>
  <r>
    <d v="2019-08-10T00:00:00"/>
    <s v="Taxi hôtel-marché des artistes-Marché Plateau ville (investigation sur terrain)"/>
    <x v="0"/>
    <x v="3"/>
    <m/>
    <n v="2000"/>
    <n v="3.5283325100557477"/>
    <n v="566.84"/>
    <n v="18586490"/>
    <x v="3"/>
    <s v="Décharge"/>
    <x v="0"/>
    <s v="PALF"/>
    <s v="CONGO"/>
    <s v="ɣ"/>
    <m/>
  </r>
  <r>
    <d v="2019-08-10T00:00:00"/>
    <s v="Achat boisson (rencontre avec une cible)"/>
    <x v="2"/>
    <x v="3"/>
    <m/>
    <n v="2000"/>
    <n v="3.5283325100557477"/>
    <n v="566.84"/>
    <n v="18584490"/>
    <x v="3"/>
    <s v="Décharge"/>
    <x v="0"/>
    <s v="PALF"/>
    <s v="CONGO"/>
    <s v="ɣ"/>
    <m/>
  </r>
  <r>
    <d v="2019-08-10T00:00:00"/>
    <s v="Taxi Marché Plateau-Fond tiétié-Chez Bale (rencontre avec les cibles)"/>
    <x v="0"/>
    <x v="3"/>
    <m/>
    <n v="2000"/>
    <n v="3.5283325100557477"/>
    <n v="566.84"/>
    <n v="18582490"/>
    <x v="3"/>
    <s v="Décharge"/>
    <x v="0"/>
    <s v="PALF"/>
    <s v="CONGO"/>
    <s v="ɣ"/>
    <m/>
  </r>
  <r>
    <d v="2019-08-10T00:00:00"/>
    <s v="Taxi Chez Bale-Gare des taxis Moutindzi-Tchystère (investigation sur terrain)"/>
    <x v="0"/>
    <x v="3"/>
    <m/>
    <n v="2000"/>
    <n v="3.5283325100557477"/>
    <n v="566.84"/>
    <n v="18580490"/>
    <x v="3"/>
    <s v="Décharge"/>
    <x v="0"/>
    <s v="PALF"/>
    <s v="CONGO"/>
    <s v="ɣ"/>
    <m/>
  </r>
  <r>
    <d v="2019-08-10T00:00:00"/>
    <s v="Taxi Tchystère-Chez Emanuel-Chez Antoine (investigation sur terrain)"/>
    <x v="0"/>
    <x v="3"/>
    <m/>
    <n v="2000"/>
    <n v="3.5283325100557477"/>
    <n v="566.84"/>
    <n v="18578490"/>
    <x v="3"/>
    <s v="Décharge"/>
    <x v="0"/>
    <s v="PALF"/>
    <s v="CONGO"/>
    <s v="ɣ"/>
    <m/>
  </r>
  <r>
    <d v="2019-08-10T00:00:00"/>
    <s v="Taxi Chez Antoine-Hôtel (retour à l'hôtel)"/>
    <x v="0"/>
    <x v="3"/>
    <m/>
    <n v="1000"/>
    <n v="1.7641662550278738"/>
    <n v="566.84"/>
    <n v="18577490"/>
    <x v="3"/>
    <s v="Décharge"/>
    <x v="0"/>
    <s v="PALF"/>
    <s v="CONGO"/>
    <s v="ɣ"/>
    <m/>
  </r>
  <r>
    <d v="2019-08-10T00:00:00"/>
    <s v="Achat boisson et repas pour les 2 cibles (renforcement confiance)"/>
    <x v="2"/>
    <x v="3"/>
    <m/>
    <n v="3000"/>
    <n v="5.2924987650836215"/>
    <n v="566.84"/>
    <n v="18574490"/>
    <x v="3"/>
    <s v="Décharge"/>
    <x v="0"/>
    <s v="PALF"/>
    <s v="CONGO"/>
    <s v="ɣ"/>
    <m/>
  </r>
  <r>
    <d v="2019-08-10T00:00:00"/>
    <s v="Taxi Hôtel-Restaurant-Hôtel (se ressourcer)"/>
    <x v="0"/>
    <x v="3"/>
    <m/>
    <n v="1500"/>
    <n v="2.6462493825418107"/>
    <n v="566.84"/>
    <n v="18572990"/>
    <x v="3"/>
    <s v="Décharge"/>
    <x v="0"/>
    <s v="PALF"/>
    <s v="CONGO"/>
    <s v="ɣ"/>
    <m/>
  </r>
  <r>
    <d v="2019-08-10T00:00:00"/>
    <s v="Taxi hôtel - aeroport de Dolisie pour investigation"/>
    <x v="0"/>
    <x v="3"/>
    <m/>
    <n v="1000"/>
    <n v="1.7641662550278738"/>
    <n v="566.84"/>
    <n v="18571990"/>
    <x v="5"/>
    <s v="Décharge"/>
    <x v="0"/>
    <s v="PALF"/>
    <s v="CONGO"/>
    <s v="ɣ"/>
    <m/>
  </r>
  <r>
    <d v="2019-08-10T00:00:00"/>
    <s v="Taxi aeroport de Dolisie - grand marché pour prospection"/>
    <x v="0"/>
    <x v="3"/>
    <m/>
    <n v="1000"/>
    <n v="1.7641662550278738"/>
    <n v="566.84"/>
    <n v="18570990"/>
    <x v="5"/>
    <s v="Décharge"/>
    <x v="0"/>
    <s v="PALF"/>
    <s v="CONGO"/>
    <s v="ɣ"/>
    <m/>
  </r>
  <r>
    <d v="2019-08-10T00:00:00"/>
    <s v="Taxi grand marché - gare ferroviaire pour prospection"/>
    <x v="0"/>
    <x v="3"/>
    <m/>
    <n v="1000"/>
    <n v="1.7641662550278738"/>
    <n v="566.84"/>
    <n v="18569990"/>
    <x v="5"/>
    <s v="Décharge"/>
    <x v="0"/>
    <s v="PALF"/>
    <s v="CONGO"/>
    <s v="ɣ"/>
    <m/>
  </r>
  <r>
    <d v="2019-08-10T00:00:00"/>
    <s v="Taxi gare ferroviaire - rue Jeanne d'arc voir cible"/>
    <x v="0"/>
    <x v="3"/>
    <m/>
    <n v="1000"/>
    <n v="1.7641662550278738"/>
    <n v="566.84"/>
    <n v="18568990"/>
    <x v="5"/>
    <s v="Décharge"/>
    <x v="0"/>
    <s v="PALF"/>
    <s v="CONGO"/>
    <s v="ɣ"/>
    <m/>
  </r>
  <r>
    <d v="2019-08-10T00:00:00"/>
    <s v="Taxi rue Jeanne d'arc - gare routière pour prospection"/>
    <x v="0"/>
    <x v="3"/>
    <m/>
    <n v="1000"/>
    <n v="1.7641662550278738"/>
    <n v="566.84"/>
    <n v="18567990"/>
    <x v="5"/>
    <s v="Décharge"/>
    <x v="0"/>
    <s v="PALF"/>
    <s v="CONGO"/>
    <s v="ɣ"/>
    <m/>
  </r>
  <r>
    <d v="2019-08-10T00:00:00"/>
    <s v="Taxi gare routière - avenue de la république pour prospection"/>
    <x v="0"/>
    <x v="3"/>
    <m/>
    <n v="1000"/>
    <n v="1.7641662550278738"/>
    <n v="566.84"/>
    <n v="18566990"/>
    <x v="5"/>
    <s v="Décharge"/>
    <x v="0"/>
    <s v="PALF"/>
    <s v="CONGO"/>
    <s v="ɣ"/>
    <m/>
  </r>
  <r>
    <d v="2019-08-10T00:00:00"/>
    <s v="Taxi avenue de la république - rue des 2 martyrs pour prospection"/>
    <x v="0"/>
    <x v="3"/>
    <m/>
    <n v="1000"/>
    <n v="1.7641662550278738"/>
    <n v="566.84"/>
    <n v="18565990"/>
    <x v="5"/>
    <s v="Décharge"/>
    <x v="0"/>
    <s v="PALF"/>
    <s v="CONGO"/>
    <s v="ɣ"/>
    <m/>
  </r>
  <r>
    <d v="2019-08-10T00:00:00"/>
    <s v="Taxi rue des 2 martyrs - hôtel retour du terrain"/>
    <x v="0"/>
    <x v="3"/>
    <m/>
    <n v="1000"/>
    <n v="1.7641662550278738"/>
    <n v="566.84"/>
    <n v="18564990"/>
    <x v="5"/>
    <s v="Décharge"/>
    <x v="0"/>
    <s v="PALF"/>
    <s v="CONGO"/>
    <s v="ɣ"/>
    <m/>
  </r>
  <r>
    <d v="2019-08-11T00:00:00"/>
    <s v="Taxi Hôtel - Qtier Mbongo"/>
    <x v="0"/>
    <x v="3"/>
    <m/>
    <n v="500"/>
    <n v="0.88208312751393692"/>
    <n v="566.84"/>
    <n v="18564490"/>
    <x v="9"/>
    <s v="Décharge"/>
    <x v="0"/>
    <s v="PALF"/>
    <s v="CONGO"/>
    <s v="ɣ"/>
    <m/>
  </r>
  <r>
    <d v="2019-08-11T00:00:00"/>
    <s v="Taxi Qtier Mbongo - Tribunal"/>
    <x v="0"/>
    <x v="3"/>
    <m/>
    <n v="500"/>
    <n v="0.88208312751393692"/>
    <n v="566.84"/>
    <n v="18563990"/>
    <x v="9"/>
    <s v="Décharge"/>
    <x v="0"/>
    <s v="PALF"/>
    <s v="CONGO"/>
    <s v="ɣ"/>
    <m/>
  </r>
  <r>
    <d v="2019-08-11T00:00:00"/>
    <s v="Taxi Zone tribunal - Av, Paul Mbot"/>
    <x v="0"/>
    <x v="3"/>
    <m/>
    <n v="500"/>
    <n v="0.88208312751393692"/>
    <n v="566.84"/>
    <n v="18563490"/>
    <x v="9"/>
    <s v="Décharge"/>
    <x v="0"/>
    <s v="PALF"/>
    <s v="CONGO"/>
    <s v="ɣ"/>
    <m/>
  </r>
  <r>
    <d v="2019-08-11T00:00:00"/>
    <s v="Taxi Av, Paul Mbot - Av,Path Cissé"/>
    <x v="0"/>
    <x v="3"/>
    <m/>
    <n v="500"/>
    <n v="0.88208312751393692"/>
    <n v="566.84"/>
    <n v="18562990"/>
    <x v="9"/>
    <s v="Décharge"/>
    <x v="0"/>
    <s v="PALF"/>
    <s v="CONGO"/>
    <s v="ɣ"/>
    <m/>
  </r>
  <r>
    <d v="2019-08-11T00:00:00"/>
    <s v="Taxi Av, Path Cissé - AON Ouesso"/>
    <x v="0"/>
    <x v="3"/>
    <m/>
    <n v="500"/>
    <n v="0.88208312751393692"/>
    <n v="566.84"/>
    <n v="18562490"/>
    <x v="9"/>
    <s v="Décharge"/>
    <x v="0"/>
    <s v="PALF"/>
    <s v="CONGO"/>
    <s v="ɣ"/>
    <m/>
  </r>
  <r>
    <d v="2019-08-11T00:00:00"/>
    <s v="Taxi AON Ouesso - Cité écologique Ouesso"/>
    <x v="0"/>
    <x v="3"/>
    <m/>
    <n v="500"/>
    <n v="0.88208312751393692"/>
    <n v="566.84"/>
    <n v="18561990"/>
    <x v="9"/>
    <s v="Décharge"/>
    <x v="0"/>
    <s v="PALF"/>
    <s v="CONGO"/>
    <s v="ɣ"/>
    <m/>
  </r>
  <r>
    <d v="2019-08-11T00:00:00"/>
    <s v="Taxi Cité écologique O - Hôtel"/>
    <x v="0"/>
    <x v="3"/>
    <m/>
    <n v="500"/>
    <n v="0.88208312751393692"/>
    <n v="566.84"/>
    <n v="18561490"/>
    <x v="9"/>
    <s v="Décharge"/>
    <x v="0"/>
    <s v="PALF"/>
    <s v="CONGO"/>
    <s v="ɣ"/>
    <m/>
  </r>
  <r>
    <d v="2019-08-11T00:00:00"/>
    <s v="Taxi Hôtel - Restaurant"/>
    <x v="0"/>
    <x v="3"/>
    <m/>
    <n v="500"/>
    <n v="0.88208312751393692"/>
    <n v="566.84"/>
    <n v="18560990"/>
    <x v="9"/>
    <s v="Décharge"/>
    <x v="0"/>
    <s v="PALF"/>
    <s v="CONGO"/>
    <s v="ɣ"/>
    <m/>
  </r>
  <r>
    <d v="2019-08-11T00:00:00"/>
    <s v=" Taxi Restaurant - Hôtel"/>
    <x v="0"/>
    <x v="3"/>
    <m/>
    <n v="500"/>
    <n v="0.88208312751393692"/>
    <n v="566.84"/>
    <n v="18560490"/>
    <x v="9"/>
    <s v="Décharge"/>
    <x v="0"/>
    <s v="PALF"/>
    <s v="CONGO"/>
    <s v="ɣ"/>
    <m/>
  </r>
  <r>
    <d v="2019-08-11T00:00:00"/>
    <s v="Achat boisson et repas avec deux jeunes dans une cafette à OUESSO"/>
    <x v="2"/>
    <x v="3"/>
    <m/>
    <n v="2500"/>
    <n v="4.4104156375696846"/>
    <n v="566.84"/>
    <n v="18557990"/>
    <x v="9"/>
    <s v="OUI"/>
    <x v="0"/>
    <s v="PALF"/>
    <s v="CONGO"/>
    <s v="ɣ"/>
    <m/>
  </r>
  <r>
    <d v="2019-08-11T00:00:00"/>
    <s v="Achat Billet Ouesso-Oyo"/>
    <x v="0"/>
    <x v="3"/>
    <m/>
    <n v="10000"/>
    <n v="17.641662550278738"/>
    <n v="566.84"/>
    <n v="18547990"/>
    <x v="9"/>
    <s v="OUI"/>
    <x v="0"/>
    <s v="RALFF"/>
    <s v="CONGO"/>
    <s v="o"/>
    <s v="22101"/>
  </r>
  <r>
    <d v="2019-08-11T00:00:00"/>
    <s v="Taxi Hôtel-vers les chinois-Marché des artistes (investigation sur terrain)"/>
    <x v="0"/>
    <x v="3"/>
    <m/>
    <n v="2000"/>
    <n v="3.5283325100557477"/>
    <n v="566.84"/>
    <n v="18545990"/>
    <x v="3"/>
    <s v="Décharge"/>
    <x v="0"/>
    <s v="PALF"/>
    <s v="CONGO"/>
    <s v="ɣ"/>
    <m/>
  </r>
  <r>
    <d v="2019-08-11T00:00:00"/>
    <s v="Taxi Marché des artistes-Quartier Mouyondzi-Mahouata (investigation sur terrain)"/>
    <x v="0"/>
    <x v="3"/>
    <m/>
    <n v="1000"/>
    <n v="1.7641662550278738"/>
    <n v="566.84"/>
    <n v="18544990"/>
    <x v="3"/>
    <s v="Décharge"/>
    <x v="0"/>
    <s v="PALF"/>
    <s v="CONGO"/>
    <s v="ɣ"/>
    <m/>
  </r>
  <r>
    <d v="2019-08-11T00:00:00"/>
    <s v="Taxi Mahouata-AON-Trans Afrique (faire ma servation pour Brazzaville)"/>
    <x v="0"/>
    <x v="3"/>
    <m/>
    <n v="2000"/>
    <n v="3.5283325100557477"/>
    <n v="566.84"/>
    <n v="18542990"/>
    <x v="3"/>
    <s v="Décharge"/>
    <x v="0"/>
    <s v="PALF"/>
    <s v="CONGO"/>
    <s v="ɣ"/>
    <m/>
  </r>
  <r>
    <d v="2019-08-11T00:00:00"/>
    <s v="Achat billet PN-Brazzaville (retour à Brazzaville)"/>
    <x v="0"/>
    <x v="3"/>
    <m/>
    <n v="12000"/>
    <n v="21.169995060334486"/>
    <n v="566.84"/>
    <n v="18530990"/>
    <x v="3"/>
    <n v="1315"/>
    <x v="0"/>
    <s v="RALFF"/>
    <s v="CONGO"/>
    <s v="o"/>
    <s v="22101"/>
  </r>
  <r>
    <d v="2019-08-11T00:00:00"/>
    <s v="Taxi Trans Afrique-Garage le pont-Chez Bale (investigation et rencontre)"/>
    <x v="0"/>
    <x v="3"/>
    <m/>
    <n v="2000"/>
    <n v="3.5283325100557477"/>
    <n v="566.84"/>
    <n v="18528990"/>
    <x v="3"/>
    <s v="Décharge"/>
    <x v="0"/>
    <s v="PALF"/>
    <s v="CONGO"/>
    <s v="ɣ"/>
    <m/>
  </r>
  <r>
    <d v="2019-08-11T00:00:00"/>
    <s v="Taxi Chez Bale-Chez Emanuel- Hôtel (dernières rencontres avec les cibles)"/>
    <x v="0"/>
    <x v="3"/>
    <m/>
    <n v="2000"/>
    <n v="3.5283325100557477"/>
    <n v="566.84"/>
    <n v="18526990"/>
    <x v="3"/>
    <s v="Décharge"/>
    <x v="0"/>
    <s v="PALF"/>
    <s v="CONGO"/>
    <s v="ɣ"/>
    <m/>
  </r>
  <r>
    <d v="2019-08-11T00:00:00"/>
    <s v="Achat boissson (diernières rencontres avec les 3 cibles)"/>
    <x v="2"/>
    <x v="3"/>
    <m/>
    <n v="5000"/>
    <n v="8.8208312751393692"/>
    <n v="566.84"/>
    <n v="18521990"/>
    <x v="3"/>
    <s v="Décharge"/>
    <x v="0"/>
    <s v="PALF"/>
    <s v="CONGO"/>
    <s v="ɣ"/>
    <m/>
  </r>
  <r>
    <d v="2019-08-11T00:00:00"/>
    <s v="Taxi Hôtel-Restaurant-Hôtel (se ressourcer)"/>
    <x v="0"/>
    <x v="3"/>
    <m/>
    <n v="1500"/>
    <n v="2.6462493825418107"/>
    <n v="566.84"/>
    <n v="18520490"/>
    <x v="3"/>
    <s v="Décharge"/>
    <x v="0"/>
    <s v="PALF"/>
    <s v="CONGO"/>
    <s v="ɣ"/>
    <m/>
  </r>
  <r>
    <d v="2019-08-11T00:00:00"/>
    <s v="Taxi hôtel - grand marché pour prospection"/>
    <x v="0"/>
    <x v="3"/>
    <m/>
    <n v="1000"/>
    <n v="1.7641662550278738"/>
    <n v="566.84"/>
    <n v="18519490"/>
    <x v="5"/>
    <s v="Décharge"/>
    <x v="0"/>
    <s v="PALF"/>
    <s v="CONGO"/>
    <s v="ɣ"/>
    <m/>
  </r>
  <r>
    <d v="2019-08-11T00:00:00"/>
    <s v="Taxi grand marché - rue des 2 martyrs pour prospection"/>
    <x v="0"/>
    <x v="3"/>
    <m/>
    <n v="1000"/>
    <n v="1.7641662550278738"/>
    <n v="566.84"/>
    <n v="18518490"/>
    <x v="5"/>
    <s v="Décharge"/>
    <x v="0"/>
    <s v="PALF"/>
    <s v="CONGO"/>
    <s v="ɣ"/>
    <m/>
  </r>
  <r>
    <d v="2019-08-11T00:00:00"/>
    <s v="Taxi rue des 2 martyrs - qtier Bas Congo de Dolisie pour prospection"/>
    <x v="0"/>
    <x v="3"/>
    <m/>
    <n v="1000"/>
    <n v="1.7641662550278738"/>
    <n v="566.84"/>
    <n v="18517490"/>
    <x v="5"/>
    <s v="Décharge"/>
    <x v="0"/>
    <s v="PALF"/>
    <s v="CONGO"/>
    <s v="ɣ"/>
    <m/>
  </r>
  <r>
    <d v="2019-08-11T00:00:00"/>
    <s v="Taxi qtier Bacongo Dolisie - pharmacie centre ville pour investigation"/>
    <x v="0"/>
    <x v="3"/>
    <m/>
    <n v="1000"/>
    <n v="1.7641662550278738"/>
    <n v="566.84"/>
    <n v="18516490"/>
    <x v="5"/>
    <s v="Décharge"/>
    <x v="0"/>
    <s v="PALF"/>
    <s v="CONGO"/>
    <s v="ɣ"/>
    <m/>
  </r>
  <r>
    <d v="2019-08-11T00:00:00"/>
    <s v="Taxi pharmacie du centre ville - gare Ocean du nord pour achat du billet"/>
    <x v="0"/>
    <x v="3"/>
    <m/>
    <n v="1000"/>
    <n v="1.7641662550278738"/>
    <n v="566.84"/>
    <n v="18515490"/>
    <x v="5"/>
    <s v="Décharge"/>
    <x v="0"/>
    <s v="PALF"/>
    <s v="CONGO"/>
    <s v="ɣ"/>
    <m/>
  </r>
  <r>
    <d v="2019-08-11T00:00:00"/>
    <s v="Achat du billet Dolisie-BZV pour retour de mission"/>
    <x v="0"/>
    <x v="3"/>
    <m/>
    <n v="10000"/>
    <n v="17.641662550278738"/>
    <n v="566.84"/>
    <n v="18505490"/>
    <x v="5"/>
    <n v="64"/>
    <x v="0"/>
    <s v="RALFF"/>
    <s v="CONGO"/>
    <s v="o"/>
    <s v="22101"/>
  </r>
  <r>
    <d v="2019-08-11T00:00:00"/>
    <s v="Taxi gare Ocean du nord - qtier capable voir le traf"/>
    <x v="0"/>
    <x v="3"/>
    <m/>
    <n v="1000"/>
    <n v="1.7641662550278738"/>
    <n v="566.84"/>
    <n v="18504490"/>
    <x v="5"/>
    <s v="Décharge"/>
    <x v="0"/>
    <s v="PALF"/>
    <s v="CONGO"/>
    <s v="ɣ"/>
    <m/>
  </r>
  <r>
    <d v="2019-08-11T00:00:00"/>
    <s v="Taxi qtier capable - rue Jeanne d'arc voir une autre cible"/>
    <x v="0"/>
    <x v="3"/>
    <m/>
    <n v="1000"/>
    <n v="1.7641662550278738"/>
    <n v="566.84"/>
    <n v="18503490"/>
    <x v="5"/>
    <s v="Décharge"/>
    <x v="0"/>
    <s v="PALF"/>
    <s v="CONGO"/>
    <s v="ɣ"/>
    <m/>
  </r>
  <r>
    <d v="2019-08-11T00:00:00"/>
    <s v="Taxi rue Jeanne d'arc - hôtel retour du terrain"/>
    <x v="0"/>
    <x v="3"/>
    <m/>
    <n v="1000"/>
    <n v="1.7641662550278738"/>
    <n v="566.84"/>
    <n v="18502490"/>
    <x v="5"/>
    <s v="Décharge"/>
    <x v="0"/>
    <s v="PALF"/>
    <s v="CONGO"/>
    <s v="ɣ"/>
    <m/>
  </r>
  <r>
    <d v="2019-08-11T00:00:00"/>
    <s v="Taxi hôtel - restaurant pour achat a manger"/>
    <x v="0"/>
    <x v="3"/>
    <m/>
    <n v="700"/>
    <n v="1.2349163785195116"/>
    <n v="566.84"/>
    <n v="18501790"/>
    <x v="5"/>
    <s v="Décharge"/>
    <x v="0"/>
    <s v="PALF"/>
    <s v="CONGO"/>
    <s v="ɣ"/>
    <m/>
  </r>
  <r>
    <d v="2019-08-11T00:00:00"/>
    <s v="Taxi restaurant - hôtel retour d'achat a manger"/>
    <x v="0"/>
    <x v="3"/>
    <m/>
    <n v="700"/>
    <n v="1.2349163785195116"/>
    <n v="566.84"/>
    <n v="18501090"/>
    <x v="5"/>
    <s v="Décharge"/>
    <x v="0"/>
    <s v="PALF"/>
    <s v="CONGO"/>
    <s v="ɣ"/>
    <m/>
  </r>
  <r>
    <d v="2019-08-12T00:00:00"/>
    <s v="Transport maison-Bureau-maison"/>
    <x v="0"/>
    <x v="0"/>
    <m/>
    <n v="2000"/>
    <n v="3.5283325100557477"/>
    <n v="566.84"/>
    <n v="18499090"/>
    <x v="0"/>
    <s v="Décharge"/>
    <x v="0"/>
    <s v="PALF"/>
    <s v="CONGO"/>
    <s v="ɣ"/>
    <m/>
  </r>
  <r>
    <d v="2019-08-12T00:00:00"/>
    <s v="Food allowance pendant la Pause"/>
    <x v="1"/>
    <x v="0"/>
    <m/>
    <n v="1000"/>
    <n v="1.7641662550278738"/>
    <n v="566.84"/>
    <n v="18498090"/>
    <x v="0"/>
    <s v="Décharge"/>
    <x v="0"/>
    <s v="PALF"/>
    <s v="CONGO"/>
    <s v="ɣ"/>
    <m/>
  </r>
  <r>
    <d v="2019-08-12T00:00:00"/>
    <s v="Taxi Bureau PALF-Aéroport Maya Maya"/>
    <x v="0"/>
    <x v="1"/>
    <m/>
    <n v="1000"/>
    <n v="1.7600675865953253"/>
    <n v="568.16"/>
    <n v="18497090"/>
    <x v="1"/>
    <s v="Décharge"/>
    <x v="1"/>
    <s v="PALF"/>
    <s v="CONGO"/>
    <s v="ɣ"/>
    <m/>
  </r>
  <r>
    <d v="2019-08-12T00:00:00"/>
    <s v="Taxi Aéroport Maya maya-Bureau PALF"/>
    <x v="0"/>
    <x v="1"/>
    <m/>
    <n v="1000"/>
    <n v="1.7600675865953253"/>
    <n v="568.16"/>
    <n v="18496090"/>
    <x v="1"/>
    <s v="Décharge"/>
    <x v="1"/>
    <s v="PALF"/>
    <s v="CONGO"/>
    <s v="ɣ"/>
    <m/>
  </r>
  <r>
    <d v="2019-08-12T00:00:00"/>
    <s v="Taxi Bureau PALF-Radio Rurale"/>
    <x v="0"/>
    <x v="1"/>
    <m/>
    <n v="1000"/>
    <n v="1.7600675865953253"/>
    <n v="568.16"/>
    <n v="18495090"/>
    <x v="1"/>
    <s v="Décharge"/>
    <x v="1"/>
    <s v="PALF"/>
    <s v="CONGO"/>
    <s v="ɣ"/>
    <m/>
  </r>
  <r>
    <d v="2019-08-12T00:00:00"/>
    <s v="Taxi Radio Rurale-Bureau PALF"/>
    <x v="0"/>
    <x v="1"/>
    <m/>
    <n v="1000"/>
    <n v="1.7600675865953253"/>
    <n v="568.16"/>
    <n v="18494090"/>
    <x v="1"/>
    <s v="Décharge"/>
    <x v="1"/>
    <s v="PALF"/>
    <s v="CONGO"/>
    <s v="ɣ"/>
    <m/>
  </r>
  <r>
    <d v="2019-08-12T00:00:00"/>
    <s v="Taxi Bureau PALF-Agence Charden Farell"/>
    <x v="0"/>
    <x v="1"/>
    <m/>
    <n v="500"/>
    <n v="0.88003379329766263"/>
    <n v="568.16"/>
    <n v="18493590"/>
    <x v="1"/>
    <s v="Décharge"/>
    <x v="1"/>
    <s v="PALF"/>
    <s v="CONGO"/>
    <s v="ɣ"/>
    <m/>
  </r>
  <r>
    <d v="2019-08-12T00:00:00"/>
    <s v="Taxi Agence Charden Farell-ES TV"/>
    <x v="0"/>
    <x v="1"/>
    <m/>
    <n v="1000"/>
    <n v="1.7600675865953253"/>
    <n v="568.16"/>
    <n v="18492590"/>
    <x v="1"/>
    <s v="Décharge"/>
    <x v="1"/>
    <s v="PALF"/>
    <s v="CONGO"/>
    <s v="ɣ"/>
    <m/>
  </r>
  <r>
    <d v="2019-08-12T00:00:00"/>
    <s v="Taxi ES TV-Radio Liberté"/>
    <x v="0"/>
    <x v="1"/>
    <m/>
    <n v="1000"/>
    <n v="1.7600675865953253"/>
    <n v="568.16"/>
    <n v="18491590"/>
    <x v="1"/>
    <s v="Décharge"/>
    <x v="1"/>
    <s v="PALF"/>
    <s v="CONGO"/>
    <s v="ɣ"/>
    <m/>
  </r>
  <r>
    <d v="2019-08-12T00:00:00"/>
    <s v="Taxi Radio Liberté-Bureau PALF"/>
    <x v="0"/>
    <x v="1"/>
    <m/>
    <n v="1000"/>
    <n v="1.7600675865953253"/>
    <n v="568.16"/>
    <n v="18490590"/>
    <x v="1"/>
    <s v="Décharge"/>
    <x v="1"/>
    <s v="PALF"/>
    <s v="CONGO"/>
    <s v="ɣ"/>
    <m/>
  </r>
  <r>
    <d v="2019-08-12T00:00:00"/>
    <s v="Taxi bureau/agence ocean du nord Talangai pour envoyer le courrier  à oyo"/>
    <x v="0"/>
    <x v="2"/>
    <m/>
    <n v="1000"/>
    <n v="1.811889619684369"/>
    <n v="551.91"/>
    <n v="18489590"/>
    <x v="10"/>
    <s v="Décharge"/>
    <x v="3"/>
    <s v="PALF"/>
    <s v="CONGO"/>
    <s v="ɣ"/>
    <m/>
  </r>
  <r>
    <d v="2019-08-12T00:00:00"/>
    <s v="Envoi du courrier au DGAP par l'agence Océan du Nord"/>
    <x v="9"/>
    <x v="2"/>
    <m/>
    <n v="2000"/>
    <n v="3.623779239368738"/>
    <n v="551.91"/>
    <n v="18487590"/>
    <x v="10"/>
    <n v="1761"/>
    <x v="3"/>
    <s v="PALF"/>
    <s v="CONGO"/>
    <s v="o"/>
    <m/>
  </r>
  <r>
    <d v="2019-08-12T00:00:00"/>
    <s v="Taxi agence ocean du nord Talanga/bureau "/>
    <x v="0"/>
    <x v="2"/>
    <m/>
    <n v="1000"/>
    <n v="1.811889619684369"/>
    <n v="551.91"/>
    <n v="18486590"/>
    <x v="10"/>
    <s v="Décharge"/>
    <x v="3"/>
    <s v="PALF"/>
    <s v="CONGO"/>
    <s v="ɣ"/>
    <m/>
  </r>
  <r>
    <d v="2019-08-12T00:00:00"/>
    <s v="Taxi Hôtel-AON Ouesso"/>
    <x v="0"/>
    <x v="3"/>
    <m/>
    <n v="500"/>
    <n v="0.88208312751393692"/>
    <n v="566.84"/>
    <n v="18486090"/>
    <x v="9"/>
    <s v="OUI"/>
    <x v="0"/>
    <s v="PALF"/>
    <s v="CONGO"/>
    <s v="ɣ"/>
    <m/>
  </r>
  <r>
    <d v="2019-08-12T00:00:00"/>
    <s v="Taxi AON Oyo-Hôtel"/>
    <x v="0"/>
    <x v="3"/>
    <m/>
    <n v="500"/>
    <n v="0.88208312751393692"/>
    <n v="566.84"/>
    <n v="18485590"/>
    <x v="9"/>
    <s v="OUI"/>
    <x v="0"/>
    <s v="PALF"/>
    <s v="CONGO"/>
    <s v="ɣ"/>
    <m/>
  </r>
  <r>
    <d v="2019-08-12T00:00:00"/>
    <s v="Taxi Hôtel - Av, Edith Lucie Bongo"/>
    <x v="0"/>
    <x v="3"/>
    <m/>
    <n v="500"/>
    <n v="0.88208312751393692"/>
    <n v="566.84"/>
    <n v="18485090"/>
    <x v="9"/>
    <s v="OUI"/>
    <x v="0"/>
    <s v="PALF"/>
    <s v="CONGO"/>
    <s v="ɣ"/>
    <m/>
  </r>
  <r>
    <d v="2019-08-12T00:00:00"/>
    <s v="Taxi Av, Edith Lucie Bongo - Hôtel"/>
    <x v="0"/>
    <x v="3"/>
    <m/>
    <n v="500"/>
    <n v="0.88208312751393692"/>
    <n v="566.84"/>
    <n v="18484590"/>
    <x v="9"/>
    <s v="Décharge"/>
    <x v="0"/>
    <s v="PALF"/>
    <s v="CONGO"/>
    <s v="ɣ"/>
    <m/>
  </r>
  <r>
    <d v="2019-08-12T00:00:00"/>
    <s v="Achat boisson et repas pour la cible à OYO"/>
    <x v="2"/>
    <x v="3"/>
    <m/>
    <n v="3000"/>
    <n v="5.2924987650836215"/>
    <n v="566.84"/>
    <n v="18481590"/>
    <x v="9"/>
    <s v="OUI"/>
    <x v="0"/>
    <s v="PALF"/>
    <s v="CONGO"/>
    <s v="ɣ"/>
    <m/>
  </r>
  <r>
    <d v="2019-08-12T00:00:00"/>
    <s v="Achat billet Oyo-Bzv"/>
    <x v="0"/>
    <x v="3"/>
    <m/>
    <n v="10000"/>
    <n v="17.641662550278738"/>
    <n v="566.84"/>
    <n v="18471590"/>
    <x v="9"/>
    <s v="0806002019-6"/>
    <x v="0"/>
    <s v="RALFF"/>
    <s v="CONGO"/>
    <s v="o"/>
    <s v="22101"/>
  </r>
  <r>
    <d v="2019-08-12T00:00:00"/>
    <s v="Paiement frais d'hôtel à Ouesso pour 05 Nuitées"/>
    <x v="7"/>
    <x v="3"/>
    <m/>
    <n v="75000"/>
    <n v="132.31246912709054"/>
    <n v="566.84"/>
    <n v="18396590"/>
    <x v="9"/>
    <n v="138"/>
    <x v="0"/>
    <s v="RALFF"/>
    <s v="CONGO"/>
    <s v="o"/>
    <s v="13201"/>
  </r>
  <r>
    <d v="2019-08-12T00:00:00"/>
    <s v="Paiement frais d'hôtel pour 06 nuitées du 6 au 12/08 2019 cfr Mission PN"/>
    <x v="7"/>
    <x v="3"/>
    <m/>
    <n v="90000"/>
    <n v="158.77496295250864"/>
    <n v="566.84"/>
    <n v="18306590"/>
    <x v="3"/>
    <s v="oui"/>
    <x v="0"/>
    <s v="RALFF"/>
    <s v="CONGO"/>
    <s v="o"/>
    <s v="13201"/>
  </r>
  <r>
    <d v="2019-08-12T00:00:00"/>
    <s v="Taxi hôtel-la gare (départ pour Brazzaville)"/>
    <x v="0"/>
    <x v="3"/>
    <m/>
    <n v="1000"/>
    <n v="1.7641662550278738"/>
    <n v="566.84"/>
    <n v="18305590"/>
    <x v="3"/>
    <s v="Décharge"/>
    <x v="0"/>
    <s v="PALF"/>
    <s v="CONGO"/>
    <s v="ɣ"/>
    <m/>
  </r>
  <r>
    <d v="2019-08-12T00:00:00"/>
    <s v="Taxi La gare Trans Afrique- domicile (arrivé à Brazzaville)"/>
    <x v="0"/>
    <x v="3"/>
    <m/>
    <n v="1000"/>
    <n v="1.7641662550278738"/>
    <n v="566.84"/>
    <n v="18304590"/>
    <x v="3"/>
    <s v="Décharge"/>
    <x v="0"/>
    <s v="PALF"/>
    <s v="CONGO"/>
    <s v="ɣ"/>
    <m/>
  </r>
  <r>
    <d v="2019-08-12T00:00:00"/>
    <s v="Food allowance mission PNR du 6 au 12/08/2019"/>
    <x v="7"/>
    <x v="3"/>
    <m/>
    <n v="60000"/>
    <n v="105.84997530167243"/>
    <n v="566.84"/>
    <n v="18244590"/>
    <x v="3"/>
    <s v="Décharge"/>
    <x v="0"/>
    <s v="RALFF"/>
    <s v="CONGO"/>
    <s v="ɣ"/>
    <s v="13201"/>
  </r>
  <r>
    <d v="2019-08-12T00:00:00"/>
    <s v="Taxi hôtel - gare routière ocean pour retour de mission de Dolisie"/>
    <x v="0"/>
    <x v="3"/>
    <m/>
    <n v="1000"/>
    <n v="1.7641662550278738"/>
    <n v="566.84"/>
    <n v="18243590"/>
    <x v="5"/>
    <s v="décharge"/>
    <x v="0"/>
    <s v="PALF"/>
    <s v="CONGO"/>
    <s v="ɣ"/>
    <m/>
  </r>
  <r>
    <d v="2019-08-12T00:00:00"/>
    <s v="Taxi ocean du nord Mikalou - domicile retour de mission de Dolisie"/>
    <x v="0"/>
    <x v="3"/>
    <m/>
    <n v="1000"/>
    <n v="1.7641662550278738"/>
    <n v="566.84"/>
    <n v="18242590"/>
    <x v="5"/>
    <s v="décharge"/>
    <x v="0"/>
    <s v="PALF"/>
    <s v="CONGO"/>
    <s v="ɣ"/>
    <m/>
  </r>
  <r>
    <d v="2019-08-12T00:00:00"/>
    <s v="Paiement frais d'hôtel pour 06 nuitées du 06 au 12/08/2019 à DOLISIE"/>
    <x v="7"/>
    <x v="3"/>
    <m/>
    <n v="90000"/>
    <n v="158.77496295250864"/>
    <n v="566.84"/>
    <n v="18152590"/>
    <x v="5"/>
    <s v="décharge"/>
    <x v="0"/>
    <s v="RALFF"/>
    <s v="CONGO"/>
    <s v="o"/>
    <s v="13201"/>
  </r>
  <r>
    <d v="2019-08-12T00:00:00"/>
    <s v="Food Allowance mission Dolisie du 06 au 12/08/2019"/>
    <x v="7"/>
    <x v="3"/>
    <m/>
    <n v="60000"/>
    <n v="105.84997530167243"/>
    <n v="566.84"/>
    <n v="18092590"/>
    <x v="5"/>
    <s v="décharge"/>
    <x v="0"/>
    <s v="RALFF"/>
    <s v="CONGO"/>
    <s v="ɣ"/>
    <s v="13201"/>
  </r>
  <r>
    <d v="2019-08-12T00:00:00"/>
    <s v="Paiement facture prestation du mois de juillet 2019/Odile FIELO"/>
    <x v="9"/>
    <x v="4"/>
    <m/>
    <n v="100000"/>
    <n v="176.00675865953252"/>
    <n v="568.16"/>
    <n v="17992590"/>
    <x v="6"/>
    <n v="7"/>
    <x v="1"/>
    <s v="PALF"/>
    <s v="CONGO"/>
    <s v="o"/>
    <m/>
  </r>
  <r>
    <d v="2019-08-12T00:00:00"/>
    <s v="Taxi Bureau-BCI-CNSS"/>
    <x v="0"/>
    <x v="0"/>
    <m/>
    <n v="3000"/>
    <n v="5.2924987650836215"/>
    <n v="566.84"/>
    <n v="17989590"/>
    <x v="6"/>
    <s v="OUI"/>
    <x v="0"/>
    <s v="PALF"/>
    <s v="CONGO"/>
    <s v="ɣ"/>
    <m/>
  </r>
  <r>
    <d v="2019-08-12T00:00:00"/>
    <s v="Me Séverin BIYOUDI MIAKASSISSA Pour solde contrat d'engagement d'avocat du 11/05/2019, CHQ N3635074"/>
    <x v="12"/>
    <x v="2"/>
    <m/>
    <n v="300000"/>
    <n v="529.24987650836215"/>
    <n v="566.84"/>
    <n v="17689590"/>
    <x v="8"/>
    <n v="3635074"/>
    <x v="0"/>
    <s v="RALFF"/>
    <s v="CONGO"/>
    <s v="o"/>
    <s v="52201"/>
  </r>
  <r>
    <d v="2019-08-12T00:00:00"/>
    <s v="FRAIS RET.DEPLACE Chq n°3635074"/>
    <x v="5"/>
    <x v="4"/>
    <m/>
    <n v="3484"/>
    <n v="6.146355232517112"/>
    <n v="566.84"/>
    <n v="17686106"/>
    <x v="8"/>
    <n v="3635074"/>
    <x v="0"/>
    <s v="PALF"/>
    <s v="CONGO"/>
    <s v="o"/>
    <m/>
  </r>
  <r>
    <d v="2019-08-13T00:00:00"/>
    <s v="Transport maison-Bureau-maison"/>
    <x v="0"/>
    <x v="0"/>
    <m/>
    <n v="2000"/>
    <n v="3.5283325100557477"/>
    <n v="566.84"/>
    <n v="17684106"/>
    <x v="0"/>
    <s v="Décharge"/>
    <x v="0"/>
    <s v="PALF"/>
    <s v="CONGO"/>
    <s v="ɣ"/>
    <m/>
  </r>
  <r>
    <d v="2019-08-13T00:00:00"/>
    <s v="Food allowance pendant la Pause"/>
    <x v="1"/>
    <x v="0"/>
    <m/>
    <n v="1000"/>
    <n v="1.7641662550278738"/>
    <n v="566.84"/>
    <n v="17683106"/>
    <x v="0"/>
    <s v="Décharge"/>
    <x v="0"/>
    <s v="PALF"/>
    <s v="CONGO"/>
    <s v="ɣ"/>
    <m/>
  </r>
  <r>
    <d v="2019-08-13T00:00:00"/>
    <s v="Transport Bureau-onemo- boutique la gare centrale-bureau"/>
    <x v="0"/>
    <x v="0"/>
    <m/>
    <n v="3000"/>
    <n v="5.2924987650836215"/>
    <n v="566.84"/>
    <n v="17680106"/>
    <x v="0"/>
    <s v="Décharge"/>
    <x v="0"/>
    <s v="PALF"/>
    <s v="CONGO"/>
    <s v="ɣ"/>
    <m/>
  </r>
  <r>
    <d v="2019-08-13T00:00:00"/>
    <s v="Taxi Bureau PALF-Aéroport Maya Maya"/>
    <x v="0"/>
    <x v="1"/>
    <m/>
    <n v="1000"/>
    <n v="1.7600675865953253"/>
    <n v="568.16"/>
    <n v="17679106"/>
    <x v="1"/>
    <s v="Décharge"/>
    <x v="1"/>
    <s v="PALF"/>
    <s v="CONGO"/>
    <s v="ɣ"/>
    <m/>
  </r>
  <r>
    <d v="2019-08-13T00:00:00"/>
    <s v="Taxi Aéroprt-Maya Maya-Bureau PALF"/>
    <x v="0"/>
    <x v="1"/>
    <m/>
    <n v="1000"/>
    <n v="1.7600675865953253"/>
    <n v="568.16"/>
    <n v="17678106"/>
    <x v="1"/>
    <s v="Décharge"/>
    <x v="1"/>
    <s v="PALF"/>
    <s v="CONGO"/>
    <s v="ɣ"/>
    <m/>
  </r>
  <r>
    <d v="2019-08-13T00:00:00"/>
    <s v="Taxi Hôtel-AON Oyo"/>
    <x v="0"/>
    <x v="3"/>
    <m/>
    <n v="500"/>
    <n v="0.88208312751393692"/>
    <n v="566.84"/>
    <n v="17677606"/>
    <x v="9"/>
    <s v="oui"/>
    <x v="0"/>
    <s v="PALF"/>
    <s v="CONGO"/>
    <s v="ɣ"/>
    <m/>
  </r>
  <r>
    <d v="2019-08-13T00:00:00"/>
    <s v="Taxi AON Liberté-bureau"/>
    <x v="0"/>
    <x v="3"/>
    <m/>
    <n v="1500"/>
    <n v="2.6462493825418107"/>
    <n v="566.84"/>
    <n v="17676106"/>
    <x v="9"/>
    <s v="oui"/>
    <x v="0"/>
    <s v="PALF"/>
    <s v="CONGO"/>
    <s v="ɣ"/>
    <m/>
  </r>
  <r>
    <d v="2019-08-13T00:00:00"/>
    <s v="Paiement frais d'hôtel pour une nuitée (du 12 au 13 /08/2019) à OYO"/>
    <x v="7"/>
    <x v="3"/>
    <m/>
    <n v="15000"/>
    <n v="26.462493825418107"/>
    <n v="566.84"/>
    <n v="17661106"/>
    <x v="9"/>
    <n v="28"/>
    <x v="0"/>
    <s v="RALFF"/>
    <s v="CONGO"/>
    <s v="o"/>
    <s v="13201"/>
  </r>
  <r>
    <d v="2019-08-13T00:00:00"/>
    <s v="Food allowance du 07 au 13/08/2019 OUESSO et OYO"/>
    <x v="7"/>
    <x v="3"/>
    <m/>
    <n v="60000"/>
    <n v="105.84997530167243"/>
    <n v="566.84"/>
    <n v="17601106"/>
    <x v="9"/>
    <s v="oui"/>
    <x v="0"/>
    <s v="RALFF"/>
    <s v="CONGO"/>
    <s v="ɣ"/>
    <s v="13201"/>
  </r>
  <r>
    <d v="2019-08-13T00:00:00"/>
    <s v="Taxi Bureau-Maison d'arrêt BZV"/>
    <x v="0"/>
    <x v="2"/>
    <m/>
    <n v="1000"/>
    <n v="1.811889619684369"/>
    <n v="551.91"/>
    <n v="17600106"/>
    <x v="12"/>
    <s v="Décharge"/>
    <x v="3"/>
    <s v="PALF"/>
    <s v="CONGO"/>
    <s v="ɣ"/>
    <m/>
  </r>
  <r>
    <d v="2019-08-13T00:00:00"/>
    <s v="Ration des detenus à la maison d'arrêt de BZV "/>
    <x v="3"/>
    <x v="2"/>
    <m/>
    <n v="8000"/>
    <n v="14.495116957474952"/>
    <n v="551.91"/>
    <n v="17592106"/>
    <x v="12"/>
    <s v="Décharge"/>
    <x v="3"/>
    <s v="PALF"/>
    <s v="CONGO"/>
    <s v="ɣ"/>
    <m/>
  </r>
  <r>
    <d v="2019-08-13T00:00:00"/>
    <s v="Taxi Maison d'arrêt-Bureau"/>
    <x v="0"/>
    <x v="2"/>
    <m/>
    <n v="1000"/>
    <n v="1.811889619684369"/>
    <n v="551.91"/>
    <n v="17591106"/>
    <x v="12"/>
    <s v="Décharge"/>
    <x v="3"/>
    <s v="PALF"/>
    <s v="CONGO"/>
    <s v="ɣ"/>
    <m/>
  </r>
  <r>
    <d v="2019-08-13T00:00:00"/>
    <s v="FRAIS RET.DEPLACE Chq n°3635076"/>
    <x v="5"/>
    <x v="4"/>
    <m/>
    <n v="3484"/>
    <n v="6.146355232517112"/>
    <n v="566.84"/>
    <n v="17587622"/>
    <x v="8"/>
    <n v="3635076"/>
    <x v="0"/>
    <s v="PALF"/>
    <s v="CONGO"/>
    <s v="o"/>
    <m/>
  </r>
  <r>
    <d v="2019-08-14T00:00:00"/>
    <s v="Transport maison-Bureau-maison"/>
    <x v="0"/>
    <x v="0"/>
    <m/>
    <n v="2000"/>
    <n v="3.5283325100557477"/>
    <n v="566.84"/>
    <n v="17585622"/>
    <x v="0"/>
    <s v="Décharge"/>
    <x v="0"/>
    <s v="PALF"/>
    <s v="CONGO"/>
    <s v="ɣ"/>
    <m/>
  </r>
  <r>
    <d v="2019-08-14T00:00:00"/>
    <s v="Food allowance pendant la Pause"/>
    <x v="1"/>
    <x v="0"/>
    <m/>
    <n v="1000"/>
    <n v="1.7641662550278738"/>
    <n v="566.84"/>
    <n v="17584622"/>
    <x v="0"/>
    <s v="Décharge"/>
    <x v="0"/>
    <s v="PALF"/>
    <s v="CONGO"/>
    <s v="ɣ"/>
    <m/>
  </r>
  <r>
    <d v="2019-08-14T00:00:00"/>
    <s v="Transport beac/dépôt billets usés"/>
    <x v="0"/>
    <x v="0"/>
    <m/>
    <n v="2000"/>
    <n v="3.5283325100557477"/>
    <n v="566.84"/>
    <n v="17582622"/>
    <x v="0"/>
    <s v="Décharge"/>
    <x v="0"/>
    <s v="PALF"/>
    <s v="CONGO"/>
    <s v="ɣ"/>
    <m/>
  </r>
  <r>
    <d v="2019-08-14T00:00:00"/>
    <s v="Transport beac/récupération billets échangés"/>
    <x v="0"/>
    <x v="0"/>
    <m/>
    <n v="2000"/>
    <n v="3.5283325100557477"/>
    <n v="566.84"/>
    <n v="17580622"/>
    <x v="0"/>
    <s v="Décharge"/>
    <x v="0"/>
    <s v="PALF"/>
    <s v="CONGO"/>
    <s v="ɣ"/>
    <m/>
  </r>
  <r>
    <d v="2019-08-14T00:00:00"/>
    <s v="Taxi Bureau PALF-Banque BCI"/>
    <x v="0"/>
    <x v="1"/>
    <m/>
    <n v="1000"/>
    <n v="1.7600675865953253"/>
    <n v="568.16"/>
    <n v="17579622"/>
    <x v="1"/>
    <s v="Décharge"/>
    <x v="1"/>
    <s v="PALF"/>
    <s v="CONGO"/>
    <s v="ɣ"/>
    <m/>
  </r>
  <r>
    <d v="2019-08-14T00:00:00"/>
    <s v="Taxi Banque Bureau BCI-ES TV"/>
    <x v="0"/>
    <x v="1"/>
    <m/>
    <n v="1000"/>
    <n v="1.7600675865953253"/>
    <n v="568.16"/>
    <n v="17578622"/>
    <x v="1"/>
    <s v="Décharge"/>
    <x v="1"/>
    <s v="PALF"/>
    <s v="CONGO"/>
    <s v="ɣ"/>
    <m/>
  </r>
  <r>
    <d v="2019-08-14T00:00:00"/>
    <s v="Taxi ES TV-groupecongomédia"/>
    <x v="0"/>
    <x v="1"/>
    <m/>
    <n v="1000"/>
    <n v="1.7600675865953253"/>
    <n v="568.16"/>
    <n v="17577622"/>
    <x v="1"/>
    <s v="Décharge"/>
    <x v="1"/>
    <s v="PALF"/>
    <s v="CONGO"/>
    <s v="ɣ"/>
    <m/>
  </r>
  <r>
    <d v="2019-08-14T00:00:00"/>
    <s v="Taxi groupecongomedia-Radio Rurale"/>
    <x v="0"/>
    <x v="1"/>
    <m/>
    <n v="1000"/>
    <n v="1.7600675865953253"/>
    <n v="568.16"/>
    <n v="17576622"/>
    <x v="1"/>
    <s v="Décharge"/>
    <x v="1"/>
    <s v="PALF"/>
    <s v="CONGO"/>
    <s v="ɣ"/>
    <m/>
  </r>
  <r>
    <d v="2019-08-14T00:00:00"/>
    <s v="Taxi Radio Rurale-Vox.cg"/>
    <x v="0"/>
    <x v="1"/>
    <m/>
    <n v="1000"/>
    <n v="1.7600675865953253"/>
    <n v="568.16"/>
    <n v="17575622"/>
    <x v="1"/>
    <s v="Décharge"/>
    <x v="1"/>
    <s v="PALF"/>
    <s v="CONGO"/>
    <s v="ɣ"/>
    <m/>
  </r>
  <r>
    <d v="2019-08-14T00:00:00"/>
    <s v="Taxi Vox.cg-Radio Liberté"/>
    <x v="0"/>
    <x v="1"/>
    <m/>
    <n v="1000"/>
    <n v="1.7600675865953253"/>
    <n v="568.16"/>
    <n v="17574622"/>
    <x v="1"/>
    <s v="Décharge"/>
    <x v="1"/>
    <s v="PALF"/>
    <s v="CONGO"/>
    <s v="ɣ"/>
    <m/>
  </r>
  <r>
    <d v="2019-08-14T00:00:00"/>
    <s v="Taxi Radio Liberté-firstmediac.com"/>
    <x v="0"/>
    <x v="1"/>
    <m/>
    <n v="1000"/>
    <n v="1.7600675865953253"/>
    <n v="568.16"/>
    <n v="17573622"/>
    <x v="1"/>
    <s v="Décharge"/>
    <x v="1"/>
    <s v="PALF"/>
    <s v="CONGO"/>
    <s v="ɣ"/>
    <m/>
  </r>
  <r>
    <d v="2019-08-14T00:00:00"/>
    <s v="Taxi firstmediac.com-panoramik-actu.com"/>
    <x v="0"/>
    <x v="1"/>
    <m/>
    <n v="1000"/>
    <n v="1.7600675865953253"/>
    <n v="568.16"/>
    <n v="17572622"/>
    <x v="1"/>
    <s v="Décharge"/>
    <x v="1"/>
    <s v="PALF"/>
    <s v="CONGO"/>
    <s v="ɣ"/>
    <m/>
  </r>
  <r>
    <d v="2019-08-14T00:00:00"/>
    <s v="Taxi panoramik-actu.com-Bureau PALF"/>
    <x v="0"/>
    <x v="1"/>
    <m/>
    <n v="1000"/>
    <n v="1.7600675865953253"/>
    <n v="568.16"/>
    <n v="17571622"/>
    <x v="1"/>
    <s v="Décharge"/>
    <x v="1"/>
    <s v="PALF"/>
    <s v="CONGO"/>
    <s v="ɣ"/>
    <m/>
  </r>
  <r>
    <d v="2019-08-14T00:00:00"/>
    <s v="Taxi La poudrière - Beach"/>
    <x v="0"/>
    <x v="3"/>
    <m/>
    <n v="1500"/>
    <n v="2.6462493825418107"/>
    <n v="566.84"/>
    <n v="17570122"/>
    <x v="9"/>
    <s v="décharge"/>
    <x v="0"/>
    <s v="PALF"/>
    <s v="CONGO"/>
    <s v="ɣ"/>
    <m/>
  </r>
  <r>
    <d v="2019-08-14T00:00:00"/>
    <s v="Entrée beach BZV/mission RDC"/>
    <x v="13"/>
    <x v="3"/>
    <m/>
    <n v="500"/>
    <n v="0.88208312751393692"/>
    <n v="566.84"/>
    <n v="17569622"/>
    <x v="9"/>
    <s v="oui"/>
    <x v="0"/>
    <s v="PALF"/>
    <s v="CONGO"/>
    <s v="ɣ"/>
    <m/>
  </r>
  <r>
    <d v="2019-08-14T00:00:00"/>
    <s v="Achat billet Bzv - Kinshassa"/>
    <x v="0"/>
    <x v="3"/>
    <m/>
    <n v="11000"/>
    <n v="19.405828805306612"/>
    <n v="566.84"/>
    <n v="17558622"/>
    <x v="9"/>
    <s v="oui"/>
    <x v="0"/>
    <s v="PALF"/>
    <s v="CONGO"/>
    <s v="ɣ"/>
    <m/>
  </r>
  <r>
    <d v="2019-08-14T00:00:00"/>
    <s v="Redevance Brazzaville/Mission RDC"/>
    <x v="13"/>
    <x v="3"/>
    <m/>
    <n v="1200"/>
    <n v="2.1169995060334483"/>
    <n v="566.84"/>
    <n v="17557422"/>
    <x v="9"/>
    <s v="oui"/>
    <x v="0"/>
    <s v="PALF"/>
    <s v="CONGO"/>
    <s v="ɣ"/>
    <m/>
  </r>
  <r>
    <d v="2019-08-14T00:00:00"/>
    <s v="Vignette sur passager/Mission RDC"/>
    <x v="13"/>
    <x v="3"/>
    <m/>
    <n v="200"/>
    <n v="0.35283325100557472"/>
    <n v="566.84"/>
    <n v="17557222"/>
    <x v="9"/>
    <s v="oui"/>
    <x v="0"/>
    <s v="PALF"/>
    <s v="CONGO"/>
    <s v="ɣ"/>
    <m/>
  </r>
  <r>
    <d v="2019-08-14T00:00:00"/>
    <s v="Fouille Douane Beach/mission RDC"/>
    <x v="13"/>
    <x v="3"/>
    <m/>
    <n v="1000"/>
    <n v="1.7641662550278738"/>
    <n v="566.84"/>
    <n v="17556222"/>
    <x v="9"/>
    <s v="oui"/>
    <x v="0"/>
    <s v="PALF"/>
    <s v="CONGO"/>
    <s v="ɣ"/>
    <m/>
  </r>
  <r>
    <d v="2019-08-14T00:00:00"/>
    <s v="Cachet entrée Kinshassa /Mission RDC"/>
    <x v="13"/>
    <x v="3"/>
    <m/>
    <n v="2000"/>
    <n v="3.5283325100557477"/>
    <n v="566.84"/>
    <n v="17554222"/>
    <x v="9"/>
    <s v="oui"/>
    <x v="0"/>
    <s v="PALF"/>
    <s v="CONGO"/>
    <s v="ɣ"/>
    <m/>
  </r>
  <r>
    <d v="2019-08-14T00:00:00"/>
    <s v="Redevance Kinshassa/Mission RDC"/>
    <x v="13"/>
    <x v="3"/>
    <m/>
    <n v="1200"/>
    <n v="2.1169995060334483"/>
    <n v="566.84"/>
    <n v="17553022"/>
    <x v="9"/>
    <s v="oui"/>
    <x v="0"/>
    <s v="PALF"/>
    <s v="CONGO"/>
    <s v="ɣ"/>
    <m/>
  </r>
  <r>
    <d v="2019-08-14T00:00:00"/>
    <s v="Prolongement laissez passer en RDC"/>
    <x v="13"/>
    <x v="3"/>
    <m/>
    <n v="20000"/>
    <n v="35.283325100557477"/>
    <n v="566.84"/>
    <n v="17533022"/>
    <x v="9"/>
    <s v="oui"/>
    <x v="0"/>
    <s v="PALF"/>
    <s v="CONGO"/>
    <s v="ɣ"/>
    <m/>
  </r>
  <r>
    <d v="2019-08-14T00:00:00"/>
    <s v="Achat crédit téléphonique"/>
    <x v="4"/>
    <x v="4"/>
    <m/>
    <n v="20000"/>
    <n v="35.283325100557477"/>
    <n v="566.84"/>
    <n v="17513022"/>
    <x v="9"/>
    <s v="décharge"/>
    <x v="0"/>
    <s v="PALF"/>
    <s v="CONGO"/>
    <s v="ɣ"/>
    <m/>
  </r>
  <r>
    <d v="2019-08-14T00:00:00"/>
    <s v="Taxi Hôtel - Restaurant"/>
    <x v="0"/>
    <x v="3"/>
    <m/>
    <n v="1000"/>
    <n v="1.7641662550278738"/>
    <n v="566.84"/>
    <n v="17512022"/>
    <x v="9"/>
    <s v="décharge"/>
    <x v="0"/>
    <s v="PALF"/>
    <s v="CONGO"/>
    <s v="ɣ"/>
    <m/>
  </r>
  <r>
    <d v="2019-08-14T00:00:00"/>
    <s v="Taxi Restaurant - Hôtel"/>
    <x v="0"/>
    <x v="3"/>
    <m/>
    <n v="1000"/>
    <n v="1.7641662550278738"/>
    <n v="566.84"/>
    <n v="17511022"/>
    <x v="9"/>
    <s v="décharge"/>
    <x v="0"/>
    <s v="PALF"/>
    <s v="CONGO"/>
    <s v="ɣ"/>
    <m/>
  </r>
  <r>
    <d v="2019-08-14T00:00:00"/>
    <s v="Achat boisson et repas pour la cible(renforcement confiance)"/>
    <x v="2"/>
    <x v="3"/>
    <m/>
    <n v="5000"/>
    <n v="8.8208312751393692"/>
    <n v="566.84"/>
    <n v="17506022"/>
    <x v="9"/>
    <s v="décharge"/>
    <x v="0"/>
    <s v="PALF"/>
    <s v="CONGO"/>
    <s v="ɣ"/>
    <m/>
  </r>
  <r>
    <d v="2019-08-14T00:00:00"/>
    <s v="Taxi Domicile-Beach (mission Kinshasa)"/>
    <x v="0"/>
    <x v="3"/>
    <m/>
    <n v="1000"/>
    <n v="1.7641662550278738"/>
    <n v="566.84"/>
    <n v="17505022"/>
    <x v="3"/>
    <s v="Décharge"/>
    <x v="0"/>
    <s v="PALF"/>
    <s v="CONGO"/>
    <s v="ɣ"/>
    <m/>
  </r>
  <r>
    <d v="2019-08-14T00:00:00"/>
    <s v="Achat billet Brazzaville-Kinshasa (cannot rapide)"/>
    <x v="0"/>
    <x v="3"/>
    <m/>
    <n v="11000"/>
    <n v="19.405828805306612"/>
    <n v="566.84"/>
    <n v="17494022"/>
    <x v="3"/>
    <n v="28384"/>
    <x v="0"/>
    <s v="PALF"/>
    <s v="CONGO"/>
    <s v="o"/>
    <m/>
  </r>
  <r>
    <d v="2019-08-14T00:00:00"/>
    <s v="Paiement frais du port (formalités départ pour Kinshasa)"/>
    <x v="13"/>
    <x v="3"/>
    <m/>
    <n v="1200"/>
    <n v="2.1169995060334483"/>
    <n v="566.84"/>
    <n v="17492822"/>
    <x v="3"/>
    <n v="45676"/>
    <x v="0"/>
    <s v="PALF"/>
    <s v="CONGO"/>
    <s v="o"/>
    <m/>
  </r>
  <r>
    <d v="2019-08-14T00:00:00"/>
    <s v="Achat vignette/Mission RDC"/>
    <x v="13"/>
    <x v="3"/>
    <m/>
    <n v="200"/>
    <n v="0.35283325100557472"/>
    <n v="566.84"/>
    <n v="17492622"/>
    <x v="3"/>
    <n v="97622"/>
    <x v="0"/>
    <s v="PALF"/>
    <s v="CONGO"/>
    <s v="o"/>
    <m/>
  </r>
  <r>
    <d v="2019-08-14T00:00:00"/>
    <s v="Paiement jéton full /Mission RDC"/>
    <x v="13"/>
    <x v="3"/>
    <m/>
    <n v="1000"/>
    <n v="1.7641662550278738"/>
    <n v="566.84"/>
    <n v="17491622"/>
    <x v="3"/>
    <s v="oui"/>
    <x v="0"/>
    <s v="PALF"/>
    <s v="CONGO"/>
    <s v="o"/>
    <m/>
  </r>
  <r>
    <d v="2019-08-14T00:00:00"/>
    <s v="Paiement REDEVANCE (arrivé à Kinshasa)"/>
    <x v="13"/>
    <x v="3"/>
    <m/>
    <n v="1200"/>
    <n v="2.1169995060334483"/>
    <n v="566.84"/>
    <n v="17490422"/>
    <x v="3"/>
    <n v="665787"/>
    <x v="0"/>
    <s v="PALF"/>
    <s v="CONGO"/>
    <s v="o"/>
    <m/>
  </r>
  <r>
    <d v="2019-08-14T00:00:00"/>
    <s v="Taxi Beach-Hôtel le palais-Hôtel mervelyne (arrivé à Kin et recheche de l'hôtel)"/>
    <x v="0"/>
    <x v="3"/>
    <m/>
    <n v="2000"/>
    <n v="3.5283325100557477"/>
    <n v="566.84"/>
    <n v="17488422"/>
    <x v="3"/>
    <s v="Décharge"/>
    <x v="0"/>
    <s v="PALF"/>
    <s v="CONGO"/>
    <s v="ɣ"/>
    <m/>
  </r>
  <r>
    <d v="2019-08-14T00:00:00"/>
    <s v="Taxi hôtel-Ngaba-Chez Louis (rencontre avec la cible)"/>
    <x v="0"/>
    <x v="3"/>
    <m/>
    <n v="2000"/>
    <n v="3.5283325100557477"/>
    <n v="566.84"/>
    <n v="17486422"/>
    <x v="3"/>
    <s v="Décharge"/>
    <x v="0"/>
    <s v="PALF"/>
    <s v="CONGO"/>
    <s v="ɣ"/>
    <m/>
  </r>
  <r>
    <d v="2019-08-14T00:00:00"/>
    <s v="Taxi Chez Louis-La foire nationale-hôtel (rencontre avec les cibles)"/>
    <x v="0"/>
    <x v="3"/>
    <m/>
    <n v="2000"/>
    <n v="3.5283325100557477"/>
    <n v="566.84"/>
    <n v="17484422"/>
    <x v="3"/>
    <s v="Décharge"/>
    <x v="0"/>
    <s v="PALF"/>
    <s v="CONGO"/>
    <s v="ɣ"/>
    <m/>
  </r>
  <r>
    <d v="2019-08-14T00:00:00"/>
    <s v="Achat boisson (rencontre avec 2 cibles)"/>
    <x v="2"/>
    <x v="3"/>
    <m/>
    <n v="5000"/>
    <n v="8.8208312751393692"/>
    <n v="566.84"/>
    <n v="17479422"/>
    <x v="3"/>
    <s v="Décharge"/>
    <x v="0"/>
    <s v="PALF"/>
    <s v="CONGO"/>
    <s v="ɣ"/>
    <m/>
  </r>
  <r>
    <d v="2019-08-14T00:00:00"/>
    <s v="Achat crédit (activation internet + crédit appel &amp; sms)"/>
    <x v="4"/>
    <x v="4"/>
    <m/>
    <n v="17500"/>
    <n v="30.872909462987788"/>
    <n v="566.84"/>
    <n v="17461922"/>
    <x v="3"/>
    <s v="Décharge"/>
    <x v="0"/>
    <s v="PALF"/>
    <s v="CONGO"/>
    <s v="ɣ"/>
    <m/>
  </r>
  <r>
    <d v="2019-08-14T00:00:00"/>
    <s v="Frais de transfert à i23c/RDC"/>
    <x v="8"/>
    <x v="4"/>
    <m/>
    <n v="19000"/>
    <n v="33.519158845529603"/>
    <n v="566.84"/>
    <n v="17442922"/>
    <x v="6"/>
    <s v="EUI"/>
    <x v="0"/>
    <s v="PALF"/>
    <s v="CONGO"/>
    <s v="o"/>
    <m/>
  </r>
  <r>
    <d v="2019-08-14T00:00:00"/>
    <s v="Taxi domicile-Marché total-Beach BZV-Poto Poto-domicile"/>
    <x v="0"/>
    <x v="0"/>
    <m/>
    <n v="5000"/>
    <n v="8.8208312751393692"/>
    <n v="566.84"/>
    <n v="17437922"/>
    <x v="6"/>
    <s v="OUI"/>
    <x v="0"/>
    <s v="PALF"/>
    <s v="CONGO"/>
    <s v="ɣ"/>
    <m/>
  </r>
  <r>
    <d v="2019-08-14T00:00:00"/>
    <s v="Achat de deux cartouches d'encre HP63"/>
    <x v="14"/>
    <x v="4"/>
    <m/>
    <n v="30000"/>
    <n v="52.924987650836215"/>
    <n v="566.84"/>
    <n v="17407922"/>
    <x v="6"/>
    <n v="2234"/>
    <x v="0"/>
    <s v="PALF"/>
    <s v="CONGO"/>
    <s v="o"/>
    <m/>
  </r>
  <r>
    <d v="2019-08-14T00:00:00"/>
    <s v="Règlement facture bonus média portant sur les audiences des trafiquants du 21 et 30 aout 19 cour d'appel de Ouesso et TGI Sibiti/CHQ N 3635075"/>
    <x v="10"/>
    <x v="1"/>
    <m/>
    <n v="270000"/>
    <n v="489.21019731477963"/>
    <n v="551.91"/>
    <n v="17137922"/>
    <x v="8"/>
    <n v="3635075"/>
    <x v="3"/>
    <s v="PALF"/>
    <s v="CONGO"/>
    <s v="o"/>
    <m/>
  </r>
  <r>
    <d v="2019-08-14T00:00:00"/>
    <s v="FRAIS RET.DEPLACE Chq n°3635075"/>
    <x v="5"/>
    <x v="4"/>
    <m/>
    <n v="3484"/>
    <n v="6.146355232517112"/>
    <n v="566.84"/>
    <n v="17134438"/>
    <x v="8"/>
    <n v="3635075"/>
    <x v="0"/>
    <s v="PALF"/>
    <s v="CONGO"/>
    <s v="o"/>
    <m/>
  </r>
  <r>
    <d v="2019-08-14T00:00:00"/>
    <s v="Me Anicet MOUSSAHOU GOMA Pour solde contrat d'engagement d'avocat du 08/05/2019, CHQ N3635073"/>
    <x v="12"/>
    <x v="2"/>
    <m/>
    <n v="300000"/>
    <n v="529.24987650836215"/>
    <n v="566.84"/>
    <n v="16834438"/>
    <x v="8"/>
    <n v="3635073"/>
    <x v="0"/>
    <s v="RALFF"/>
    <s v="CONGO"/>
    <s v="o"/>
    <s v="52201"/>
  </r>
  <r>
    <d v="2019-08-14T00:00:00"/>
    <s v="FRAIS RET.DEPLACE Chq n°3635073"/>
    <x v="5"/>
    <x v="4"/>
    <m/>
    <n v="3484"/>
    <n v="6.146355232517112"/>
    <n v="566.84"/>
    <n v="16830954"/>
    <x v="8"/>
    <n v="3635073"/>
    <x v="0"/>
    <s v="PALF"/>
    <s v="CONGO"/>
    <s v="o"/>
    <m/>
  </r>
  <r>
    <d v="2019-08-15T00:00:00"/>
    <s v="Achat boisson pour la cible x"/>
    <x v="2"/>
    <x v="3"/>
    <m/>
    <n v="2500"/>
    <n v="4.4104156375696846"/>
    <n v="566.84"/>
    <n v="16828454"/>
    <x v="9"/>
    <s v="décharge"/>
    <x v="0"/>
    <s v="PALF"/>
    <s v="CONGO"/>
    <s v="ɣ"/>
    <m/>
  </r>
  <r>
    <d v="2019-08-15T00:00:00"/>
    <s v="Achat boisson pour la cible y"/>
    <x v="2"/>
    <x v="3"/>
    <m/>
    <n v="2000"/>
    <n v="3.5283325100557477"/>
    <n v="566.84"/>
    <n v="16826454"/>
    <x v="9"/>
    <s v="décharge"/>
    <x v="0"/>
    <s v="PALF"/>
    <s v="CONGO"/>
    <s v="ɣ"/>
    <m/>
  </r>
  <r>
    <d v="2019-08-15T00:00:00"/>
    <s v="Taxi Hôtel - Liberté"/>
    <x v="0"/>
    <x v="3"/>
    <m/>
    <n v="2000"/>
    <n v="3.5283325100557477"/>
    <n v="566.84"/>
    <n v="16824454"/>
    <x v="9"/>
    <s v="décharge"/>
    <x v="0"/>
    <s v="PALF"/>
    <s v="CONGO"/>
    <s v="ɣ"/>
    <m/>
  </r>
  <r>
    <d v="2019-08-15T00:00:00"/>
    <s v="Taxi Liberté - Limeté 7eme rue"/>
    <x v="0"/>
    <x v="3"/>
    <m/>
    <n v="1000"/>
    <n v="1.7641662550278738"/>
    <n v="566.84"/>
    <n v="16823454"/>
    <x v="9"/>
    <s v="décharge"/>
    <x v="0"/>
    <s v="PALF"/>
    <s v="CONGO"/>
    <s v="ɣ"/>
    <m/>
  </r>
  <r>
    <d v="2019-08-15T00:00:00"/>
    <s v="Taxi Limeté - Victoire"/>
    <x v="0"/>
    <x v="3"/>
    <m/>
    <n v="1000"/>
    <n v="1.7641662550278738"/>
    <n v="566.84"/>
    <n v="16822454"/>
    <x v="9"/>
    <s v="décharge"/>
    <x v="0"/>
    <s v="PALF"/>
    <s v="CONGO"/>
    <s v="ɣ"/>
    <m/>
  </r>
  <r>
    <d v="2019-08-15T00:00:00"/>
    <s v="Taxi Victoire - Gombé"/>
    <x v="0"/>
    <x v="3"/>
    <m/>
    <n v="1000"/>
    <n v="1.7641662550278738"/>
    <n v="566.84"/>
    <n v="16821454"/>
    <x v="9"/>
    <s v="décharge"/>
    <x v="0"/>
    <s v="PALF"/>
    <s v="CONGO"/>
    <s v="ɣ"/>
    <m/>
  </r>
  <r>
    <d v="2019-08-15T00:00:00"/>
    <s v="Taxi Gombé - Hôtel"/>
    <x v="0"/>
    <x v="3"/>
    <m/>
    <n v="1000"/>
    <n v="1.7641662550278738"/>
    <n v="566.84"/>
    <n v="16820454"/>
    <x v="9"/>
    <s v="décharge"/>
    <x v="0"/>
    <s v="PALF"/>
    <s v="CONGO"/>
    <s v="ɣ"/>
    <m/>
  </r>
  <r>
    <d v="2019-08-15T00:00:00"/>
    <s v="Taxi hôtel-Lingwala-Huilerie (investigation sur terrain et rencontreavec les cibles)"/>
    <x v="0"/>
    <x v="3"/>
    <m/>
    <n v="2000"/>
    <n v="3.5283325100557477"/>
    <n v="566.84"/>
    <n v="16818454"/>
    <x v="3"/>
    <s v="Décharge"/>
    <x v="0"/>
    <s v="PALF"/>
    <s v="CONGO"/>
    <s v="ɣ"/>
    <m/>
  </r>
  <r>
    <d v="2019-08-15T00:00:00"/>
    <s v="Achat boisson (rencontre avec une cible)"/>
    <x v="2"/>
    <x v="3"/>
    <m/>
    <n v="2500"/>
    <n v="4.4104156375696846"/>
    <n v="566.84"/>
    <n v="16815954"/>
    <x v="3"/>
    <s v="Décharge"/>
    <x v="0"/>
    <s v="PALF"/>
    <s v="CONGO"/>
    <s v="ɣ"/>
    <m/>
  </r>
  <r>
    <d v="2019-08-15T00:00:00"/>
    <s v="Taxi Huilerie-Avenue des arts-Petro Congo (investigation sur terrain)"/>
    <x v="0"/>
    <x v="3"/>
    <m/>
    <n v="2000"/>
    <n v="3.5283325100557477"/>
    <n v="566.84"/>
    <n v="16813954"/>
    <x v="3"/>
    <s v="Décharge"/>
    <x v="0"/>
    <s v="PALF"/>
    <s v="CONGO"/>
    <s v="ɣ"/>
    <m/>
  </r>
  <r>
    <d v="2019-08-15T00:00:00"/>
    <s v="Taxi Petro congo-Kauka-Hôtel (investigation sur terrain)"/>
    <x v="0"/>
    <x v="3"/>
    <m/>
    <n v="2000"/>
    <n v="3.5283325100557477"/>
    <n v="566.84"/>
    <n v="16811954"/>
    <x v="3"/>
    <s v="Décharge"/>
    <x v="0"/>
    <s v="PALF"/>
    <s v="CONGO"/>
    <s v="ɣ"/>
    <m/>
  </r>
  <r>
    <d v="2019-08-16T00:00:00"/>
    <s v="Achat boisson et repas pour deux cibles"/>
    <x v="2"/>
    <x v="3"/>
    <m/>
    <n v="3000"/>
    <n v="5.2924987650836215"/>
    <n v="566.84"/>
    <n v="16808954"/>
    <x v="9"/>
    <s v="décharge"/>
    <x v="0"/>
    <s v="PALF"/>
    <s v="CONGO"/>
    <s v="ɣ"/>
    <m/>
  </r>
  <r>
    <d v="2019-08-16T00:00:00"/>
    <s v="Achat boisson et repas pour la cible et son ami"/>
    <x v="2"/>
    <x v="3"/>
    <m/>
    <n v="5000"/>
    <n v="8.8208312751393692"/>
    <n v="566.84"/>
    <n v="16803954"/>
    <x v="9"/>
    <s v="décharge"/>
    <x v="0"/>
    <s v="PALF"/>
    <s v="CONGO"/>
    <s v="ɣ"/>
    <m/>
  </r>
  <r>
    <d v="2019-08-16T00:00:00"/>
    <s v="Achat boisson et repas pour la cible(renforcement confiance)"/>
    <x v="2"/>
    <x v="3"/>
    <m/>
    <n v="2000"/>
    <n v="3.5283325100557477"/>
    <n v="566.84"/>
    <n v="16801954"/>
    <x v="9"/>
    <s v="décharge"/>
    <x v="0"/>
    <s v="PALF"/>
    <s v="CONGO"/>
    <s v="ɣ"/>
    <m/>
  </r>
  <r>
    <d v="2019-08-16T00:00:00"/>
    <s v="Taxi Hôtel - Kasa vubu"/>
    <x v="0"/>
    <x v="3"/>
    <m/>
    <n v="1000"/>
    <n v="1.7641662550278738"/>
    <n v="566.84"/>
    <n v="16800954"/>
    <x v="9"/>
    <s v="décharge"/>
    <x v="0"/>
    <s v="PALF"/>
    <s v="CONGO"/>
    <s v="ɣ"/>
    <m/>
  </r>
  <r>
    <d v="2019-08-16T00:00:00"/>
    <s v="Taxi Kasa vubu - Matongé"/>
    <x v="0"/>
    <x v="3"/>
    <m/>
    <n v="1000"/>
    <n v="1.7641662550278738"/>
    <n v="566.84"/>
    <n v="16799954"/>
    <x v="9"/>
    <s v="décharge"/>
    <x v="0"/>
    <s v="PALF"/>
    <s v="CONGO"/>
    <s v="ɣ"/>
    <m/>
  </r>
  <r>
    <d v="2019-08-16T00:00:00"/>
    <s v="Taxi Matongé - Limeté 17éme"/>
    <x v="0"/>
    <x v="3"/>
    <m/>
    <n v="1000"/>
    <n v="1.7641662550278738"/>
    <n v="566.84"/>
    <n v="16798954"/>
    <x v="9"/>
    <s v="décharge"/>
    <x v="0"/>
    <s v="PALF"/>
    <s v="CONGO"/>
    <s v="ɣ"/>
    <m/>
  </r>
  <r>
    <d v="2019-08-16T00:00:00"/>
    <s v="Taxi Limeté 17eme - Hôtel"/>
    <x v="0"/>
    <x v="3"/>
    <m/>
    <n v="1000"/>
    <n v="1.7641662550278738"/>
    <n v="566.84"/>
    <n v="16797954"/>
    <x v="9"/>
    <s v="décharge"/>
    <x v="0"/>
    <s v="PALF"/>
    <s v="CONGO"/>
    <s v="ɣ"/>
    <m/>
  </r>
  <r>
    <d v="2019-08-16T00:00:00"/>
    <s v="Taxi hôtel-Place des artistes-Avenue Kasa-Vubu (investigation et rencontre avec une cible)"/>
    <x v="0"/>
    <x v="3"/>
    <m/>
    <n v="2000"/>
    <n v="3.5283325100557477"/>
    <n v="566.84"/>
    <n v="16795954"/>
    <x v="3"/>
    <s v="Décharge"/>
    <x v="0"/>
    <s v="PALF"/>
    <s v="CONGO"/>
    <s v="ɣ"/>
    <m/>
  </r>
  <r>
    <d v="2019-08-16T00:00:00"/>
    <s v="Taxi Avenue Kasa-vubu-Victoire-Petro Congo (investigation sur terrain)"/>
    <x v="0"/>
    <x v="3"/>
    <m/>
    <n v="2000"/>
    <n v="3.5283325100557477"/>
    <n v="566.84"/>
    <n v="16793954"/>
    <x v="3"/>
    <s v="Décharge"/>
    <x v="0"/>
    <s v="PALF"/>
    <s v="CONGO"/>
    <s v="ɣ"/>
    <m/>
  </r>
  <r>
    <d v="2019-08-16T00:00:00"/>
    <s v="Taxi Petro Congo-Chez Louis-Agence EU (investigation et retrait d'argent)"/>
    <x v="0"/>
    <x v="3"/>
    <m/>
    <n v="2000"/>
    <n v="3.5283325100557477"/>
    <n v="566.84"/>
    <n v="16791954"/>
    <x v="3"/>
    <s v="Décharge"/>
    <x v="0"/>
    <s v="PALF"/>
    <s v="CONGO"/>
    <s v="ɣ"/>
    <m/>
  </r>
  <r>
    <d v="2019-08-16T00:00:00"/>
    <s v="Taxi EU-Chez John-Huilerie (rencontre avec les cibles)"/>
    <x v="0"/>
    <x v="3"/>
    <m/>
    <n v="2000"/>
    <n v="3.5283325100557477"/>
    <n v="566.84"/>
    <n v="16789954"/>
    <x v="3"/>
    <s v="Décharge"/>
    <x v="0"/>
    <s v="PALF"/>
    <s v="CONGO"/>
    <s v="ɣ"/>
    <m/>
  </r>
  <r>
    <d v="2019-08-16T00:00:00"/>
    <s v="Taxi Huilerie-Vers le stade-24 (investigation sur terrain)"/>
    <x v="0"/>
    <x v="3"/>
    <m/>
    <n v="2000"/>
    <n v="3.5283325100557477"/>
    <n v="566.84"/>
    <n v="16787954"/>
    <x v="3"/>
    <s v="Décharge"/>
    <x v="0"/>
    <s v="PALF"/>
    <s v="CONGO"/>
    <s v="ɣ"/>
    <m/>
  </r>
  <r>
    <d v="2019-08-16T00:00:00"/>
    <s v="Taxi 24-Hôtel (retour à l'hôtel)"/>
    <x v="0"/>
    <x v="3"/>
    <m/>
    <n v="1000"/>
    <n v="1.7641662550278738"/>
    <n v="566.84"/>
    <n v="16786954"/>
    <x v="3"/>
    <s v="Décharge"/>
    <x v="0"/>
    <s v="PALF"/>
    <s v="CONGO"/>
    <s v="ɣ"/>
    <m/>
  </r>
  <r>
    <d v="2019-08-17T00:00:00"/>
    <s v="Achat Crédit pour appel international"/>
    <x v="4"/>
    <x v="4"/>
    <m/>
    <n v="10000"/>
    <n v="17.641662550278738"/>
    <n v="566.84"/>
    <n v="16776954"/>
    <x v="9"/>
    <s v="décharge"/>
    <x v="0"/>
    <s v="PALF"/>
    <s v="CONGO"/>
    <s v="ɣ"/>
    <m/>
  </r>
  <r>
    <d v="2019-08-17T00:00:00"/>
    <s v="Achat boisson et repas pour la cible à Maloukou"/>
    <x v="2"/>
    <x v="3"/>
    <m/>
    <n v="4000"/>
    <n v="7.0566650201114953"/>
    <n v="566.84"/>
    <n v="16772954"/>
    <x v="9"/>
    <s v="décharge"/>
    <x v="0"/>
    <s v="PALF"/>
    <s v="CONGO"/>
    <s v="ɣ"/>
    <m/>
  </r>
  <r>
    <d v="2019-08-17T00:00:00"/>
    <s v="Taxi kinshassa-Maloukou - Kinshassa"/>
    <x v="0"/>
    <x v="3"/>
    <m/>
    <n v="7000"/>
    <n v="12.349163785195117"/>
    <n v="566.84"/>
    <n v="16765954"/>
    <x v="9"/>
    <s v="décharge"/>
    <x v="0"/>
    <s v="PALF"/>
    <s v="CONGO"/>
    <s v="ɣ"/>
    <m/>
  </r>
  <r>
    <d v="2019-08-17T00:00:00"/>
    <s v="Taxi Hôtel - Ndolo"/>
    <x v="0"/>
    <x v="3"/>
    <m/>
    <n v="1000"/>
    <n v="1.7641662550278738"/>
    <n v="566.84"/>
    <n v="16764954"/>
    <x v="9"/>
    <s v="décharge"/>
    <x v="0"/>
    <s v="PALF"/>
    <s v="CONGO"/>
    <s v="ɣ"/>
    <m/>
  </r>
  <r>
    <d v="2019-08-17T00:00:00"/>
    <s v="Taxi Ndolo - Kapela"/>
    <x v="0"/>
    <x v="3"/>
    <m/>
    <n v="1000"/>
    <n v="1.7641662550278738"/>
    <n v="566.84"/>
    <n v="16763954"/>
    <x v="9"/>
    <s v="décharge"/>
    <x v="0"/>
    <s v="PALF"/>
    <s v="CONGO"/>
    <s v="ɣ"/>
    <m/>
  </r>
  <r>
    <d v="2019-08-17T00:00:00"/>
    <s v="Taxi Kapela - Bitabé"/>
    <x v="0"/>
    <x v="3"/>
    <m/>
    <n v="1000"/>
    <n v="1.7641662550278738"/>
    <n v="566.84"/>
    <n v="16762954"/>
    <x v="9"/>
    <s v="décharge"/>
    <x v="0"/>
    <s v="PALF"/>
    <s v="CONGO"/>
    <s v="ɣ"/>
    <m/>
  </r>
  <r>
    <d v="2019-08-17T00:00:00"/>
    <s v="Taxi Liberté - Limeté 7eme rue"/>
    <x v="0"/>
    <x v="3"/>
    <m/>
    <n v="1000"/>
    <n v="1.7641662550278738"/>
    <n v="566.84"/>
    <n v="16761954"/>
    <x v="9"/>
    <s v="décharge"/>
    <x v="0"/>
    <s v="PALF"/>
    <s v="CONGO"/>
    <s v="ɣ"/>
    <m/>
  </r>
  <r>
    <d v="2019-08-17T00:00:00"/>
    <s v="Taxi Limété 7eme rue - hôtel"/>
    <x v="0"/>
    <x v="3"/>
    <m/>
    <n v="1000"/>
    <n v="1.7641662550278738"/>
    <n v="566.84"/>
    <n v="16760954"/>
    <x v="9"/>
    <s v="décharge"/>
    <x v="0"/>
    <s v="PALF"/>
    <s v="CONGO"/>
    <s v="ɣ"/>
    <m/>
  </r>
  <r>
    <d v="2019-08-17T00:00:00"/>
    <s v="Taxi hôtel-Kapela-Ndolo (investigation sur terrain)"/>
    <x v="0"/>
    <x v="3"/>
    <m/>
    <n v="2000"/>
    <n v="3.5283325100557477"/>
    <n v="566.84"/>
    <n v="16758954"/>
    <x v="3"/>
    <s v="Décharge"/>
    <x v="0"/>
    <s v="PALF"/>
    <s v="CONGO"/>
    <s v="ɣ"/>
    <m/>
  </r>
  <r>
    <d v="2019-08-17T00:00:00"/>
    <s v="Taxi Ndolo-Masina-Bitabe (investigation sur terrain)"/>
    <x v="0"/>
    <x v="3"/>
    <m/>
    <n v="2000"/>
    <n v="3.5283325100557477"/>
    <n v="566.84"/>
    <n v="16756954"/>
    <x v="3"/>
    <s v="Décharge"/>
    <x v="0"/>
    <s v="PALF"/>
    <s v="CONGO"/>
    <s v="ɣ"/>
    <m/>
  </r>
  <r>
    <d v="2019-08-17T00:00:00"/>
    <s v="Taxi Bitabé-Kinkolé-Bitabé (rencontre avec la cibles chimp)"/>
    <x v="0"/>
    <x v="3"/>
    <m/>
    <n v="5000"/>
    <n v="8.8208312751393692"/>
    <n v="566.84"/>
    <n v="16751954"/>
    <x v="3"/>
    <s v="Décharge"/>
    <x v="0"/>
    <s v="PALF"/>
    <s v="CONGO"/>
    <s v="ɣ"/>
    <m/>
  </r>
  <r>
    <d v="2019-08-17T00:00:00"/>
    <s v="Achat boisson (rencontre avec la cible des primates)"/>
    <x v="2"/>
    <x v="3"/>
    <m/>
    <n v="3500"/>
    <n v="6.1745818925975584"/>
    <n v="566.84"/>
    <n v="16748454"/>
    <x v="3"/>
    <s v="Décharge"/>
    <x v="0"/>
    <s v="PALF"/>
    <s v="CONGO"/>
    <s v="ɣ"/>
    <m/>
  </r>
  <r>
    <d v="2019-08-17T00:00:00"/>
    <s v="Taxi Bitabé-Victoire-Chez Ousmane (investigation sur terrain et rencontre)"/>
    <x v="0"/>
    <x v="3"/>
    <m/>
    <n v="2000"/>
    <n v="3.5283325100557477"/>
    <n v="566.84"/>
    <n v="16746454"/>
    <x v="3"/>
    <s v="Décharge"/>
    <x v="0"/>
    <s v="PALF"/>
    <s v="CONGO"/>
    <s v="ɣ"/>
    <m/>
  </r>
  <r>
    <d v="2019-08-17T00:00:00"/>
    <s v="Taxi Chez Ousmane-Hôtel (investigation et retour à l'hôtel)"/>
    <x v="0"/>
    <x v="3"/>
    <m/>
    <n v="1000"/>
    <n v="1.7641662550278738"/>
    <n v="566.84"/>
    <n v="16745454"/>
    <x v="3"/>
    <s v="Décharge"/>
    <x v="0"/>
    <s v="PALF"/>
    <s v="CONGO"/>
    <s v="ɣ"/>
    <m/>
  </r>
  <r>
    <d v="2019-08-18T00:00:00"/>
    <s v="Taxi Hôtel - Marché Gambela"/>
    <x v="0"/>
    <x v="3"/>
    <m/>
    <n v="1000"/>
    <n v="1.7641662550278738"/>
    <n v="566.84"/>
    <n v="16744454"/>
    <x v="9"/>
    <s v="décharge"/>
    <x v="0"/>
    <s v="PALF"/>
    <s v="CONGO"/>
    <s v="ɣ"/>
    <m/>
  </r>
  <r>
    <d v="2019-08-18T00:00:00"/>
    <s v="Taxi Marché Gambela - Karthum"/>
    <x v="0"/>
    <x v="3"/>
    <m/>
    <n v="1000"/>
    <n v="1.7641662550278738"/>
    <n v="566.84"/>
    <n v="16743454"/>
    <x v="9"/>
    <s v="décharge"/>
    <x v="0"/>
    <s v="PALF"/>
    <s v="CONGO"/>
    <s v="ɣ"/>
    <m/>
  </r>
  <r>
    <d v="2019-08-18T00:00:00"/>
    <s v="Taxi Karthum - Nguiri-Nguiri"/>
    <x v="0"/>
    <x v="3"/>
    <m/>
    <n v="1000"/>
    <n v="1.7641662550278738"/>
    <n v="566.84"/>
    <n v="16742454"/>
    <x v="9"/>
    <s v="décharge"/>
    <x v="0"/>
    <s v="PALF"/>
    <s v="CONGO"/>
    <s v="ɣ"/>
    <m/>
  </r>
  <r>
    <d v="2019-08-18T00:00:00"/>
    <s v="Taxi Nguiri - Nguiri - Hôtel"/>
    <x v="0"/>
    <x v="3"/>
    <m/>
    <n v="1000"/>
    <n v="1.7641662550278738"/>
    <n v="566.84"/>
    <n v="16741454"/>
    <x v="9"/>
    <s v="décharge"/>
    <x v="0"/>
    <s v="PALF"/>
    <s v="CONGO"/>
    <s v="ɣ"/>
    <m/>
  </r>
  <r>
    <d v="2019-08-18T00:00:00"/>
    <s v="Taxi hôtel-Saïo-Lingwala (investigation sur terrain)"/>
    <x v="0"/>
    <x v="3"/>
    <m/>
    <n v="2000"/>
    <n v="3.5283325100557477"/>
    <n v="566.84"/>
    <n v="16739454"/>
    <x v="3"/>
    <s v="Décharge"/>
    <x v="0"/>
    <s v="PALF"/>
    <s v="CONGO"/>
    <s v="ɣ"/>
    <m/>
  </r>
  <r>
    <d v="2019-08-18T00:00:00"/>
    <s v="Taxi Lingwala-Yolo-Flamboyant (investigation sur terrain et rencontre)"/>
    <x v="0"/>
    <x v="3"/>
    <m/>
    <n v="2000"/>
    <n v="3.5283325100557477"/>
    <n v="566.84"/>
    <n v="16737454"/>
    <x v="3"/>
    <s v="Décharge"/>
    <x v="0"/>
    <s v="PALF"/>
    <s v="CONGO"/>
    <s v="ɣ"/>
    <m/>
  </r>
  <r>
    <d v="2019-08-18T00:00:00"/>
    <s v="Taxi Flamboyant-Victoire-7ième rue (investigation sur terrain)"/>
    <x v="0"/>
    <x v="3"/>
    <m/>
    <n v="2000"/>
    <n v="3.5283325100557477"/>
    <n v="566.84"/>
    <n v="16735454"/>
    <x v="3"/>
    <s v="Décharge"/>
    <x v="0"/>
    <s v="PALF"/>
    <s v="CONGO"/>
    <s v="ɣ"/>
    <m/>
  </r>
  <r>
    <d v="2019-08-18T00:00:00"/>
    <s v="Taxi 7ième rue-Liberté-Hôtel (investigation et retour à l'hôtel)"/>
    <x v="0"/>
    <x v="3"/>
    <m/>
    <n v="2500"/>
    <n v="4.4104156375696846"/>
    <n v="566.84"/>
    <n v="16732954"/>
    <x v="3"/>
    <s v="Décharge"/>
    <x v="0"/>
    <s v="PALF"/>
    <s v="CONGO"/>
    <s v="ɣ"/>
    <m/>
  </r>
  <r>
    <d v="2019-08-18T00:00:00"/>
    <s v="Achat crédit (crédit pour contacter les cibles de Ouesso)"/>
    <x v="4"/>
    <x v="4"/>
    <m/>
    <n v="5000"/>
    <n v="8.8208312751393692"/>
    <n v="566.84"/>
    <n v="16727954"/>
    <x v="3"/>
    <s v="Décharge"/>
    <x v="0"/>
    <s v="PALF"/>
    <s v="CONGO"/>
    <s v="ɣ"/>
    <m/>
  </r>
  <r>
    <d v="2019-08-19T00:00:00"/>
    <s v="Transport maison-Bureau-maison"/>
    <x v="0"/>
    <x v="0"/>
    <m/>
    <n v="2000"/>
    <n v="3.5283325100557477"/>
    <n v="566.84"/>
    <n v="16725954"/>
    <x v="0"/>
    <s v="Décharge"/>
    <x v="0"/>
    <s v="PALF"/>
    <s v="CONGO"/>
    <s v="ɣ"/>
    <m/>
  </r>
  <r>
    <d v="2019-08-19T00:00:00"/>
    <s v="Food allowance pendant la Pause"/>
    <x v="1"/>
    <x v="0"/>
    <m/>
    <n v="1000"/>
    <n v="1.7641662550278738"/>
    <n v="566.84"/>
    <n v="16724954"/>
    <x v="0"/>
    <s v="Décharge"/>
    <x v="0"/>
    <s v="PALF"/>
    <s v="CONGO"/>
    <s v="ɣ"/>
    <m/>
  </r>
  <r>
    <d v="2019-08-19T00:00:00"/>
    <s v="Transport Bureau-onemo-cnss-congotelecom-bureau"/>
    <x v="0"/>
    <x v="0"/>
    <m/>
    <n v="4000"/>
    <n v="7.0566650201114953"/>
    <n v="566.84"/>
    <n v="16720954"/>
    <x v="0"/>
    <s v="Décharge"/>
    <x v="0"/>
    <s v="PALF"/>
    <s v="CONGO"/>
    <s v="ɣ"/>
    <m/>
  </r>
  <r>
    <d v="2019-08-19T00:00:00"/>
    <s v="Transport Bureau-congotelecom-bureau"/>
    <x v="0"/>
    <x v="0"/>
    <m/>
    <n v="2000"/>
    <n v="3.5283325100557477"/>
    <n v="566.84"/>
    <n v="16718954"/>
    <x v="0"/>
    <s v="Décharge"/>
    <x v="0"/>
    <s v="PALF"/>
    <s v="CONGO"/>
    <s v="ɣ"/>
    <m/>
  </r>
  <r>
    <d v="2019-08-19T00:00:00"/>
    <s v="Taxi agence ocean du nord Talanga/bureau "/>
    <x v="0"/>
    <x v="2"/>
    <m/>
    <n v="2000"/>
    <n v="3.623779239368738"/>
    <n v="551.91"/>
    <n v="16716954"/>
    <x v="10"/>
    <s v="Décharge"/>
    <x v="3"/>
    <s v="PALF"/>
    <s v="CONGO"/>
    <s v="ɣ"/>
    <m/>
  </r>
  <r>
    <d v="2019-08-19T00:00:00"/>
    <s v="Achat billet OWANDO-BZV"/>
    <x v="0"/>
    <x v="2"/>
    <m/>
    <n v="12000"/>
    <n v="21.120811039143906"/>
    <n v="568.16"/>
    <n v="16704954"/>
    <x v="10"/>
    <s v="210807002019-49"/>
    <x v="1"/>
    <s v="RALFF"/>
    <s v="CONGO"/>
    <s v="o"/>
    <s v="22101"/>
  </r>
  <r>
    <d v="2019-08-19T00:00:00"/>
    <s v="Achat Billet: Brazzaville-Ouesso"/>
    <x v="0"/>
    <x v="2"/>
    <m/>
    <n v="15000"/>
    <n v="26.401013798929881"/>
    <n v="568.16"/>
    <n v="16689954"/>
    <x v="2"/>
    <n v="18"/>
    <x v="1"/>
    <s v="RALFF"/>
    <s v="CONGO"/>
    <s v="o"/>
    <s v="22101"/>
  </r>
  <r>
    <d v="2019-08-19T00:00:00"/>
    <s v="Taxi Hôtel-La Police (ensemble avec Claver pour suivre le dossier de vol)"/>
    <x v="0"/>
    <x v="3"/>
    <m/>
    <n v="1500"/>
    <n v="2.6462493825418107"/>
    <n v="566.84"/>
    <n v="16688454"/>
    <x v="3"/>
    <s v="Décharge"/>
    <x v="0"/>
    <s v="PALF"/>
    <s v="CONGO"/>
    <s v="ɣ"/>
    <m/>
  </r>
  <r>
    <d v="2019-08-19T00:00:00"/>
    <s v="Taxi la police-Studio photo-la police (faire les photos pour la police)"/>
    <x v="0"/>
    <x v="3"/>
    <m/>
    <n v="1000"/>
    <n v="1.7641662550278738"/>
    <n v="566.84"/>
    <n v="16687454"/>
    <x v="3"/>
    <s v="Décharge"/>
    <x v="0"/>
    <s v="PALF"/>
    <s v="CONGO"/>
    <s v="ɣ"/>
    <m/>
  </r>
  <r>
    <d v="2019-08-19T00:00:00"/>
    <s v="Taxi La police-Agence EU-la police (faire le retrait d'argent et retour à la police)"/>
    <x v="0"/>
    <x v="3"/>
    <m/>
    <n v="2000"/>
    <n v="3.5283325100557477"/>
    <n v="566.84"/>
    <n v="16685454"/>
    <x v="3"/>
    <s v="Décharge"/>
    <x v="0"/>
    <s v="PALF"/>
    <s v="CONGO"/>
    <s v="ɣ"/>
    <m/>
  </r>
  <r>
    <d v="2019-08-19T00:00:00"/>
    <s v="Taxi la police-Cchez Ousmane-Limeté (investigation sur terrain)"/>
    <x v="0"/>
    <x v="3"/>
    <m/>
    <n v="2000"/>
    <n v="3.5283325100557477"/>
    <n v="566.84"/>
    <n v="16683454"/>
    <x v="3"/>
    <s v="Décharge"/>
    <x v="0"/>
    <s v="PALF"/>
    <s v="CONGO"/>
    <s v="ɣ"/>
    <m/>
  </r>
  <r>
    <d v="2019-08-19T00:00:00"/>
    <s v="Taxi Limeté-Quartier 1- hôtel (investigation et retour àl'hôtel)"/>
    <x v="0"/>
    <x v="3"/>
    <m/>
    <n v="2000"/>
    <n v="3.5283325100557477"/>
    <n v="566.84"/>
    <n v="16681454"/>
    <x v="3"/>
    <s v="Décharge"/>
    <x v="0"/>
    <s v="PALF"/>
    <s v="CONGO"/>
    <s v="ɣ"/>
    <m/>
  </r>
  <r>
    <d v="2019-08-19T00:00:00"/>
    <s v="Achat repas (rencontre avec les cibles)"/>
    <x v="2"/>
    <x v="3"/>
    <m/>
    <n v="6000"/>
    <n v="10.584997530167243"/>
    <n v="566.84"/>
    <n v="16675454"/>
    <x v="3"/>
    <s v="oui"/>
    <x v="0"/>
    <s v="PALF"/>
    <s v="CONGO"/>
    <s v="ɣ"/>
    <m/>
  </r>
  <r>
    <d v="2019-08-19T00:00:00"/>
    <s v="Taxi Bureau-Express union Moungali"/>
    <x v="0"/>
    <x v="2"/>
    <m/>
    <n v="1000"/>
    <n v="1.811889619684369"/>
    <n v="551.91"/>
    <n v="16674454"/>
    <x v="12"/>
    <s v="Décharge"/>
    <x v="3"/>
    <s v="PALF"/>
    <s v="CONGO"/>
    <s v="ɣ"/>
    <m/>
  </r>
  <r>
    <d v="2019-08-19T00:00:00"/>
    <s v="Taxi Express union Moungali-Express union Total"/>
    <x v="0"/>
    <x v="2"/>
    <m/>
    <n v="1000"/>
    <n v="1.811889619684369"/>
    <n v="551.91"/>
    <n v="16673454"/>
    <x v="12"/>
    <s v="Décharge"/>
    <x v="3"/>
    <s v="PALF"/>
    <s v="CONGO"/>
    <s v="ɣ"/>
    <m/>
  </r>
  <r>
    <d v="2019-08-19T00:00:00"/>
    <s v="Taxi Express unionTotal-Bureau"/>
    <x v="0"/>
    <x v="2"/>
    <m/>
    <n v="1000"/>
    <n v="1.811889619684369"/>
    <n v="551.91"/>
    <n v="16672454"/>
    <x v="12"/>
    <s v="Décharge"/>
    <x v="3"/>
    <s v="PALF"/>
    <s v="CONGO"/>
    <s v="ɣ"/>
    <m/>
  </r>
  <r>
    <d v="2019-08-19T00:00:00"/>
    <s v="Nettoyage fleurs (ramassage de branches)-cour bureau PALF"/>
    <x v="9"/>
    <x v="4"/>
    <m/>
    <n v="3000"/>
    <n v="5.2924987650836215"/>
    <n v="566.84"/>
    <n v="16669454"/>
    <x v="6"/>
    <s v="OUI"/>
    <x v="0"/>
    <s v="PALF"/>
    <s v="CONGO"/>
    <s v="o"/>
    <m/>
  </r>
  <r>
    <d v="2019-08-19T00:00:00"/>
    <s v="Frais de transfert à i23c/RDC"/>
    <x v="8"/>
    <x v="4"/>
    <m/>
    <n v="12500"/>
    <n v="22.052078187848423"/>
    <n v="566.84"/>
    <n v="16656954"/>
    <x v="6"/>
    <s v="EUI"/>
    <x v="0"/>
    <s v="PALF"/>
    <s v="CONGO"/>
    <s v="o"/>
    <m/>
  </r>
  <r>
    <d v="2019-08-19T00:00:00"/>
    <s v="Reglement facture internet abonnement fibre optique/CONGO TELECOM"/>
    <x v="15"/>
    <x v="4"/>
    <m/>
    <n v="84419"/>
    <n v="148.92915108319806"/>
    <n v="566.84"/>
    <n v="16572535"/>
    <x v="6"/>
    <n v="1201908190003"/>
    <x v="0"/>
    <s v="RALFF"/>
    <s v="CONGO"/>
    <s v="o"/>
    <s v="45101"/>
  </r>
  <r>
    <d v="2019-08-19T00:00:00"/>
    <s v="Achat crédit téléphonique"/>
    <x v="4"/>
    <x v="4"/>
    <m/>
    <n v="8000"/>
    <n v="14.113330040222991"/>
    <n v="566.84"/>
    <n v="16564535"/>
    <x v="11"/>
    <s v="Décharge"/>
    <x v="0"/>
    <s v="RALFF"/>
    <s v="CONGO"/>
    <s v="ɣ"/>
    <s v="46101"/>
  </r>
  <r>
    <d v="2019-08-20T00:00:00"/>
    <s v="Transport maison-Bureau-maison"/>
    <x v="0"/>
    <x v="0"/>
    <m/>
    <n v="2000"/>
    <n v="3.5283325100557477"/>
    <n v="566.84"/>
    <n v="16562535"/>
    <x v="0"/>
    <s v="Décharge"/>
    <x v="0"/>
    <s v="PALF"/>
    <s v="CONGO"/>
    <s v="ɣ"/>
    <m/>
  </r>
  <r>
    <d v="2019-08-20T00:00:00"/>
    <s v="Food allowance pendant la Pause"/>
    <x v="1"/>
    <x v="0"/>
    <m/>
    <n v="1000"/>
    <n v="1.7641662550278738"/>
    <n v="566.84"/>
    <n v="16561535"/>
    <x v="0"/>
    <s v="Décharge"/>
    <x v="0"/>
    <s v="PALF"/>
    <s v="CONGO"/>
    <s v="ɣ"/>
    <m/>
  </r>
  <r>
    <d v="2019-08-20T00:00:00"/>
    <s v="Transport maison-Bureau-Agence Expressunion-bureau"/>
    <x v="0"/>
    <x v="0"/>
    <m/>
    <n v="2000"/>
    <n v="3.5283325100557477"/>
    <n v="566.84"/>
    <n v="16559535"/>
    <x v="0"/>
    <s v="Décharge"/>
    <x v="0"/>
    <s v="PALF"/>
    <s v="CONGO"/>
    <s v="ɣ"/>
    <m/>
  </r>
  <r>
    <d v="2019-08-20T00:00:00"/>
    <s v="Taxi Domicile-Agence Séoul"/>
    <x v="0"/>
    <x v="2"/>
    <m/>
    <n v="2500"/>
    <n v="4.5297240492109223"/>
    <n v="551.91"/>
    <n v="16557035"/>
    <x v="2"/>
    <s v="Décharge"/>
    <x v="3"/>
    <s v="PALF"/>
    <s v="CONGO"/>
    <s v="ɣ"/>
    <m/>
  </r>
  <r>
    <d v="2019-08-20T00:00:00"/>
    <s v="Taxi: Agence Séoul Ouesso-Résidence"/>
    <x v="0"/>
    <x v="2"/>
    <m/>
    <n v="1000"/>
    <n v="1.811889619684369"/>
    <n v="551.91"/>
    <n v="16556035"/>
    <x v="2"/>
    <s v="Décharge"/>
    <x v="3"/>
    <s v="PALF"/>
    <s v="CONGO"/>
    <s v="ɣ"/>
    <m/>
  </r>
  <r>
    <d v="2019-08-20T00:00:00"/>
    <s v="Taxi: Résidence-Marché de nuit"/>
    <x v="0"/>
    <x v="2"/>
    <m/>
    <n v="1000"/>
    <n v="1.811889619684369"/>
    <n v="551.91"/>
    <n v="16555035"/>
    <x v="2"/>
    <s v="Décharge"/>
    <x v="3"/>
    <s v="PALF"/>
    <s v="CONGO"/>
    <s v="ɣ"/>
    <m/>
  </r>
  <r>
    <d v="2019-08-20T00:00:00"/>
    <s v="Taxi: Marché de nuit-Résidence"/>
    <x v="0"/>
    <x v="2"/>
    <m/>
    <n v="1000"/>
    <n v="1.811889619684369"/>
    <n v="551.91"/>
    <n v="16554035"/>
    <x v="2"/>
    <s v="Décharge"/>
    <x v="3"/>
    <s v="PALF"/>
    <s v="CONGO"/>
    <s v="ɣ"/>
    <m/>
  </r>
  <r>
    <d v="2019-08-20T00:00:00"/>
    <s v="Reception acte de naissance de BZV de l'agence d'envoie des courriers après l'incident du vol/en RDC"/>
    <x v="9"/>
    <x v="4"/>
    <m/>
    <n v="5000"/>
    <n v="8.8208312751393692"/>
    <n v="566.84"/>
    <n v="16549035"/>
    <x v="9"/>
    <s v="oui"/>
    <x v="0"/>
    <s v="PALF"/>
    <s v="CONGO"/>
    <s v="o"/>
    <m/>
  </r>
  <r>
    <d v="2019-08-20T00:00:00"/>
    <s v="Taxi hôtel-STC-Centre ville (ensemble avec Claver pour le consulat)"/>
    <x v="0"/>
    <x v="3"/>
    <m/>
    <n v="3000"/>
    <n v="5.2924987650836215"/>
    <n v="566.84"/>
    <n v="16546035"/>
    <x v="3"/>
    <s v="Décharge"/>
    <x v="0"/>
    <s v="PALF"/>
    <s v="CONGO"/>
    <s v="ɣ"/>
    <m/>
  </r>
  <r>
    <d v="2019-08-20T00:00:00"/>
    <s v="Taxi Centre ville-Consulat -Beach (suivre le dossier de Claver)"/>
    <x v="0"/>
    <x v="3"/>
    <m/>
    <n v="3000"/>
    <n v="5.2924987650836215"/>
    <n v="566.84"/>
    <n v="16543035"/>
    <x v="3"/>
    <s v="Décharge"/>
    <x v="0"/>
    <s v="PALF"/>
    <s v="CONGO"/>
    <s v="ɣ"/>
    <m/>
  </r>
  <r>
    <d v="2019-08-20T00:00:00"/>
    <s v="Taxi Beach-DGM-Regidéso (sivre le dossier de Claver)"/>
    <x v="0"/>
    <x v="3"/>
    <m/>
    <n v="3000"/>
    <n v="5.2924987650836215"/>
    <n v="566.84"/>
    <n v="16540035"/>
    <x v="3"/>
    <s v="Décharge"/>
    <x v="0"/>
    <s v="PALF"/>
    <s v="CONGO"/>
    <s v="ɣ"/>
    <m/>
  </r>
  <r>
    <d v="2019-08-20T00:00:00"/>
    <s v="Taxi Regideso-Hôtel-Résidence Kintambo (retour à l'hôtel et changement d'hôtel)"/>
    <x v="0"/>
    <x v="3"/>
    <m/>
    <n v="3000"/>
    <n v="5.2924987650836215"/>
    <n v="566.84"/>
    <n v="16537035"/>
    <x v="3"/>
    <s v="Décharge"/>
    <x v="0"/>
    <s v="PALF"/>
    <s v="CONGO"/>
    <s v="ɣ"/>
    <m/>
  </r>
  <r>
    <d v="2019-08-20T00:00:00"/>
    <s v="Taxi Hôtel-Beach-Hôtel (récupération de l'acte de naissance de Claver)"/>
    <x v="0"/>
    <x v="3"/>
    <m/>
    <n v="3000"/>
    <n v="5.2924987650836215"/>
    <n v="566.84"/>
    <n v="16534035"/>
    <x v="3"/>
    <s v="Décharge"/>
    <x v="0"/>
    <s v="PALF"/>
    <s v="CONGO"/>
    <s v="ɣ"/>
    <m/>
  </r>
  <r>
    <d v="2019-08-20T00:00:00"/>
    <s v="Taxi Hôtel-Agence EU-Hôtel (faire le retrait effectué)"/>
    <x v="0"/>
    <x v="3"/>
    <m/>
    <n v="2000"/>
    <n v="3.5283325100557477"/>
    <n v="566.84"/>
    <n v="16532035"/>
    <x v="3"/>
    <s v="Décharge"/>
    <x v="0"/>
    <s v="PALF"/>
    <s v="CONGO"/>
    <s v="ɣ"/>
    <m/>
  </r>
  <r>
    <d v="2019-08-20T00:00:00"/>
    <s v="Taxi Bureau-Marché Moungali"/>
    <x v="0"/>
    <x v="2"/>
    <m/>
    <n v="1000"/>
    <n v="1.811889619684369"/>
    <n v="551.91"/>
    <n v="16531035"/>
    <x v="12"/>
    <s v="Décharge"/>
    <x v="3"/>
    <s v="PALF"/>
    <s v="CONGO"/>
    <s v="ɣ"/>
    <m/>
  </r>
  <r>
    <d v="2019-08-20T00:00:00"/>
    <s v="Taxi Marché Moungali-bureau"/>
    <x v="0"/>
    <x v="2"/>
    <m/>
    <n v="1000"/>
    <n v="1.811889619684369"/>
    <n v="551.91"/>
    <n v="16530035"/>
    <x v="12"/>
    <s v="Décharge"/>
    <x v="3"/>
    <s v="PALF"/>
    <s v="CONGO"/>
    <s v="ɣ"/>
    <m/>
  </r>
  <r>
    <d v="2019-08-20T00:00:00"/>
    <s v="Installation nouveau chauffe eau-Bureau PALF"/>
    <x v="9"/>
    <x v="4"/>
    <m/>
    <n v="140000"/>
    <n v="253.66454675581164"/>
    <n v="551.91"/>
    <n v="16390035"/>
    <x v="6"/>
    <s v="OUI"/>
    <x v="3"/>
    <s v="PALF"/>
    <s v="CONGO"/>
    <s v="o"/>
    <m/>
  </r>
  <r>
    <d v="2019-08-20T00:00:00"/>
    <s v="Taxi bureau-BCI"/>
    <x v="0"/>
    <x v="0"/>
    <m/>
    <n v="2000"/>
    <n v="3.5283325100557477"/>
    <n v="566.84"/>
    <n v="16388035"/>
    <x v="6"/>
    <s v="OUI"/>
    <x v="0"/>
    <s v="PALF"/>
    <s v="CONGO"/>
    <s v="ɣ"/>
    <m/>
  </r>
  <r>
    <d v="2019-08-20T00:00:00"/>
    <s v="Frais de transfert à Francy/RDC"/>
    <x v="8"/>
    <x v="4"/>
    <m/>
    <n v="8700"/>
    <n v="15.348246418742502"/>
    <n v="566.84"/>
    <n v="16379335"/>
    <x v="6"/>
    <s v="EUI"/>
    <x v="0"/>
    <s v="PALF"/>
    <s v="CONGO"/>
    <s v="o"/>
    <m/>
  </r>
  <r>
    <d v="2019-08-20T00:00:00"/>
    <s v="Achat materiel Plomberie/Bureau PALF"/>
    <x v="9"/>
    <x v="4"/>
    <m/>
    <n v="6000"/>
    <n v="10.584997530167243"/>
    <n v="566.84"/>
    <n v="16373335"/>
    <x v="6"/>
    <n v="4536"/>
    <x v="0"/>
    <s v="PALF"/>
    <s v="CONGO"/>
    <s v="o"/>
    <m/>
  </r>
  <r>
    <d v="2019-08-20T00:00:00"/>
    <s v="Reglement Main d'Oeuvre PLOMBERIE/Bureau PALF"/>
    <x v="9"/>
    <x v="4"/>
    <m/>
    <n v="20000"/>
    <n v="35.283325100557477"/>
    <n v="566.84"/>
    <n v="16353335"/>
    <x v="6"/>
    <s v="OUI"/>
    <x v="0"/>
    <s v="PALF"/>
    <s v="CONGO"/>
    <s v="o"/>
    <m/>
  </r>
  <r>
    <d v="2019-08-20T00:00:00"/>
    <s v="Paiement frais d'hôtel pour 06 nuitées du 14 au 20 août 2019 en RDC"/>
    <x v="7"/>
    <x v="3"/>
    <m/>
    <n v="168000"/>
    <n v="296.3799308446828"/>
    <n v="566.84"/>
    <n v="16185335"/>
    <x v="3"/>
    <s v="003-3001"/>
    <x v="0"/>
    <s v="PALF"/>
    <s v="CONGO"/>
    <s v="o"/>
    <m/>
  </r>
  <r>
    <d v="2019-08-20T00:00:00"/>
    <s v="FRAIS RET.DEPLACE Chq n°3635077"/>
    <x v="5"/>
    <x v="4"/>
    <m/>
    <n v="3484"/>
    <n v="6.146355232517112"/>
    <n v="566.84"/>
    <n v="16181851"/>
    <x v="8"/>
    <n v="3635077"/>
    <x v="0"/>
    <s v="PALF"/>
    <s v="CONGO"/>
    <s v="o"/>
    <m/>
  </r>
  <r>
    <d v="2019-08-20T00:00:00"/>
    <s v="FRAIS EXTRAIT DE COMPTE SIEGE "/>
    <x v="5"/>
    <x v="4"/>
    <m/>
    <n v="2152"/>
    <n v="3.2807028509490714"/>
    <n v="655.95699999999999"/>
    <n v="16179699"/>
    <x v="8"/>
    <s v="Relevé"/>
    <x v="2"/>
    <s v="RALFF"/>
    <s v="CONGO"/>
    <s v="o"/>
    <s v="71101"/>
  </r>
  <r>
    <d v="2019-08-21T00:00:00"/>
    <s v="Transport maison-Bureau-maison"/>
    <x v="0"/>
    <x v="0"/>
    <m/>
    <n v="2000"/>
    <n v="3.5283325100557477"/>
    <n v="566.84"/>
    <n v="16177699"/>
    <x v="0"/>
    <s v="Décharge"/>
    <x v="0"/>
    <s v="PALF"/>
    <s v="CONGO"/>
    <s v="ɣ"/>
    <m/>
  </r>
  <r>
    <d v="2019-08-21T00:00:00"/>
    <s v="Food allowance pendant la Pause"/>
    <x v="1"/>
    <x v="0"/>
    <m/>
    <n v="1000"/>
    <n v="1.7641662550278738"/>
    <n v="566.84"/>
    <n v="16176699"/>
    <x v="0"/>
    <s v="Décharge"/>
    <x v="0"/>
    <s v="PALF"/>
    <s v="CONGO"/>
    <s v="ɣ"/>
    <m/>
  </r>
  <r>
    <d v="2019-08-21T00:00:00"/>
    <s v="Transport Bureau-onemo-cnss-bureau"/>
    <x v="0"/>
    <x v="0"/>
    <m/>
    <n v="3000"/>
    <n v="5.2924987650836215"/>
    <n v="566.84"/>
    <n v="16173699"/>
    <x v="0"/>
    <s v="Décharge"/>
    <x v="0"/>
    <s v="PALF"/>
    <s v="CONGO"/>
    <s v="ɣ"/>
    <m/>
  </r>
  <r>
    <d v="2019-08-21T00:00:00"/>
    <s v="Taxi domicile/Agence ocean du nord "/>
    <x v="0"/>
    <x v="2"/>
    <m/>
    <n v="2000"/>
    <n v="3.623779239368738"/>
    <n v="551.91"/>
    <n v="16171699"/>
    <x v="10"/>
    <s v="Décharge"/>
    <x v="3"/>
    <s v="PALF"/>
    <s v="CONGO"/>
    <s v="ɣ"/>
    <m/>
  </r>
  <r>
    <d v="2019-08-21T00:00:00"/>
    <s v="Taxi moto Agence/hotel à owando"/>
    <x v="0"/>
    <x v="2"/>
    <m/>
    <n v="500"/>
    <n v="0.90594480984218451"/>
    <n v="551.91"/>
    <n v="16171199"/>
    <x v="10"/>
    <s v="Décharge"/>
    <x v="3"/>
    <s v="PALF"/>
    <s v="CONGO"/>
    <s v="ɣ"/>
    <m/>
  </r>
  <r>
    <d v="2019-08-21T00:00:00"/>
    <s v="Taxi: Résidence-DDEF"/>
    <x v="0"/>
    <x v="2"/>
    <m/>
    <n v="1000"/>
    <n v="1.811889619684369"/>
    <n v="551.91"/>
    <n v="16170199"/>
    <x v="2"/>
    <s v="Décharge"/>
    <x v="3"/>
    <s v="PALF"/>
    <s v="CONGO"/>
    <s v="ɣ"/>
    <m/>
  </r>
  <r>
    <d v="2019-08-21T00:00:00"/>
    <s v="Taxi: DDEF-Cour d'Appel"/>
    <x v="0"/>
    <x v="2"/>
    <m/>
    <n v="1000"/>
    <n v="1.811889619684369"/>
    <n v="551.91"/>
    <n v="16169199"/>
    <x v="2"/>
    <s v="Décharge"/>
    <x v="3"/>
    <s v="PALF"/>
    <s v="CONGO"/>
    <s v="ɣ"/>
    <m/>
  </r>
  <r>
    <d v="2019-08-21T00:00:00"/>
    <s v="Taxi: Cour d'appel-DDEF"/>
    <x v="0"/>
    <x v="2"/>
    <m/>
    <n v="1000"/>
    <n v="1.811889619684369"/>
    <n v="551.91"/>
    <n v="16168199"/>
    <x v="2"/>
    <s v="Décharge"/>
    <x v="3"/>
    <s v="PALF"/>
    <s v="CONGO"/>
    <s v="ɣ"/>
    <m/>
  </r>
  <r>
    <d v="2019-08-21T00:00:00"/>
    <s v="Taxi: DDEF-Maison d'arrêt"/>
    <x v="0"/>
    <x v="2"/>
    <m/>
    <n v="1000"/>
    <n v="1.811889619684369"/>
    <n v="551.91"/>
    <n v="16167199"/>
    <x v="2"/>
    <s v="Décharge"/>
    <x v="3"/>
    <s v="PALF"/>
    <s v="CONGO"/>
    <s v="ɣ"/>
    <m/>
  </r>
  <r>
    <d v="2019-08-21T00:00:00"/>
    <s v="Taxi : Maison d'arrêt-Résidence"/>
    <x v="0"/>
    <x v="2"/>
    <m/>
    <n v="1000"/>
    <n v="1.811889619684369"/>
    <n v="551.91"/>
    <n v="16166199"/>
    <x v="2"/>
    <s v="Décharge"/>
    <x v="3"/>
    <s v="PALF"/>
    <s v="CONGO"/>
    <s v="ɣ"/>
    <m/>
  </r>
  <r>
    <d v="2019-08-21T00:00:00"/>
    <s v="Taxi: Résidence-Restaurant"/>
    <x v="0"/>
    <x v="2"/>
    <m/>
    <n v="1000"/>
    <n v="1.811889619684369"/>
    <n v="551.91"/>
    <n v="16165199"/>
    <x v="2"/>
    <s v="Décharge"/>
    <x v="3"/>
    <s v="PALF"/>
    <s v="CONGO"/>
    <s v="ɣ"/>
    <m/>
  </r>
  <r>
    <d v="2019-08-21T00:00:00"/>
    <s v="Ration du détenu TONGA Yvon à Ouesso&#10;"/>
    <x v="3"/>
    <x v="2"/>
    <m/>
    <n v="1000"/>
    <n v="1.811889619684369"/>
    <n v="551.91"/>
    <n v="16164199"/>
    <x v="2"/>
    <s v="Décharge"/>
    <x v="3"/>
    <s v="PALF"/>
    <s v="CONGO"/>
    <s v="ɣ"/>
    <m/>
  </r>
  <r>
    <d v="2019-08-21T00:00:00"/>
    <s v="Taxi: Restaurant-Résidence"/>
    <x v="0"/>
    <x v="2"/>
    <m/>
    <n v="1000"/>
    <n v="1.811889619684369"/>
    <n v="551.91"/>
    <n v="16163199"/>
    <x v="2"/>
    <s v="Décharge"/>
    <x v="3"/>
    <s v="PALF"/>
    <s v="CONGO"/>
    <s v="ɣ"/>
    <m/>
  </r>
  <r>
    <d v="2019-08-21T00:00:00"/>
    <s v="Taxi Hôtel-Galaxi-Consulat (suivre le dossier de Claver)"/>
    <x v="0"/>
    <x v="3"/>
    <m/>
    <n v="3000"/>
    <n v="5.2924987650836215"/>
    <n v="566.84"/>
    <n v="16160199"/>
    <x v="3"/>
    <s v="Décharge"/>
    <x v="0"/>
    <s v="PALF"/>
    <s v="CONGO"/>
    <s v="ɣ"/>
    <m/>
  </r>
  <r>
    <d v="2019-08-21T00:00:00"/>
    <s v="Taxi Consulat-Galaxy-Hôtel (suivre le dossier de Claver et retour à l'hôtel)"/>
    <x v="0"/>
    <x v="3"/>
    <m/>
    <n v="3000"/>
    <n v="5.2924987650836215"/>
    <n v="566.84"/>
    <n v="16157199"/>
    <x v="3"/>
    <s v="Décharge"/>
    <x v="0"/>
    <s v="PALF"/>
    <s v="CONGO"/>
    <s v="ɣ"/>
    <m/>
  </r>
  <r>
    <d v="2019-08-21T00:00:00"/>
    <s v="Taxi Hôtel-Agence EU-Hôtel (faire le retrait d'argent pour Claver)"/>
    <x v="0"/>
    <x v="3"/>
    <m/>
    <n v="2000"/>
    <n v="3.5283325100557477"/>
    <n v="566.84"/>
    <n v="16155199"/>
    <x v="3"/>
    <s v="Décharge"/>
    <x v="0"/>
    <s v="PALF"/>
    <s v="CONGO"/>
    <s v="ɣ"/>
    <m/>
  </r>
  <r>
    <d v="2019-08-21T00:00:00"/>
    <s v="Taxi Hôtel-Chez John-Camp Kauka (rencontre avec les cibles)"/>
    <x v="0"/>
    <x v="3"/>
    <m/>
    <n v="2000"/>
    <n v="3.5283325100557477"/>
    <n v="566.84"/>
    <n v="16153199"/>
    <x v="3"/>
    <s v="Décharge"/>
    <x v="0"/>
    <s v="PALF"/>
    <s v="CONGO"/>
    <s v="ɣ"/>
    <m/>
  </r>
  <r>
    <d v="2019-08-21T00:00:00"/>
    <s v="Taxi Camp Kauka-Victoire-Hôtel (investigation sur terrain et retour à l'hôtel)"/>
    <x v="0"/>
    <x v="3"/>
    <m/>
    <n v="2000"/>
    <n v="3.5283325100557477"/>
    <n v="566.84"/>
    <n v="16151199"/>
    <x v="3"/>
    <s v="Décharge"/>
    <x v="0"/>
    <s v="PALF"/>
    <s v="CONGO"/>
    <s v="ɣ"/>
    <m/>
  </r>
  <r>
    <d v="2019-08-21T00:00:00"/>
    <s v="Taxi Domicile-Express Union"/>
    <x v="0"/>
    <x v="2"/>
    <m/>
    <n v="1000"/>
    <n v="1.811889619684369"/>
    <n v="551.91"/>
    <n v="16150199"/>
    <x v="12"/>
    <s v="Décharge"/>
    <x v="3"/>
    <s v="PALF"/>
    <s v="CONGO"/>
    <s v="ɣ"/>
    <m/>
  </r>
  <r>
    <d v="2019-08-21T00:00:00"/>
    <s v="Taxi Express union-Bureau"/>
    <x v="0"/>
    <x v="2"/>
    <m/>
    <n v="1000"/>
    <n v="1.811889619684369"/>
    <n v="551.91"/>
    <n v="16149199"/>
    <x v="12"/>
    <s v="Décharge"/>
    <x v="3"/>
    <s v="PALF"/>
    <s v="CONGO"/>
    <s v="ɣ"/>
    <m/>
  </r>
  <r>
    <d v="2019-08-21T00:00:00"/>
    <s v="Frais de transfert à CI64/RDC"/>
    <x v="8"/>
    <x v="4"/>
    <m/>
    <n v="8700"/>
    <n v="15.348246418742502"/>
    <n v="566.84"/>
    <n v="16140499"/>
    <x v="6"/>
    <s v="EUI"/>
    <x v="0"/>
    <s v="PALF"/>
    <s v="CONGO"/>
    <s v="o"/>
    <m/>
  </r>
  <r>
    <d v="2019-08-21T00:00:00"/>
    <s v="COTISATION WEB BANK"/>
    <x v="5"/>
    <x v="4"/>
    <m/>
    <n v="6670"/>
    <n v="11.766988921035917"/>
    <n v="566.84"/>
    <n v="16133829"/>
    <x v="8"/>
    <s v="Relevé"/>
    <x v="0"/>
    <s v="PALF"/>
    <s v="CONGO"/>
    <s v="o"/>
    <m/>
  </r>
  <r>
    <d v="2019-08-22T00:00:00"/>
    <s v="Transport maison-Bureau-maison"/>
    <x v="0"/>
    <x v="0"/>
    <m/>
    <n v="2000"/>
    <n v="3.5283325100557477"/>
    <n v="566.84"/>
    <n v="16131829"/>
    <x v="0"/>
    <s v="Décharge"/>
    <x v="0"/>
    <s v="PALF"/>
    <s v="CONGO"/>
    <s v="ɣ"/>
    <m/>
  </r>
  <r>
    <d v="2019-08-22T00:00:00"/>
    <s v="Food allowance pendant la Pause"/>
    <x v="1"/>
    <x v="0"/>
    <m/>
    <n v="1000"/>
    <n v="1.7641662550278738"/>
    <n v="566.84"/>
    <n v="16130829"/>
    <x v="0"/>
    <s v="Décharge"/>
    <x v="0"/>
    <s v="PALF"/>
    <s v="CONGO"/>
    <s v="ɣ"/>
    <m/>
  </r>
  <r>
    <d v="2019-08-22T00:00:00"/>
    <s v="Transport Bureau-onemo-bureau"/>
    <x v="0"/>
    <x v="0"/>
    <m/>
    <n v="2000"/>
    <n v="3.5283325100557477"/>
    <n v="566.84"/>
    <n v="16128829"/>
    <x v="0"/>
    <s v="Décharge"/>
    <x v="0"/>
    <s v="PALF"/>
    <s v="CONGO"/>
    <s v="ɣ"/>
    <m/>
  </r>
  <r>
    <d v="2019-08-22T00:00:00"/>
    <s v="Taxi moto hotel/resto  pour acheter à manger"/>
    <x v="0"/>
    <x v="2"/>
    <m/>
    <n v="500"/>
    <n v="0.90594480984218451"/>
    <n v="551.91"/>
    <n v="16128329"/>
    <x v="10"/>
    <s v="Décharge"/>
    <x v="3"/>
    <s v="PALF"/>
    <s v="CONGO"/>
    <s v="ɣ"/>
    <m/>
  </r>
  <r>
    <d v="2019-08-22T00:00:00"/>
    <s v="Taxi moto resto/hotel"/>
    <x v="0"/>
    <x v="2"/>
    <m/>
    <n v="500"/>
    <n v="0.90594480984218451"/>
    <n v="551.91"/>
    <n v="16127829"/>
    <x v="10"/>
    <s v="Décharge"/>
    <x v="3"/>
    <s v="PALF"/>
    <s v="CONGO"/>
    <s v="ɣ"/>
    <m/>
  </r>
  <r>
    <d v="2019-08-22T00:00:00"/>
    <s v="Taxi moto hotel/ddefo pour recontrer le chef faune "/>
    <x v="0"/>
    <x v="2"/>
    <m/>
    <n v="300"/>
    <n v="0.54356688590531066"/>
    <n v="551.91"/>
    <n v="16127529"/>
    <x v="10"/>
    <s v="Décharge"/>
    <x v="3"/>
    <s v="PALF"/>
    <s v="CONGO"/>
    <s v="ɣ"/>
    <m/>
  </r>
  <r>
    <d v="2019-08-22T00:00:00"/>
    <s v="Taxi moto ddefo/TGI pour le suivi de l'audience"/>
    <x v="0"/>
    <x v="2"/>
    <m/>
    <n v="500"/>
    <n v="0.90594480984218451"/>
    <n v="551.91"/>
    <n v="16127029"/>
    <x v="10"/>
    <s v="Décharge"/>
    <x v="3"/>
    <s v="PALF"/>
    <s v="CONGO"/>
    <s v="ɣ"/>
    <m/>
  </r>
  <r>
    <d v="2019-08-22T00:00:00"/>
    <s v="Taxi moto TGI/resto à owando"/>
    <x v="0"/>
    <x v="2"/>
    <m/>
    <n v="500"/>
    <n v="0.90594480984218451"/>
    <n v="551.91"/>
    <n v="16126529"/>
    <x v="10"/>
    <s v="Décharge"/>
    <x v="3"/>
    <s v="PALF"/>
    <s v="CONGO"/>
    <s v="ɣ"/>
    <m/>
  </r>
  <r>
    <d v="2019-08-22T00:00:00"/>
    <s v="Taxi moto resto/hotel"/>
    <x v="0"/>
    <x v="2"/>
    <m/>
    <n v="300"/>
    <n v="0.54356688590531066"/>
    <n v="551.91"/>
    <n v="16126229"/>
    <x v="10"/>
    <s v="Décharge"/>
    <x v="3"/>
    <s v="PALF"/>
    <s v="CONGO"/>
    <s v="ɣ"/>
    <m/>
  </r>
  <r>
    <d v="2019-08-22T00:00:00"/>
    <s v="Taxi: Résidence-DDEF"/>
    <x v="0"/>
    <x v="2"/>
    <m/>
    <n v="1000"/>
    <n v="1.811889619684369"/>
    <n v="551.91"/>
    <n v="16125229"/>
    <x v="2"/>
    <s v="Décharge"/>
    <x v="3"/>
    <s v="PALF"/>
    <s v="CONGO"/>
    <s v="ɣ"/>
    <m/>
  </r>
  <r>
    <d v="2019-08-22T00:00:00"/>
    <s v="Taxi: DDEF-Cour d'Appel"/>
    <x v="0"/>
    <x v="2"/>
    <m/>
    <n v="1000"/>
    <n v="1.811889619684369"/>
    <n v="551.91"/>
    <n v="16124229"/>
    <x v="2"/>
    <s v="Décharge"/>
    <x v="3"/>
    <s v="PALF"/>
    <s v="CONGO"/>
    <s v="ɣ"/>
    <m/>
  </r>
  <r>
    <d v="2019-08-22T00:00:00"/>
    <s v="Taxi: Cour d'appel-Charden"/>
    <x v="0"/>
    <x v="2"/>
    <m/>
    <n v="500"/>
    <n v="0.90594480984218451"/>
    <n v="551.91"/>
    <n v="16123729"/>
    <x v="2"/>
    <s v="Décharge"/>
    <x v="3"/>
    <s v="PALF"/>
    <s v="CONGO"/>
    <s v="ɣ"/>
    <m/>
  </r>
  <r>
    <d v="2019-08-22T00:00:00"/>
    <s v="Taxi: Charden-Résidence"/>
    <x v="0"/>
    <x v="2"/>
    <m/>
    <n v="1000"/>
    <n v="1.811889619684369"/>
    <n v="551.91"/>
    <n v="16122729"/>
    <x v="2"/>
    <s v="Décharge"/>
    <x v="3"/>
    <s v="PALF"/>
    <s v="CONGO"/>
    <s v="ɣ"/>
    <m/>
  </r>
  <r>
    <d v="2019-08-22T00:00:00"/>
    <s v="Taxi: Résidence-Agence Océan du nord Ouesso"/>
    <x v="0"/>
    <x v="2"/>
    <m/>
    <n v="1000"/>
    <n v="1.811889619684369"/>
    <n v="551.91"/>
    <n v="16121729"/>
    <x v="2"/>
    <s v="Décharge"/>
    <x v="3"/>
    <s v="PALF"/>
    <s v="CONGO"/>
    <s v="ɣ"/>
    <m/>
  </r>
  <r>
    <d v="2019-08-22T00:00:00"/>
    <s v="Achat Billet: Ouesso-Brazzaville"/>
    <x v="0"/>
    <x v="2"/>
    <m/>
    <n v="15000"/>
    <n v="26.401013798929881"/>
    <n v="568.16"/>
    <n v="16106729"/>
    <x v="2"/>
    <s v="OUI"/>
    <x v="1"/>
    <s v="RALFF"/>
    <s v="CONGO"/>
    <s v="o"/>
    <s v="22101"/>
  </r>
  <r>
    <d v="2019-08-22T00:00:00"/>
    <s v="Taxi: Agence Océan du nord- Maison d'arrêt"/>
    <x v="0"/>
    <x v="2"/>
    <m/>
    <n v="1000"/>
    <n v="1.811889619684369"/>
    <n v="551.91"/>
    <n v="16105729"/>
    <x v="2"/>
    <s v="Décharge"/>
    <x v="3"/>
    <s v="PALF"/>
    <s v="CONGO"/>
    <s v="ɣ"/>
    <m/>
  </r>
  <r>
    <d v="2019-08-22T00:00:00"/>
    <s v="Ration du détenu TONGA à Ouesso"/>
    <x v="3"/>
    <x v="2"/>
    <m/>
    <n v="1000"/>
    <n v="1.811889619684369"/>
    <n v="551.91"/>
    <n v="16104729"/>
    <x v="2"/>
    <s v="Décharge"/>
    <x v="3"/>
    <s v="PALF"/>
    <s v="CONGO"/>
    <s v="ɣ"/>
    <m/>
  </r>
  <r>
    <d v="2019-08-22T00:00:00"/>
    <s v="Taxi: Maison d'arrêt-Restaurant"/>
    <x v="0"/>
    <x v="2"/>
    <m/>
    <n v="1000"/>
    <n v="1.811889619684369"/>
    <n v="551.91"/>
    <n v="16103729"/>
    <x v="2"/>
    <s v="Décharge"/>
    <x v="3"/>
    <s v="PALF"/>
    <s v="CONGO"/>
    <s v="ɣ"/>
    <m/>
  </r>
  <r>
    <d v="2019-08-22T00:00:00"/>
    <s v="Taxi: Restaurant-Résidence"/>
    <x v="0"/>
    <x v="2"/>
    <m/>
    <n v="1000"/>
    <n v="1.811889619684369"/>
    <n v="551.91"/>
    <n v="16102729"/>
    <x v="2"/>
    <s v="Décharge"/>
    <x v="3"/>
    <s v="PALF"/>
    <s v="CONGO"/>
    <s v="ɣ"/>
    <m/>
  </r>
  <r>
    <d v="2019-08-22T00:00:00"/>
    <s v="Frais d'attestation d'identité de Voyage consulat congo en RDC/Kinshasa"/>
    <x v="13"/>
    <x v="3"/>
    <m/>
    <n v="7000"/>
    <n v="12.349163785195117"/>
    <n v="566.84"/>
    <n v="16095729"/>
    <x v="9"/>
    <n v="996"/>
    <x v="0"/>
    <s v="PALF"/>
    <s v="CONGO"/>
    <s v="o"/>
    <m/>
  </r>
  <r>
    <d v="2019-08-22T00:00:00"/>
    <s v="Taxi Hôtel-Gambela-Chez John (investigation et rencontre)"/>
    <x v="0"/>
    <x v="3"/>
    <m/>
    <n v="2000"/>
    <n v="3.5283325100557477"/>
    <n v="566.84"/>
    <n v="16093729"/>
    <x v="3"/>
    <s v="Décharge"/>
    <x v="0"/>
    <s v="PALF"/>
    <s v="CONGO"/>
    <s v="ɣ"/>
    <m/>
  </r>
  <r>
    <d v="2019-08-22T00:00:00"/>
    <s v="Taxi Chez John-Victoire-Hôtel (retrouver Claver pour le rendez-vous à l'ambassade)"/>
    <x v="0"/>
    <x v="3"/>
    <m/>
    <n v="2000"/>
    <n v="3.5283325100557477"/>
    <n v="566.84"/>
    <n v="16091729"/>
    <x v="3"/>
    <s v="Décharge"/>
    <x v="0"/>
    <s v="PALF"/>
    <s v="CONGO"/>
    <s v="ɣ"/>
    <m/>
  </r>
  <r>
    <d v="2019-08-22T00:00:00"/>
    <s v="Taxi Hôtel-Consulat-Hôtel (ensemble avec Claver pour son rendez-vous au consulat)"/>
    <x v="0"/>
    <x v="3"/>
    <m/>
    <n v="3000"/>
    <n v="5.2924987650836215"/>
    <n v="566.84"/>
    <n v="16088729"/>
    <x v="3"/>
    <s v="Décharge"/>
    <x v="0"/>
    <s v="PALF"/>
    <s v="CONGO"/>
    <s v="ɣ"/>
    <m/>
  </r>
  <r>
    <d v="2019-08-22T00:00:00"/>
    <s v="Taxi Hôtel-Victoire-Kauka (investigation et rencontre avec les cibles)"/>
    <x v="0"/>
    <x v="3"/>
    <m/>
    <n v="2000"/>
    <n v="3.5283325100557477"/>
    <n v="566.84"/>
    <n v="16086729"/>
    <x v="3"/>
    <s v="Décharge"/>
    <x v="0"/>
    <s v="PALF"/>
    <s v="CONGO"/>
    <s v="ɣ"/>
    <m/>
  </r>
  <r>
    <d v="2019-08-22T00:00:00"/>
    <s v="Taxi Kauka-Chez Ousmane-Hôtel (rencontre et investigation sur terrain)"/>
    <x v="0"/>
    <x v="3"/>
    <m/>
    <n v="2000"/>
    <n v="3.5283325100557477"/>
    <n v="566.84"/>
    <n v="16084729"/>
    <x v="3"/>
    <s v="Décharge"/>
    <x v="0"/>
    <s v="PALF"/>
    <s v="CONGO"/>
    <s v="ɣ"/>
    <m/>
  </r>
  <r>
    <d v="2019-08-22T00:00:00"/>
    <s v="Achat boisson (rencontre avec 2 cibles)"/>
    <x v="2"/>
    <x v="3"/>
    <m/>
    <n v="5000"/>
    <n v="8.8208312751393692"/>
    <n v="566.84"/>
    <n v="16079729"/>
    <x v="3"/>
    <s v="Décharge"/>
    <x v="0"/>
    <s v="PALF"/>
    <s v="CONGO"/>
    <s v="ɣ"/>
    <m/>
  </r>
  <r>
    <d v="2019-08-22T00:00:00"/>
    <s v="Achat crédit téléphonique (appel et sms)"/>
    <x v="4"/>
    <x v="4"/>
    <m/>
    <n v="3000"/>
    <n v="5.2924987650836215"/>
    <n v="566.84"/>
    <n v="16076729"/>
    <x v="3"/>
    <s v="Décharge"/>
    <x v="0"/>
    <s v="PALF"/>
    <s v="CONGO"/>
    <s v="ɣ"/>
    <m/>
  </r>
  <r>
    <d v="2019-08-22T00:00:00"/>
    <s v="Frais de transfert à Crépin/OUESSO"/>
    <x v="8"/>
    <x v="4"/>
    <m/>
    <n v="395"/>
    <n v="0.69684567073601011"/>
    <n v="566.84"/>
    <n v="16076334"/>
    <x v="6"/>
    <s v="03/GCF"/>
    <x v="0"/>
    <s v="PALF"/>
    <s v="CONGO"/>
    <s v="o"/>
    <m/>
  </r>
  <r>
    <d v="2019-08-22T00:00:00"/>
    <s v="Frais de transfert à Amenophys/OWANDO"/>
    <x v="8"/>
    <x v="4"/>
    <m/>
    <n v="715"/>
    <n v="1.2613788723449297"/>
    <n v="566.84"/>
    <n v="16075619"/>
    <x v="6"/>
    <s v="03/GCF"/>
    <x v="0"/>
    <s v="PALF"/>
    <s v="CONGO"/>
    <s v="o"/>
    <m/>
  </r>
  <r>
    <d v="2019-08-23T00:00:00"/>
    <s v="Transport maison-Bureau-maison"/>
    <x v="0"/>
    <x v="0"/>
    <m/>
    <n v="2000"/>
    <n v="3.5283325100557477"/>
    <n v="566.84"/>
    <n v="16073619"/>
    <x v="0"/>
    <s v="Décharge"/>
    <x v="0"/>
    <s v="PALF"/>
    <s v="CONGO"/>
    <s v="ɣ"/>
    <m/>
  </r>
  <r>
    <d v="2019-08-23T00:00:00"/>
    <s v="Food allowance pendant la Pause"/>
    <x v="1"/>
    <x v="0"/>
    <m/>
    <n v="1000"/>
    <n v="1.7641662550278738"/>
    <n v="566.84"/>
    <n v="16072619"/>
    <x v="0"/>
    <s v="Décharge"/>
    <x v="0"/>
    <s v="PALF"/>
    <s v="CONGO"/>
    <s v="ɣ"/>
    <m/>
  </r>
  <r>
    <d v="2019-08-23T00:00:00"/>
    <s v="Transport Bureau-burotop-bureau"/>
    <x v="0"/>
    <x v="0"/>
    <m/>
    <n v="2000"/>
    <n v="3.5283325100557477"/>
    <n v="566.84"/>
    <n v="16070619"/>
    <x v="0"/>
    <s v="Décharge"/>
    <x v="0"/>
    <s v="PALF"/>
    <s v="CONGO"/>
    <s v="ɣ"/>
    <m/>
  </r>
  <r>
    <d v="2019-08-23T00:00:00"/>
    <s v="Taxi moto hotel/secretariat pour phocotopier mon ODM"/>
    <x v="0"/>
    <x v="2"/>
    <m/>
    <n v="300"/>
    <n v="0.54356688590531066"/>
    <n v="551.91"/>
    <n v="16070319"/>
    <x v="10"/>
    <s v="Décharge"/>
    <x v="3"/>
    <s v="PALF"/>
    <s v="CONGO"/>
    <s v="ɣ"/>
    <m/>
  </r>
  <r>
    <d v="2019-08-23T00:00:00"/>
    <s v="Taxi moto secretariat/charden farell pour retirer de l'argent"/>
    <x v="0"/>
    <x v="2"/>
    <m/>
    <n v="500"/>
    <n v="0.90594480984218451"/>
    <n v="551.91"/>
    <n v="16069819"/>
    <x v="10"/>
    <s v="Décharge"/>
    <x v="3"/>
    <s v="PALF"/>
    <s v="CONGO"/>
    <s v="ɣ"/>
    <m/>
  </r>
  <r>
    <d v="2019-08-23T00:00:00"/>
    <s v="Taxi moto charden farell/ Agence ocean du nord pour "/>
    <x v="0"/>
    <x v="2"/>
    <m/>
    <n v="300"/>
    <n v="0.54356688590531066"/>
    <n v="551.91"/>
    <n v="16069519"/>
    <x v="10"/>
    <s v="Décharge"/>
    <x v="3"/>
    <s v="PALF"/>
    <s v="CONGO"/>
    <s v="ɣ"/>
    <m/>
  </r>
  <r>
    <d v="2019-08-23T00:00:00"/>
    <s v="Achat Billet Djambala-BZV"/>
    <x v="0"/>
    <x v="2"/>
    <m/>
    <n v="12000"/>
    <n v="21.120811039143906"/>
    <n v="568.16"/>
    <n v="16057519"/>
    <x v="10"/>
    <s v="OUI"/>
    <x v="1"/>
    <s v="RALFF"/>
    <s v="CONGO"/>
    <s v="o"/>
    <s v="22101"/>
  </r>
  <r>
    <d v="2019-08-23T00:00:00"/>
    <s v="Taxi moto Agence ocean du nord/M.A à owando pour la visite geole"/>
    <x v="0"/>
    <x v="2"/>
    <m/>
    <n v="300"/>
    <n v="0.54356688590531066"/>
    <n v="551.91"/>
    <n v="16057219"/>
    <x v="10"/>
    <s v="Décharge"/>
    <x v="3"/>
    <s v="PALF"/>
    <s v="CONGO"/>
    <s v="ɣ"/>
    <m/>
  </r>
  <r>
    <d v="2019-08-23T00:00:00"/>
    <s v="Taxi moto MA/ddefo pour rencontrer le chef faune"/>
    <x v="0"/>
    <x v="2"/>
    <m/>
    <n v="500"/>
    <n v="0.90594480984218451"/>
    <n v="551.91"/>
    <n v="16056719"/>
    <x v="10"/>
    <s v="Décharge"/>
    <x v="3"/>
    <s v="PALF"/>
    <s v="CONGO"/>
    <s v="ɣ"/>
    <m/>
  </r>
  <r>
    <d v="2019-08-23T00:00:00"/>
    <s v="Taxi moto ddefo/hotel "/>
    <x v="0"/>
    <x v="2"/>
    <m/>
    <n v="300"/>
    <n v="0.54356688590531066"/>
    <n v="551.91"/>
    <n v="16056419"/>
    <x v="10"/>
    <s v="Décharge"/>
    <x v="3"/>
    <s v="PALF"/>
    <s v="CONGO"/>
    <s v="ɣ"/>
    <m/>
  </r>
  <r>
    <d v="2019-08-23T00:00:00"/>
    <s v="Taxi moto hotel/MA pour effectuer la visite geole"/>
    <x v="0"/>
    <x v="2"/>
    <m/>
    <n v="300"/>
    <n v="0.54356688590531066"/>
    <n v="551.91"/>
    <n v="16056119"/>
    <x v="10"/>
    <s v="Décharge"/>
    <x v="3"/>
    <s v="PALF"/>
    <s v="CONGO"/>
    <s v="ɣ"/>
    <m/>
  </r>
  <r>
    <d v="2019-08-23T00:00:00"/>
    <s v="Taxi moto MA/hotel"/>
    <x v="0"/>
    <x v="2"/>
    <m/>
    <n v="300"/>
    <n v="0.54356688590531066"/>
    <n v="551.91"/>
    <n v="16055819"/>
    <x v="10"/>
    <s v="Décharge"/>
    <x v="3"/>
    <s v="PALF"/>
    <s v="CONGO"/>
    <s v="ɣ"/>
    <m/>
  </r>
  <r>
    <d v="2019-08-23T00:00:00"/>
    <s v="Taxi moto hotel/resto"/>
    <x v="0"/>
    <x v="2"/>
    <m/>
    <n v="300"/>
    <n v="0.54356688590531066"/>
    <n v="551.91"/>
    <n v="16055519"/>
    <x v="10"/>
    <s v="Décharge"/>
    <x v="3"/>
    <s v="PALF"/>
    <s v="CONGO"/>
    <s v="ɣ"/>
    <m/>
  </r>
  <r>
    <d v="2019-08-23T00:00:00"/>
    <s v="Taxi resto/hotel"/>
    <x v="0"/>
    <x v="2"/>
    <m/>
    <n v="300"/>
    <n v="0.54356688590531066"/>
    <n v="551.91"/>
    <n v="16055219"/>
    <x v="10"/>
    <s v="Décharge"/>
    <x v="3"/>
    <s v="PALF"/>
    <s v="CONGO"/>
    <s v="ɣ"/>
    <m/>
  </r>
  <r>
    <d v="2019-08-23T00:00:00"/>
    <s v="Paiement frais d'hôtel à Owando du 21 au 24 Aout 2019 soient 03 Nuitées"/>
    <x v="7"/>
    <x v="2"/>
    <m/>
    <n v="45000"/>
    <n v="79.387481476254322"/>
    <n v="566.84"/>
    <n v="16010219"/>
    <x v="10"/>
    <n v="420"/>
    <x v="0"/>
    <s v="RALFF"/>
    <s v="CONGO"/>
    <s v="o"/>
    <s v="13201"/>
  </r>
  <r>
    <d v="2019-08-23T00:00:00"/>
    <s v="Ration du detenu à Owando le matin et soir du 22 Aout 2019 soit 01 jour"/>
    <x v="3"/>
    <x v="2"/>
    <m/>
    <n v="2000"/>
    <n v="3.623779239368738"/>
    <n v="551.91"/>
    <n v="16008219"/>
    <x v="10"/>
    <s v="Décharge"/>
    <x v="3"/>
    <s v="PALF"/>
    <s v="CONGO"/>
    <s v="ɣ"/>
    <m/>
  </r>
  <r>
    <d v="2019-08-23T00:00:00"/>
    <s v="Food allowance à owando du 21 au 24 Aout 2019 soient 03 jours"/>
    <x v="7"/>
    <x v="2"/>
    <m/>
    <n v="30000"/>
    <n v="52.924987650836215"/>
    <n v="566.84"/>
    <n v="15978219"/>
    <x v="10"/>
    <s v="Décharge"/>
    <x v="0"/>
    <s v="PALF"/>
    <s v="CONGO"/>
    <s v="ɣ"/>
    <m/>
  </r>
  <r>
    <d v="2019-08-23T00:00:00"/>
    <s v="Taxi : Résidence-DDEF"/>
    <x v="0"/>
    <x v="2"/>
    <m/>
    <n v="1000"/>
    <n v="1.811889619684369"/>
    <n v="551.91"/>
    <n v="15977219"/>
    <x v="2"/>
    <s v="Décharge"/>
    <x v="3"/>
    <s v="PALF"/>
    <s v="CONGO"/>
    <s v="ɣ"/>
    <m/>
  </r>
  <r>
    <d v="2019-08-23T00:00:00"/>
    <s v="Taxi: DDEF-Cour d'Appel"/>
    <x v="0"/>
    <x v="2"/>
    <m/>
    <n v="500"/>
    <n v="0.90594480984218451"/>
    <n v="551.91"/>
    <n v="15976719"/>
    <x v="2"/>
    <s v="Décharge"/>
    <x v="3"/>
    <s v="PALF"/>
    <s v="CONGO"/>
    <s v="ɣ"/>
    <m/>
  </r>
  <r>
    <d v="2019-08-23T00:00:00"/>
    <s v="Taxi : Maison d'arrêt-Résidence"/>
    <x v="0"/>
    <x v="2"/>
    <m/>
    <n v="1000"/>
    <n v="1.811889619684369"/>
    <n v="551.91"/>
    <n v="15975719"/>
    <x v="2"/>
    <s v="Décharge"/>
    <x v="3"/>
    <s v="PALF"/>
    <s v="CONGO"/>
    <s v="ɣ"/>
    <m/>
  </r>
  <r>
    <d v="2019-08-23T00:00:00"/>
    <s v="Ration des détenus à Ouesso"/>
    <x v="3"/>
    <x v="2"/>
    <m/>
    <n v="3000"/>
    <n v="5.4356688590531066"/>
    <n v="551.91"/>
    <n v="15972719"/>
    <x v="2"/>
    <s v="Décharge"/>
    <x v="3"/>
    <s v="PALF"/>
    <s v="CONGO"/>
    <s v="ɣ"/>
    <m/>
  </r>
  <r>
    <d v="2019-08-23T00:00:00"/>
    <s v="Taxi: Résidence-Secrétariat"/>
    <x v="0"/>
    <x v="2"/>
    <m/>
    <n v="1000"/>
    <n v="1.811889619684369"/>
    <n v="551.91"/>
    <n v="15971719"/>
    <x v="2"/>
    <s v="Décharge"/>
    <x v="3"/>
    <s v="PALF"/>
    <s v="CONGO"/>
    <s v="ɣ"/>
    <m/>
  </r>
  <r>
    <d v="2019-08-23T00:00:00"/>
    <s v="Frais pour la mise à jour des fichiers comptable et daily report/en mission à OUESSO"/>
    <x v="14"/>
    <x v="4"/>
    <m/>
    <n v="700"/>
    <n v="1.2349163785195116"/>
    <n v="566.84"/>
    <n v="15971019"/>
    <x v="2"/>
    <s v="Décharge"/>
    <x v="0"/>
    <s v="PALF"/>
    <s v="CONGO"/>
    <s v="ɣ"/>
    <m/>
  </r>
  <r>
    <d v="2019-08-23T00:00:00"/>
    <s v="Taxi: Secrétariat-Restaurant"/>
    <x v="0"/>
    <x v="2"/>
    <m/>
    <n v="1000"/>
    <n v="1.811889619684369"/>
    <n v="551.91"/>
    <n v="15970019"/>
    <x v="2"/>
    <s v="Décharge"/>
    <x v="3"/>
    <s v="PALF"/>
    <s v="CONGO"/>
    <s v="ɣ"/>
    <m/>
  </r>
  <r>
    <d v="2019-08-23T00:00:00"/>
    <s v="Taxi: Restaurant-Résidence"/>
    <x v="0"/>
    <x v="2"/>
    <m/>
    <n v="1000"/>
    <n v="1.811889619684369"/>
    <n v="551.91"/>
    <n v="15969019"/>
    <x v="2"/>
    <s v="Décharge"/>
    <x v="3"/>
    <s v="PALF"/>
    <s v="CONGO"/>
    <s v="ɣ"/>
    <m/>
  </r>
  <r>
    <d v="2019-08-23T00:00:00"/>
    <s v="Food-Allowance du 20 au 24/08/2019 à Ouesso."/>
    <x v="7"/>
    <x v="2"/>
    <m/>
    <n v="40000"/>
    <n v="70.566650201114953"/>
    <n v="566.84"/>
    <n v="15929019"/>
    <x v="2"/>
    <s v="Décharge"/>
    <x v="0"/>
    <s v="RALFF"/>
    <s v="CONGO"/>
    <s v="ɣ"/>
    <s v="13201"/>
  </r>
  <r>
    <d v="2019-08-23T00:00:00"/>
    <s v="Taxi hôtel-Lingwala-vers le stade (investigation sur terrain)"/>
    <x v="0"/>
    <x v="3"/>
    <m/>
    <n v="2000"/>
    <n v="3.5283325100557477"/>
    <n v="566.84"/>
    <n v="15927019"/>
    <x v="3"/>
    <s v="Décharge"/>
    <x v="0"/>
    <s v="PALF"/>
    <s v="CONGO"/>
    <s v="ɣ"/>
    <m/>
  </r>
  <r>
    <d v="2019-08-23T00:00:00"/>
    <s v="Taxi Stade-Hôtel (retour à l'hôtel)"/>
    <x v="0"/>
    <x v="3"/>
    <m/>
    <n v="1000"/>
    <n v="1.7641662550278738"/>
    <n v="566.84"/>
    <n v="15926019"/>
    <x v="3"/>
    <s v="Décharge"/>
    <x v="0"/>
    <s v="PALF"/>
    <s v="CONGO"/>
    <s v="ɣ"/>
    <m/>
  </r>
  <r>
    <d v="2019-08-23T00:00:00"/>
    <s v="Taxi Hôtel-Consulat-Beach (retrait du document de Claver et départ raté pour Brazza)"/>
    <x v="0"/>
    <x v="3"/>
    <m/>
    <n v="3000"/>
    <n v="5.2924987650836215"/>
    <n v="566.84"/>
    <n v="15923019"/>
    <x v="3"/>
    <s v="Décharge"/>
    <x v="0"/>
    <s v="PALF"/>
    <s v="CONGO"/>
    <s v="ɣ"/>
    <m/>
  </r>
  <r>
    <d v="2019-08-23T00:00:00"/>
    <s v="Taxi Beach-Galaxy-Hôtel (retour à l'hôte)"/>
    <x v="0"/>
    <x v="3"/>
    <m/>
    <n v="3000"/>
    <n v="5.2924987650836215"/>
    <n v="566.84"/>
    <n v="15920019"/>
    <x v="3"/>
    <s v="Décharge"/>
    <x v="0"/>
    <s v="PALF"/>
    <s v="CONGO"/>
    <s v="ɣ"/>
    <m/>
  </r>
  <r>
    <d v="2019-08-23T00:00:00"/>
    <s v="Bonus du mois de Juillet 2019-Hérick TCHICAYA"/>
    <x v="10"/>
    <x v="2"/>
    <m/>
    <n v="20000"/>
    <n v="36.237792393687378"/>
    <n v="551.91"/>
    <n v="15900019"/>
    <x v="6"/>
    <s v="OUI"/>
    <x v="3"/>
    <s v="PALF"/>
    <s v="CONGO"/>
    <s v="o"/>
    <m/>
  </r>
  <r>
    <d v="2019-08-23T00:00:00"/>
    <s v="Bonus de responsabilité du mois de Juillet 2019-Hérick TCHICAYA"/>
    <x v="10"/>
    <x v="2"/>
    <m/>
    <n v="25000"/>
    <n v="45.297240492109225"/>
    <n v="551.91"/>
    <n v="15875019"/>
    <x v="6"/>
    <s v="OUI"/>
    <x v="3"/>
    <s v="PALF"/>
    <s v="CONGO"/>
    <s v="o"/>
    <m/>
  </r>
  <r>
    <d v="2019-08-23T00:00:00"/>
    <s v="Bonus du mois de Juillet 2019-Crépin IBOUILI"/>
    <x v="10"/>
    <x v="2"/>
    <m/>
    <n v="10000"/>
    <n v="18.118896196843689"/>
    <n v="551.91"/>
    <n v="15865019"/>
    <x v="6"/>
    <s v="OUI"/>
    <x v="3"/>
    <s v="PALF"/>
    <s v="CONGO"/>
    <s v="o"/>
    <m/>
  </r>
  <r>
    <d v="2019-08-23T00:00:00"/>
    <s v="Bonus du mois de Juillet 2019-Jospin KAYA"/>
    <x v="10"/>
    <x v="2"/>
    <m/>
    <n v="20000"/>
    <n v="36.237792393687378"/>
    <n v="551.91"/>
    <n v="15845019"/>
    <x v="6"/>
    <s v="OUI"/>
    <x v="3"/>
    <s v="PALF"/>
    <s v="CONGO"/>
    <s v="o"/>
    <m/>
  </r>
  <r>
    <d v="2019-08-23T00:00:00"/>
    <s v="Bonus du mois de Juillet 2019-Dalia OYONTSIO"/>
    <x v="10"/>
    <x v="2"/>
    <m/>
    <n v="20000"/>
    <n v="36.237792393687378"/>
    <n v="551.91"/>
    <n v="15825019"/>
    <x v="6"/>
    <s v="OUI"/>
    <x v="3"/>
    <s v="PALF"/>
    <s v="CONGO"/>
    <s v="o"/>
    <m/>
  </r>
  <r>
    <d v="2019-08-23T00:00:00"/>
    <s v="Bonus du mois de Juillet 2019-Alexis NGOMA"/>
    <x v="10"/>
    <x v="2"/>
    <m/>
    <n v="15000"/>
    <n v="27.178344295265536"/>
    <n v="551.91"/>
    <n v="15810019"/>
    <x v="6"/>
    <s v="OUI"/>
    <x v="3"/>
    <s v="PALF"/>
    <s v="CONGO"/>
    <s v="o"/>
    <m/>
  </r>
  <r>
    <d v="2019-08-23T00:00:00"/>
    <s v="Bonus du mois de Juillet 2019-Shely BOULA"/>
    <x v="10"/>
    <x v="0"/>
    <m/>
    <n v="20000"/>
    <n v="35.283325100557477"/>
    <n v="566.84"/>
    <n v="15790019"/>
    <x v="6"/>
    <s v="OUI"/>
    <x v="0"/>
    <s v="PALF"/>
    <s v="CONGO"/>
    <s v="o"/>
    <m/>
  </r>
  <r>
    <d v="2019-08-23T00:00:00"/>
    <s v="Achat fournitures de bureau à BUROTOP(Classeurs,et cartouche d'encre RICOH)"/>
    <x v="14"/>
    <x v="4"/>
    <m/>
    <n v="145900"/>
    <n v="256.79386088425798"/>
    <n v="568.16"/>
    <n v="15644119"/>
    <x v="8"/>
    <n v="3635079"/>
    <x v="1"/>
    <s v="RALFF"/>
    <s v="CONGO"/>
    <s v="o"/>
    <s v="43101"/>
  </r>
  <r>
    <d v="2019-08-24T00:00:00"/>
    <s v="Taxi: Résidence-Agence Océan du nord Ouesso"/>
    <x v="0"/>
    <x v="2"/>
    <m/>
    <n v="1000"/>
    <n v="1.811889619684369"/>
    <n v="551.91"/>
    <n v="15643119"/>
    <x v="2"/>
    <s v="Décharge"/>
    <x v="3"/>
    <s v="PALF"/>
    <s v="CONGO"/>
    <s v="ɣ"/>
    <m/>
  </r>
  <r>
    <d v="2019-08-24T00:00:00"/>
    <s v="Taxi : Agence Océan du nord Brazzaville-Domicile"/>
    <x v="0"/>
    <x v="2"/>
    <m/>
    <n v="3500"/>
    <n v="6.3416136688952909"/>
    <n v="551.91"/>
    <n v="15639619"/>
    <x v="2"/>
    <s v="Décharge"/>
    <x v="3"/>
    <s v="PALF"/>
    <s v="CONGO"/>
    <s v="ɣ"/>
    <m/>
  </r>
  <r>
    <d v="2019-08-24T00:00:00"/>
    <s v="Achat Billet Kinshasa-Bzv"/>
    <x v="0"/>
    <x v="3"/>
    <m/>
    <n v="16000"/>
    <n v="28.226660080445981"/>
    <n v="566.84"/>
    <n v="15623619"/>
    <x v="9"/>
    <s v="oui"/>
    <x v="0"/>
    <s v="PALF"/>
    <s v="CONGO"/>
    <s v="o"/>
    <m/>
  </r>
  <r>
    <d v="2019-08-24T00:00:00"/>
    <s v="Redevance à Kinshassa/mission RDC"/>
    <x v="13"/>
    <x v="3"/>
    <m/>
    <n v="1200"/>
    <n v="2.1169995060334483"/>
    <n v="566.84"/>
    <n v="15622419"/>
    <x v="9"/>
    <s v="oui"/>
    <x v="0"/>
    <s v="PALF"/>
    <s v="CONGO"/>
    <s v="ɣ"/>
    <m/>
  </r>
  <r>
    <d v="2019-08-24T00:00:00"/>
    <s v="Redevance à Brazzaville/Mission RDC"/>
    <x v="13"/>
    <x v="3"/>
    <m/>
    <n v="1200"/>
    <n v="2.1169995060334483"/>
    <n v="566.84"/>
    <n v="15621219"/>
    <x v="9"/>
    <s v="oui"/>
    <x v="0"/>
    <s v="PALF"/>
    <s v="CONGO"/>
    <s v="o"/>
    <m/>
  </r>
  <r>
    <d v="2019-08-24T00:00:00"/>
    <s v="Réactivation 2 cartes Sim Airtel à BZV"/>
    <x v="14"/>
    <x v="4"/>
    <m/>
    <n v="1000"/>
    <n v="1.7641662550278738"/>
    <n v="566.84"/>
    <n v="15620219"/>
    <x v="9"/>
    <s v="décharge"/>
    <x v="0"/>
    <s v="PALF"/>
    <s v="CONGO"/>
    <s v="ɣ"/>
    <m/>
  </r>
  <r>
    <d v="2019-08-24T00:00:00"/>
    <s v="Taxi Beach BZV - la poudrière"/>
    <x v="0"/>
    <x v="3"/>
    <m/>
    <n v="2000"/>
    <n v="3.5283325100557477"/>
    <n v="566.84"/>
    <n v="15618219"/>
    <x v="9"/>
    <s v="décharge"/>
    <x v="0"/>
    <s v="PALF"/>
    <s v="CONGO"/>
    <s v="ɣ"/>
    <m/>
  </r>
  <r>
    <d v="2019-08-24T00:00:00"/>
    <s v="Paiement frais d'Hôtel à Kinshasa/Mission RDC"/>
    <x v="7"/>
    <x v="3"/>
    <m/>
    <n v="280000"/>
    <n v="493.96655140780462"/>
    <n v="566.84"/>
    <n v="15338219"/>
    <x v="9"/>
    <s v="oui"/>
    <x v="0"/>
    <s v="PALF"/>
    <s v="CONGO"/>
    <s v="o"/>
    <s v="En attente de la pièce"/>
  </r>
  <r>
    <d v="2019-08-24T00:00:00"/>
    <s v="Food allowance Du 14 au 23/08/2019 à Kinshasa"/>
    <x v="7"/>
    <x v="3"/>
    <m/>
    <n v="100000"/>
    <n v="176.41662550278738"/>
    <n v="566.84"/>
    <n v="15238219"/>
    <x v="9"/>
    <s v="décharge"/>
    <x v="0"/>
    <s v="PALF"/>
    <s v="CONGO"/>
    <s v="ɣ"/>
    <m/>
  </r>
  <r>
    <d v="2019-08-24T00:00:00"/>
    <s v="Achat crédit téléphonique"/>
    <x v="4"/>
    <x v="4"/>
    <m/>
    <n v="5000"/>
    <n v="8.8208312751393692"/>
    <n v="566.84"/>
    <n v="15233219"/>
    <x v="9"/>
    <s v="oui"/>
    <x v="0"/>
    <s v="PALF"/>
    <s v="CONGO"/>
    <s v="ɣ"/>
    <m/>
  </r>
  <r>
    <d v="2019-08-24T00:00:00"/>
    <s v="Taxi La poudrière - Nkombo"/>
    <x v="0"/>
    <x v="3"/>
    <m/>
    <n v="2000"/>
    <n v="3.5283325100557477"/>
    <n v="566.84"/>
    <n v="15231219"/>
    <x v="9"/>
    <s v="décharge"/>
    <x v="0"/>
    <s v="PALF"/>
    <s v="CONGO"/>
    <s v="ɣ"/>
    <m/>
  </r>
  <r>
    <d v="2019-08-24T00:00:00"/>
    <s v="Achat boisson (rencontre avec 2 cibles à Brazzaville)"/>
    <x v="2"/>
    <x v="3"/>
    <m/>
    <n v="3400"/>
    <n v="5.9981652670947705"/>
    <n v="566.84"/>
    <n v="15227819"/>
    <x v="9"/>
    <s v="oui"/>
    <x v="0"/>
    <s v="PALF"/>
    <s v="CONGO"/>
    <s v="ɣ"/>
    <m/>
  </r>
  <r>
    <d v="2019-08-24T00:00:00"/>
    <s v="Taxi Taxi Nkombo - La poudrière"/>
    <x v="0"/>
    <x v="3"/>
    <m/>
    <n v="2000"/>
    <n v="3.5283325100557477"/>
    <n v="566.84"/>
    <n v="15225819"/>
    <x v="9"/>
    <s v="décharge"/>
    <x v="0"/>
    <s v="PALF"/>
    <s v="CONGO"/>
    <s v="ɣ"/>
    <m/>
  </r>
  <r>
    <d v="2019-08-24T00:00:00"/>
    <s v="Paiement frais d'hôtel pour 04 nuitées du 20 au 24 août 2019  en RDC"/>
    <x v="7"/>
    <x v="3"/>
    <m/>
    <n v="112000"/>
    <n v="197.58662056312187"/>
    <n v="566.84"/>
    <n v="15113819"/>
    <x v="3"/>
    <s v="oui"/>
    <x v="0"/>
    <s v="PALF"/>
    <s v="CONGO"/>
    <s v="o"/>
    <m/>
  </r>
  <r>
    <d v="2019-08-24T00:00:00"/>
    <s v="Taxi hôtel-Agence EU-Beach (retrait d'argent et départ pour le beach)"/>
    <x v="0"/>
    <x v="3"/>
    <m/>
    <n v="3000"/>
    <n v="5.2924987650836215"/>
    <n v="566.84"/>
    <n v="15110819"/>
    <x v="3"/>
    <s v="Décharge"/>
    <x v="0"/>
    <s v="PALF"/>
    <s v="CONGO"/>
    <s v="ɣ"/>
    <m/>
  </r>
  <r>
    <d v="2019-08-24T00:00:00"/>
    <s v="Achat billet Kinshasa-Brazzaville (formalité de départ)"/>
    <x v="0"/>
    <x v="3"/>
    <m/>
    <n v="16000"/>
    <n v="28.226660080445981"/>
    <n v="566.84"/>
    <n v="15094819"/>
    <x v="3"/>
    <s v="oui"/>
    <x v="0"/>
    <s v="PALF"/>
    <s v="CONGO"/>
    <s v="o"/>
    <s v="Ajouter le tarif sur la fcture"/>
  </r>
  <r>
    <d v="2019-08-24T00:00:00"/>
    <s v="Paiement redevance portuaire (Formalités à Kin)"/>
    <x v="13"/>
    <x v="3"/>
    <m/>
    <n v="1200"/>
    <n v="2.1169995060334483"/>
    <n v="566.84"/>
    <n v="15093619"/>
    <x v="3"/>
    <s v="oui"/>
    <x v="0"/>
    <s v="PALF"/>
    <s v="CONGO"/>
    <s v="o"/>
    <m/>
  </r>
  <r>
    <d v="2019-08-24T00:00:00"/>
    <s v="Redevance portuaire (formalités coté Brazzaville)"/>
    <x v="13"/>
    <x v="3"/>
    <m/>
    <n v="1200"/>
    <n v="2.1169995060334483"/>
    <n v="566.84"/>
    <n v="15092419"/>
    <x v="3"/>
    <n v="111064"/>
    <x v="0"/>
    <s v="PALF"/>
    <s v="CONGO"/>
    <s v="o"/>
    <m/>
  </r>
  <r>
    <d v="2019-08-24T00:00:00"/>
    <s v="Achat jeton full (formalité du coté Brazza)"/>
    <x v="13"/>
    <x v="3"/>
    <m/>
    <n v="1000"/>
    <n v="1.7641662550278738"/>
    <n v="566.84"/>
    <n v="15091419"/>
    <x v="3"/>
    <s v="oui"/>
    <x v="0"/>
    <s v="PALF"/>
    <s v="CONGO"/>
    <s v="o"/>
    <m/>
  </r>
  <r>
    <d v="2019-08-24T00:00:00"/>
    <s v="Taxi beach-Domicile (arrivé à Brazzaville)"/>
    <x v="0"/>
    <x v="3"/>
    <m/>
    <n v="1000"/>
    <n v="1.7641662550278738"/>
    <n v="566.84"/>
    <n v="15090419"/>
    <x v="3"/>
    <s v="Décharge"/>
    <x v="0"/>
    <s v="PALF"/>
    <s v="CONGO"/>
    <s v="ɣ"/>
    <m/>
  </r>
  <r>
    <d v="2019-08-24T00:00:00"/>
    <s v="Food allowance mission Kinshasa du 14 au 24 Août 2019 "/>
    <x v="7"/>
    <x v="3"/>
    <m/>
    <n v="100000"/>
    <n v="176.41662550278738"/>
    <n v="566.84"/>
    <n v="14990419"/>
    <x v="3"/>
    <s v="Décharge"/>
    <x v="0"/>
    <s v="PALF"/>
    <s v="CONGO"/>
    <s v="ɣ"/>
    <m/>
  </r>
  <r>
    <d v="2019-08-24T00:00:00"/>
    <s v="Taxi Domicile-Express Union"/>
    <x v="0"/>
    <x v="2"/>
    <m/>
    <n v="1000"/>
    <n v="1.811889619684369"/>
    <n v="551.91"/>
    <n v="14989419"/>
    <x v="12"/>
    <s v="Décharge"/>
    <x v="3"/>
    <s v="PALF"/>
    <s v="CONGO"/>
    <s v="ɣ"/>
    <m/>
  </r>
  <r>
    <d v="2019-08-24T00:00:00"/>
    <s v="Taxi Express union-Domicile"/>
    <x v="0"/>
    <x v="2"/>
    <m/>
    <n v="1000"/>
    <n v="1.811889619684369"/>
    <n v="551.91"/>
    <n v="14988419"/>
    <x v="12"/>
    <s v="Décharge"/>
    <x v="3"/>
    <s v="PALF"/>
    <s v="CONGO"/>
    <s v="ɣ"/>
    <m/>
  </r>
  <r>
    <d v="2019-08-24T00:00:00"/>
    <s v="Achat Chargeur CONGO TELECOM/ reconnection INTERNET"/>
    <x v="16"/>
    <x v="4"/>
    <m/>
    <n v="15000"/>
    <n v="26.462493825418107"/>
    <n v="566.84"/>
    <n v="14973419"/>
    <x v="6"/>
    <n v="2985"/>
    <x v="0"/>
    <s v="PALF"/>
    <s v="CONGO"/>
    <s v="o"/>
    <m/>
  </r>
  <r>
    <d v="2019-08-24T00:00:00"/>
    <s v="Frais de transfert à I23C et CI64 /RDC"/>
    <x v="8"/>
    <x v="4"/>
    <m/>
    <n v="7000"/>
    <n v="12.349163785195117"/>
    <n v="566.84"/>
    <n v="14966419"/>
    <x v="6"/>
    <s v="EUI"/>
    <x v="0"/>
    <s v="PALF"/>
    <s v="CONGO"/>
    <s v="o"/>
    <s v="voir classeur dépenses caisses"/>
  </r>
  <r>
    <d v="2019-08-25T00:00:00"/>
    <s v="Taxi La poudrière - Moungali"/>
    <x v="0"/>
    <x v="3"/>
    <m/>
    <n v="1000"/>
    <n v="1.7641662550278738"/>
    <n v="566.84"/>
    <n v="14965419"/>
    <x v="9"/>
    <s v="décharge"/>
    <x v="0"/>
    <s v="PALF"/>
    <s v="CONGO"/>
    <s v="ɣ"/>
    <m/>
  </r>
  <r>
    <d v="2019-08-25T00:00:00"/>
    <s v="Achat Balance pour PALF"/>
    <x v="16"/>
    <x v="4"/>
    <m/>
    <n v="8000"/>
    <n v="14.113330040222991"/>
    <n v="566.84"/>
    <n v="14957419"/>
    <x v="9"/>
    <s v="oui"/>
    <x v="0"/>
    <s v="PALF"/>
    <s v="CONGO"/>
    <s v="o"/>
    <m/>
  </r>
  <r>
    <d v="2019-08-25T00:00:00"/>
    <s v="TaxiMoungali - La poudrière"/>
    <x v="0"/>
    <x v="3"/>
    <m/>
    <n v="1000"/>
    <n v="1.7641662550278738"/>
    <n v="566.84"/>
    <n v="14956419"/>
    <x v="9"/>
    <s v="décharge"/>
    <x v="0"/>
    <s v="PALF"/>
    <s v="CONGO"/>
    <s v="ɣ"/>
    <m/>
  </r>
  <r>
    <d v="2019-08-26T00:00:00"/>
    <s v="Transport maison-Bureau-maison"/>
    <x v="0"/>
    <x v="0"/>
    <m/>
    <n v="2000"/>
    <n v="3.5283325100557477"/>
    <n v="566.84"/>
    <n v="14954419"/>
    <x v="0"/>
    <s v="Décharge"/>
    <x v="0"/>
    <s v="PALF"/>
    <s v="CONGO"/>
    <s v="ɣ"/>
    <m/>
  </r>
  <r>
    <d v="2019-08-26T00:00:00"/>
    <s v="Food allowance pendant la Pause"/>
    <x v="1"/>
    <x v="0"/>
    <m/>
    <n v="1000"/>
    <n v="1.7641662550278738"/>
    <n v="566.84"/>
    <n v="14953419"/>
    <x v="0"/>
    <s v="Décharge"/>
    <x v="0"/>
    <s v="PALF"/>
    <s v="CONGO"/>
    <s v="ɣ"/>
    <m/>
  </r>
  <r>
    <d v="2019-08-26T00:00:00"/>
    <s v="Transport Bureau-CNSS-bureau"/>
    <x v="0"/>
    <x v="0"/>
    <m/>
    <n v="2000"/>
    <n v="3.5283325100557477"/>
    <n v="566.84"/>
    <n v="14951419"/>
    <x v="0"/>
    <s v="Décharge"/>
    <x v="0"/>
    <s v="PALF"/>
    <s v="CONGO"/>
    <s v="ɣ"/>
    <m/>
  </r>
  <r>
    <d v="2019-08-26T00:00:00"/>
    <s v="Taxi bureau - Commisariat centra"/>
    <x v="0"/>
    <x v="3"/>
    <m/>
    <n v="1000"/>
    <n v="1.7641662550278738"/>
    <n v="566.84"/>
    <n v="14950419"/>
    <x v="9"/>
    <s v="oui"/>
    <x v="0"/>
    <s v="PALF"/>
    <s v="CONGO"/>
    <s v="ɣ"/>
    <m/>
  </r>
  <r>
    <d v="2019-08-26T00:00:00"/>
    <s v="Taxi Commisariat central - Moungali"/>
    <x v="0"/>
    <x v="3"/>
    <m/>
    <n v="1000"/>
    <n v="1.7641662550278738"/>
    <n v="566.84"/>
    <n v="14949419"/>
    <x v="9"/>
    <s v="oui"/>
    <x v="0"/>
    <s v="PALF"/>
    <s v="CONGO"/>
    <s v="ɣ"/>
    <m/>
  </r>
  <r>
    <d v="2019-08-26T00:00:00"/>
    <s v="Reactivtion Sim MTN"/>
    <x v="14"/>
    <x v="4"/>
    <m/>
    <n v="1000"/>
    <n v="1.7641662550278738"/>
    <n v="566.84"/>
    <n v="14948419"/>
    <x v="9"/>
    <s v="oui"/>
    <x v="0"/>
    <s v="PALF"/>
    <s v="CONGO"/>
    <s v="ɣ"/>
    <m/>
  </r>
  <r>
    <d v="2019-08-26T00:00:00"/>
    <s v="Taxi Mouganli - Commisariat central"/>
    <x v="0"/>
    <x v="3"/>
    <m/>
    <n v="1000"/>
    <n v="1.7641662550278738"/>
    <n v="566.84"/>
    <n v="14947419"/>
    <x v="9"/>
    <s v="oui"/>
    <x v="0"/>
    <s v="PALF"/>
    <s v="CONGO"/>
    <s v="ɣ"/>
    <m/>
  </r>
  <r>
    <d v="2019-08-26T00:00:00"/>
    <s v="Taxi Commisariat central - Bureau"/>
    <x v="0"/>
    <x v="3"/>
    <m/>
    <n v="1000"/>
    <n v="1.7641662550278738"/>
    <n v="566.84"/>
    <n v="14946419"/>
    <x v="9"/>
    <s v="oui"/>
    <x v="0"/>
    <s v="PALF"/>
    <s v="CONGO"/>
    <s v="ɣ"/>
    <m/>
  </r>
  <r>
    <d v="2019-08-26T00:00:00"/>
    <s v="Photo d'identité pour la constitution du dossier de la nouvelle carte d'identité à BZV"/>
    <x v="1"/>
    <x v="3"/>
    <m/>
    <n v="1000"/>
    <n v="1.7641662550278738"/>
    <n v="566.84"/>
    <n v="14945419"/>
    <x v="9"/>
    <s v="oui"/>
    <x v="0"/>
    <s v="PALF"/>
    <s v="CONGO"/>
    <s v="ɣ"/>
    <m/>
  </r>
  <r>
    <d v="2019-08-26T00:00:00"/>
    <s v="Transport de la table par le menuisier"/>
    <x v="0"/>
    <x v="2"/>
    <m/>
    <n v="1000"/>
    <n v="1.811889619684369"/>
    <n v="551.91"/>
    <n v="14944419"/>
    <x v="12"/>
    <s v="Décharge"/>
    <x v="3"/>
    <s v="PALF"/>
    <s v="CONGO"/>
    <s v="ɣ"/>
    <m/>
  </r>
  <r>
    <d v="2019-08-26T00:00:00"/>
    <s v="Menuisier-Main d'Œuvre pour confection de la table "/>
    <x v="9"/>
    <x v="4"/>
    <m/>
    <n v="20000"/>
    <n v="35.283325100557477"/>
    <n v="566.84"/>
    <n v="14924419"/>
    <x v="6"/>
    <s v="OUI"/>
    <x v="0"/>
    <s v="PALF"/>
    <s v="CONGO"/>
    <s v="o"/>
    <m/>
  </r>
  <r>
    <d v="2019-08-26T00:00:00"/>
    <s v="Bonus du mois de juillet 2019-Gaudet MALANDA"/>
    <x v="10"/>
    <x v="2"/>
    <m/>
    <n v="20000"/>
    <n v="36.237792393687378"/>
    <n v="551.91"/>
    <n v="14904419"/>
    <x v="6"/>
    <s v="OUI"/>
    <x v="3"/>
    <s v="PALF"/>
    <s v="CONGO"/>
    <s v="o"/>
    <m/>
  </r>
  <r>
    <d v="2019-08-26T00:00:00"/>
    <s v="Bonus du mois de juillet 2019-Amenophys MOUSSAKANDAT"/>
    <x v="10"/>
    <x v="2"/>
    <m/>
    <n v="10000"/>
    <n v="18.118896196843689"/>
    <n v="551.91"/>
    <n v="14894419"/>
    <x v="6"/>
    <s v="OUI"/>
    <x v="3"/>
    <s v="PALF"/>
    <s v="CONGO"/>
    <s v="o"/>
    <m/>
  </r>
  <r>
    <d v="2019-08-26T00:00:00"/>
    <s v="Bonus du mois de juillet 2019-CI64"/>
    <x v="10"/>
    <x v="3"/>
    <m/>
    <n v="10000"/>
    <n v="17.641662550278738"/>
    <n v="566.84"/>
    <n v="14884419"/>
    <x v="6"/>
    <s v="OUI"/>
    <x v="0"/>
    <s v="PALF"/>
    <s v="CONGO"/>
    <s v="o"/>
    <m/>
  </r>
  <r>
    <d v="2019-08-26T00:00:00"/>
    <s v="Achat billet BZV-OUESSO/Me Séverin BIYOUDI MIAKASSISSA"/>
    <x v="0"/>
    <x v="2"/>
    <m/>
    <n v="20000"/>
    <n v="36.237792393687378"/>
    <n v="551.91"/>
    <n v="14864419"/>
    <x v="6"/>
    <s v="OUI"/>
    <x v="3"/>
    <s v="PALF"/>
    <s v="CONGO"/>
    <s v="o"/>
    <m/>
  </r>
  <r>
    <d v="2019-08-26T00:00:00"/>
    <s v="Reglement salaire du mois de juin 2019/Alexis NGOMA"/>
    <x v="1"/>
    <x v="2"/>
    <m/>
    <n v="166755"/>
    <n v="254.21635869424367"/>
    <n v="655.95699999999999"/>
    <n v="14697664"/>
    <x v="8"/>
    <n v="3126118"/>
    <x v="2"/>
    <s v="RALFF"/>
    <s v="CONGO"/>
    <s v="o"/>
    <s v="11107"/>
  </r>
  <r>
    <d v="2019-08-26T00:00:00"/>
    <s v="FRAIS RET.DEPLACE Chq n°3126118"/>
    <x v="5"/>
    <x v="4"/>
    <m/>
    <n v="3484"/>
    <n v="5.3113237605513772"/>
    <n v="655.95699999999999"/>
    <n v="14694180"/>
    <x v="8"/>
    <n v="3126118"/>
    <x v="2"/>
    <s v="RALFF"/>
    <s v="CONGO"/>
    <s v="o"/>
    <s v="71101"/>
  </r>
  <r>
    <d v="2019-08-26T00:00:00"/>
    <s v="Reglement salaire juin 2019/KAYA DAMBA"/>
    <x v="1"/>
    <x v="2"/>
    <m/>
    <n v="193600"/>
    <n v="295.14129737162648"/>
    <n v="655.95699999999999"/>
    <n v="14500580"/>
    <x v="8"/>
    <n v="3126119"/>
    <x v="2"/>
    <s v="RALFF"/>
    <s v="CONGO"/>
    <s v="o"/>
    <s v="11107"/>
  </r>
  <r>
    <d v="2019-08-26T00:00:00"/>
    <s v="FRAIS RET.DEPLACE Chq n°3126119"/>
    <x v="5"/>
    <x v="4"/>
    <m/>
    <n v="3484"/>
    <n v="5.3113237605513772"/>
    <n v="655.95699999999999"/>
    <n v="14497096"/>
    <x v="8"/>
    <n v="3126119"/>
    <x v="2"/>
    <s v="RALFF"/>
    <s v="CONGO"/>
    <s v="o"/>
    <s v="71101"/>
  </r>
  <r>
    <d v="2019-08-26T00:00:00"/>
    <s v="Paiement salaire du mois de juin 2019/CI64"/>
    <x v="1"/>
    <x v="3"/>
    <m/>
    <n v="163840"/>
    <n v="249.77246984177316"/>
    <n v="655.95699999999999"/>
    <n v="14333256"/>
    <x v="8"/>
    <n v="3126120"/>
    <x v="4"/>
    <s v="RALFF"/>
    <s v="CONGO"/>
    <s v="o"/>
    <s v="11109"/>
  </r>
  <r>
    <d v="2019-08-26T00:00:00"/>
    <s v="FRAIS RET.DEPLACE Chq n°3126120"/>
    <x v="5"/>
    <x v="4"/>
    <m/>
    <n v="3484"/>
    <n v="5.3113237605513772"/>
    <n v="655.95699999999999"/>
    <n v="14329772"/>
    <x v="8"/>
    <n v="3126120"/>
    <x v="4"/>
    <s v="RALFF"/>
    <s v="CONGO"/>
    <s v="o"/>
    <s v="71101"/>
  </r>
  <r>
    <d v="2019-08-27T00:00:00"/>
    <s v="Transport maison-Bureau-maison"/>
    <x v="0"/>
    <x v="0"/>
    <m/>
    <n v="2000"/>
    <n v="3.5283325100557477"/>
    <n v="566.84"/>
    <n v="14327772"/>
    <x v="0"/>
    <s v="Décharge"/>
    <x v="0"/>
    <s v="PALF"/>
    <s v="CONGO"/>
    <s v="ɣ"/>
    <m/>
  </r>
  <r>
    <d v="2019-08-27T00:00:00"/>
    <s v="Food allowance pendant la Pause"/>
    <x v="1"/>
    <x v="0"/>
    <m/>
    <n v="1000"/>
    <n v="1.7641662550278738"/>
    <n v="566.84"/>
    <n v="14326772"/>
    <x v="0"/>
    <s v="Décharge"/>
    <x v="0"/>
    <s v="PALF"/>
    <s v="CONGO"/>
    <s v="ɣ"/>
    <m/>
  </r>
  <r>
    <d v="2019-08-27T00:00:00"/>
    <s v="Transport Bureau-CNSS-bureau"/>
    <x v="0"/>
    <x v="0"/>
    <m/>
    <n v="2000"/>
    <n v="3.5283325100557477"/>
    <n v="566.84"/>
    <n v="14324772"/>
    <x v="0"/>
    <s v="Décharge"/>
    <x v="0"/>
    <s v="PALF"/>
    <s v="CONGO"/>
    <s v="ɣ"/>
    <m/>
  </r>
  <r>
    <d v="2019-08-27T00:00:00"/>
    <s v="Taxi bureau - Commisariat centra"/>
    <x v="0"/>
    <x v="3"/>
    <m/>
    <n v="1000"/>
    <n v="1.7641662550278738"/>
    <n v="566.84"/>
    <n v="14323772"/>
    <x v="9"/>
    <s v="oui"/>
    <x v="0"/>
    <s v="PALF"/>
    <s v="CONGO"/>
    <s v="ɣ"/>
    <m/>
  </r>
  <r>
    <d v="2019-08-27T00:00:00"/>
    <s v="Taxi Commisariat central - Immigration"/>
    <x v="0"/>
    <x v="3"/>
    <m/>
    <n v="1000"/>
    <n v="1.7641662550278738"/>
    <n v="566.84"/>
    <n v="14322772"/>
    <x v="9"/>
    <s v="oui"/>
    <x v="0"/>
    <s v="PALF"/>
    <s v="CONGO"/>
    <s v="ɣ"/>
    <m/>
  </r>
  <r>
    <d v="2019-08-27T00:00:00"/>
    <s v="Taxi bureau - Commisariat centra"/>
    <x v="0"/>
    <x v="3"/>
    <m/>
    <n v="1000"/>
    <n v="1.7641662550278738"/>
    <n v="566.84"/>
    <n v="14321772"/>
    <x v="9"/>
    <s v="oui"/>
    <x v="0"/>
    <s v="PALF"/>
    <s v="CONGO"/>
    <s v="ɣ"/>
    <m/>
  </r>
  <r>
    <d v="2019-08-27T00:00:00"/>
    <s v="Taxi Commisariat central - Bureau"/>
    <x v="0"/>
    <x v="3"/>
    <m/>
    <n v="1000"/>
    <n v="1.7641662550278738"/>
    <n v="566.84"/>
    <n v="14320772"/>
    <x v="9"/>
    <s v="oui"/>
    <x v="0"/>
    <s v="PALF"/>
    <s v="CONGO"/>
    <s v="ɣ"/>
    <m/>
  </r>
  <r>
    <d v="2019-08-27T00:00:00"/>
    <s v="Taxi office_rencontre conseiller ambassade USA_Office "/>
    <x v="0"/>
    <x v="0"/>
    <m/>
    <n v="2000"/>
    <n v="3.5283325100557477"/>
    <n v="566.84"/>
    <n v="14318772"/>
    <x v="13"/>
    <m/>
    <x v="0"/>
    <s v="PALF"/>
    <s v="CONGO"/>
    <s v="ɣ"/>
    <m/>
  </r>
  <r>
    <d v="2019-08-27T00:00:00"/>
    <s v="Taxi Allé et Retour  bureau-agence Océan du nord de l'Angola libre pour l'achat des billets de Maître Severin et Alexis à destination de Sibiti via Loudima"/>
    <x v="0"/>
    <x v="2"/>
    <m/>
    <n v="2000"/>
    <n v="3.623779239368738"/>
    <n v="551.91"/>
    <n v="14316772"/>
    <x v="14"/>
    <s v="Décharge"/>
    <x v="3"/>
    <s v="PALF"/>
    <s v="CONGO"/>
    <s v="ɣ"/>
    <m/>
  </r>
  <r>
    <d v="2019-08-27T00:00:00"/>
    <s v="Electricité-Règlment Main d'Oeuvre pour changement de l'interrupteur"/>
    <x v="9"/>
    <x v="4"/>
    <m/>
    <n v="3000"/>
    <n v="5.2924987650836215"/>
    <n v="566.84"/>
    <n v="14313772"/>
    <x v="6"/>
    <s v="OUI"/>
    <x v="0"/>
    <s v="PALF"/>
    <s v="CONGO"/>
    <s v="o"/>
    <m/>
  </r>
  <r>
    <d v="2019-08-27T00:00:00"/>
    <s v="Achat Interrupteur-Bureau Coordination"/>
    <x v="14"/>
    <x v="4"/>
    <m/>
    <n v="2500"/>
    <n v="4.4104156375696846"/>
    <n v="566.84"/>
    <n v="14311272"/>
    <x v="6"/>
    <n v="6"/>
    <x v="0"/>
    <s v="PALF"/>
    <s v="CONGO"/>
    <s v="o"/>
    <m/>
  </r>
  <r>
    <d v="2019-08-28T00:00:00"/>
    <s v="Transport maison-Bureau-maison"/>
    <x v="0"/>
    <x v="0"/>
    <m/>
    <n v="2000"/>
    <n v="3.5283325100557477"/>
    <n v="566.84"/>
    <n v="14309272"/>
    <x v="0"/>
    <s v="decharge"/>
    <x v="0"/>
    <s v="PALF"/>
    <s v="CONGO"/>
    <s v="ɣ"/>
    <m/>
  </r>
  <r>
    <d v="2019-08-28T00:00:00"/>
    <s v="Food allowance pendant la Pause"/>
    <x v="1"/>
    <x v="0"/>
    <m/>
    <n v="1000"/>
    <n v="1.7641662550278738"/>
    <n v="566.84"/>
    <n v="14308272"/>
    <x v="0"/>
    <s v="decharge"/>
    <x v="0"/>
    <s v="PALF"/>
    <s v="CONGO"/>
    <s v="ɣ"/>
    <m/>
  </r>
  <r>
    <d v="2019-08-28T00:00:00"/>
    <s v="Transport Bureau-banque-bureau"/>
    <x v="0"/>
    <x v="0"/>
    <m/>
    <n v="2000"/>
    <n v="3.5283325100557477"/>
    <n v="566.84"/>
    <n v="14306272"/>
    <x v="0"/>
    <s v="decharge"/>
    <x v="0"/>
    <s v="PALF"/>
    <s v="CONGO"/>
    <s v="ɣ"/>
    <m/>
  </r>
  <r>
    <d v="2019-08-28T00:00:00"/>
    <s v="Taxi office _ rencontre DG PNOK_ Office "/>
    <x v="0"/>
    <x v="0"/>
    <m/>
    <n v="2000"/>
    <n v="3.5283325100557477"/>
    <n v="566.84"/>
    <n v="14304272"/>
    <x v="13"/>
    <m/>
    <x v="0"/>
    <s v="PALF"/>
    <s v="CONGO"/>
    <s v="ɣ"/>
    <m/>
  </r>
  <r>
    <d v="2019-08-28T00:00:00"/>
    <s v="Taxi Bureau-Cabinet BIYOUDI"/>
    <x v="0"/>
    <x v="2"/>
    <m/>
    <n v="1000"/>
    <n v="1.811889619684369"/>
    <n v="551.91"/>
    <n v="14303272"/>
    <x v="12"/>
    <s v="Décharge"/>
    <x v="3"/>
    <s v="PALF"/>
    <s v="CONGO"/>
    <s v="ɣ"/>
    <m/>
  </r>
  <r>
    <d v="2019-08-28T00:00:00"/>
    <s v="Taxi Cabinet BIYOUDI-Bureau"/>
    <x v="0"/>
    <x v="2"/>
    <m/>
    <n v="1000"/>
    <n v="1.811889619684369"/>
    <n v="551.91"/>
    <n v="14302272"/>
    <x v="12"/>
    <s v="Décharge"/>
    <x v="3"/>
    <s v="PALF"/>
    <s v="CONGO"/>
    <s v="ɣ"/>
    <m/>
  </r>
  <r>
    <d v="2019-08-28T00:00:00"/>
    <s v="Frais de mission Me Séverin BIYOUDI MIAKASSISSA/SIBITI du 29 au 31 Août 2019"/>
    <x v="12"/>
    <x v="2"/>
    <m/>
    <n v="69500"/>
    <n v="122.32469726837512"/>
    <n v="568.16"/>
    <n v="14232772"/>
    <x v="12"/>
    <s v="Oui"/>
    <x v="1"/>
    <s v="PALF"/>
    <s v="CONGO"/>
    <s v="o"/>
    <m/>
  </r>
  <r>
    <d v="2019-08-28T00:00:00"/>
    <s v="Achat fournitures de bureau PALF/Papier BRISTOL"/>
    <x v="14"/>
    <x v="4"/>
    <m/>
    <n v="3000"/>
    <n v="5.2924987650836215"/>
    <n v="566.84"/>
    <n v="14229772"/>
    <x v="6"/>
    <s v="OUI"/>
    <x v="0"/>
    <s v="PALF"/>
    <s v="CONGO"/>
    <s v="o"/>
    <m/>
  </r>
  <r>
    <d v="2019-08-28T00:00:00"/>
    <s v="Achat deux boites d'agrafes/ Bureau PALF"/>
    <x v="14"/>
    <x v="4"/>
    <m/>
    <n v="1000"/>
    <n v="1.7641662550278738"/>
    <n v="566.84"/>
    <n v="14228772"/>
    <x v="6"/>
    <n v="7"/>
    <x v="0"/>
    <s v="PALF"/>
    <s v="CONGO"/>
    <s v="o"/>
    <m/>
  </r>
  <r>
    <d v="2019-08-28T00:00:00"/>
    <s v=" Remboursement à CI64 en raison du vol survenu dans sa chambre d'hôtel de tout son materiel et especes en mission à Kinshasa"/>
    <x v="1"/>
    <x v="3"/>
    <m/>
    <n v="551000"/>
    <n v="972.05560652035842"/>
    <n v="566.84"/>
    <n v="13677772"/>
    <x v="8"/>
    <n v="3635084"/>
    <x v="0"/>
    <s v="PALF"/>
    <s v="CONGO"/>
    <s v="o"/>
    <m/>
  </r>
  <r>
    <d v="2019-08-28T00:00:00"/>
    <s v="FRAIS RET.DEPLACE Chq n°3635084"/>
    <x v="5"/>
    <x v="4"/>
    <m/>
    <n v="3484"/>
    <n v="6.1320754716981138"/>
    <n v="568.16"/>
    <n v="13674288"/>
    <x v="8"/>
    <n v="3635084"/>
    <x v="1"/>
    <s v="PALF"/>
    <s v="CONGO"/>
    <s v="o"/>
    <m/>
  </r>
  <r>
    <d v="2019-08-28T00:00:00"/>
    <s v="Virement salaire Août 2019-Mésange CIGNAS"/>
    <x v="1"/>
    <x v="2"/>
    <m/>
    <n v="289230.76923076902"/>
    <n v="440.92946524050967"/>
    <n v="655.95699999999999"/>
    <n v="13385057.230769232"/>
    <x v="8"/>
    <s v="Relevé"/>
    <x v="4"/>
    <s v="RALFF"/>
    <s v="CONGO"/>
    <s v="o"/>
    <s v="11107"/>
  </r>
  <r>
    <d v="2019-08-28T00:00:00"/>
    <s v="Virement salaire Août 2019-Mésange CIGNAS/Congé maternité quitte le bureau le 19 Août 2019"/>
    <x v="1"/>
    <x v="2"/>
    <m/>
    <n v="180769.23076923078"/>
    <n v="275.58091577531877"/>
    <n v="655.95699999999999"/>
    <n v="13204288.000000002"/>
    <x v="8"/>
    <s v="Relevé"/>
    <x v="4"/>
    <s v="RALFF"/>
    <s v="CONGO"/>
    <s v="o"/>
    <s v="11107"/>
  </r>
  <r>
    <d v="2019-08-28T00:00:00"/>
    <s v="Virement salaire Août 2019-Evariste LELOUSSI"/>
    <x v="1"/>
    <x v="1"/>
    <m/>
    <n v="100838.84615384616"/>
    <n v="153.72782995508265"/>
    <n v="655.95699999999999"/>
    <n v="13103449.153846156"/>
    <x v="8"/>
    <s v="Relevé"/>
    <x v="4"/>
    <s v="RALFF"/>
    <s v="CONGO"/>
    <s v="o"/>
    <s v="11104"/>
  </r>
  <r>
    <d v="2019-08-28T00:00:00"/>
    <s v="Virement salaire Août 2019-Evariste LELOUSSI/Congé administratif de 10 jours du 19 Août au 31 Août, déduit des 3/11 des congés UE"/>
    <x v="1"/>
    <x v="1"/>
    <m/>
    <n v="39161.153846153844"/>
    <n v="59.700794177291868"/>
    <n v="655.95699999999999"/>
    <n v="13064288.000000002"/>
    <x v="8"/>
    <s v="Relevé"/>
    <x v="4"/>
    <s v="RALFF"/>
    <s v="CONGO"/>
    <s v="o"/>
    <s v="En parler à Hélène"/>
  </r>
  <r>
    <d v="2019-08-28T00:00:00"/>
    <s v="Virement salaire Août 2019-Gaudet Stone MALANDA"/>
    <x v="1"/>
    <x v="2"/>
    <m/>
    <n v="193600"/>
    <n v="295.14129737162648"/>
    <n v="655.95699999999999"/>
    <n v="12870688.000000002"/>
    <x v="8"/>
    <s v="Relevé"/>
    <x v="4"/>
    <s v="RALFF"/>
    <s v="CONGO"/>
    <s v="o"/>
    <s v="11107"/>
  </r>
  <r>
    <d v="2019-08-28T00:00:00"/>
    <s v="Virement salaire Août 2019-Herick TCHICAYA"/>
    <x v="1"/>
    <x v="2"/>
    <m/>
    <n v="250000"/>
    <n v="381.12254309352596"/>
    <n v="655.95699999999999"/>
    <n v="12620688.000000002"/>
    <x v="8"/>
    <s v="Relevé"/>
    <x v="4"/>
    <s v="RALFF"/>
    <s v="CONGO"/>
    <s v="o"/>
    <s v="11107"/>
  </r>
  <r>
    <d v="2019-08-28T00:00:00"/>
    <s v="Virement salaire Août 2019-Crépin IBOUILI"/>
    <x v="1"/>
    <x v="2"/>
    <m/>
    <n v="230000"/>
    <n v="350.63273964604389"/>
    <n v="655.95699999999999"/>
    <n v="12390688.000000002"/>
    <x v="8"/>
    <s v="Relevé"/>
    <x v="4"/>
    <s v="RALFF"/>
    <s v="CONGO"/>
    <s v="o"/>
    <s v="11107"/>
  </r>
  <r>
    <d v="2019-08-28T00:00:00"/>
    <s v="Virement salaire Août 2019-Dalia Palyga KOUNINGANGA OYONTSIO"/>
    <x v="1"/>
    <x v="2"/>
    <m/>
    <n v="193600"/>
    <n v="295.14129737162648"/>
    <n v="655.95699999999999"/>
    <n v="12197088.000000002"/>
    <x v="8"/>
    <s v="Relevé"/>
    <x v="4"/>
    <s v="RALFF"/>
    <s v="CONGO"/>
    <s v="o"/>
    <s v="11107"/>
  </r>
  <r>
    <d v="2019-08-28T00:00:00"/>
    <s v="Virement salaire Août 2019- NZENGOMONA NTADI Pricille Déborah (suite à la procuration de Mr Jack Bénisson MALONGA MERSY en mission en RCA)"/>
    <x v="1"/>
    <x v="2"/>
    <m/>
    <n v="230000"/>
    <n v="350.63273964604389"/>
    <n v="655.95699999999999"/>
    <n v="11967088.000000002"/>
    <x v="8"/>
    <s v="Relevé"/>
    <x v="4"/>
    <s v="RALFF"/>
    <s v="CONGO"/>
    <s v="o"/>
    <s v="11107"/>
  </r>
  <r>
    <d v="2019-08-28T00:00:00"/>
    <s v="Virement salaire Août 2019-Mavy Dierre Aimerel MALELA"/>
    <x v="1"/>
    <x v="0"/>
    <m/>
    <n v="385939"/>
    <n v="588.3602126358893"/>
    <n v="655.95699999999999"/>
    <n v="11581149.000000002"/>
    <x v="8"/>
    <s v="Relevé"/>
    <x v="4"/>
    <s v="RALFF"/>
    <s v="CONGO"/>
    <s v="o"/>
    <s v="11201"/>
  </r>
  <r>
    <d v="2019-08-28T00:00:00"/>
    <s v="Virement salaire Août 2019-Amenophys Démosthene MOUSSAKANDAT"/>
    <x v="1"/>
    <x v="2"/>
    <m/>
    <n v="166755"/>
    <n v="254.21635869424367"/>
    <n v="655.95699999999999"/>
    <n v="11414394.000000002"/>
    <x v="8"/>
    <s v="Relevé"/>
    <x v="4"/>
    <s v="RALFF"/>
    <s v="CONGO"/>
    <s v="o"/>
    <s v="11107"/>
  </r>
  <r>
    <d v="2019-08-28T00:00:00"/>
    <s v="FRAIS S/VIRT EMIS"/>
    <x v="5"/>
    <x v="4"/>
    <m/>
    <n v="9964"/>
    <n v="15.19002007753557"/>
    <n v="655.95699999999999"/>
    <n v="11404430.000000002"/>
    <x v="8"/>
    <s v="Relevé"/>
    <x v="4"/>
    <s v="RALFF"/>
    <s v="CONGO"/>
    <s v="o"/>
    <s v="71101"/>
  </r>
  <r>
    <d v="2019-08-29T00:00:00"/>
    <s v="Virt grant CIDT"/>
    <x v="11"/>
    <x v="5"/>
    <n v="7385420"/>
    <m/>
    <n v="0"/>
    <n v="655.95699999999999"/>
    <n v="18789850"/>
    <x v="8"/>
    <s v="Relevé"/>
    <x v="4"/>
    <s v="RALFF"/>
    <s v="CONGO"/>
    <s v="o"/>
    <m/>
  </r>
  <r>
    <d v="2019-08-29T00:00:00"/>
    <s v="Transport maison-Bureau-maison"/>
    <x v="0"/>
    <x v="0"/>
    <m/>
    <n v="2000"/>
    <n v="3.5283325100557477"/>
    <n v="566.84"/>
    <n v="18787850"/>
    <x v="0"/>
    <s v="decharge"/>
    <x v="0"/>
    <s v="PALF"/>
    <s v="CONGO"/>
    <s v="ɣ"/>
    <m/>
  </r>
  <r>
    <d v="2019-08-29T00:00:00"/>
    <s v="Food allowance pendant la Pause"/>
    <x v="1"/>
    <x v="0"/>
    <m/>
    <n v="1000"/>
    <n v="1.7641662550278738"/>
    <n v="566.84"/>
    <n v="18786850"/>
    <x v="0"/>
    <s v="decharge"/>
    <x v="0"/>
    <s v="PALF"/>
    <s v="CONGO"/>
    <s v="ɣ"/>
    <m/>
  </r>
  <r>
    <d v="2019-08-29T00:00:00"/>
    <s v="Taxi Domicile-Agence Océan du Nord de Talangai pour l'achat de mon billet et celui de Maître Severin à destination de Ouesso"/>
    <x v="0"/>
    <x v="2"/>
    <m/>
    <n v="1500"/>
    <n v="2.7178344295265533"/>
    <n v="551.91"/>
    <n v="18785350"/>
    <x v="14"/>
    <s v="Décharge"/>
    <x v="3"/>
    <s v="PALF"/>
    <s v="CONGO"/>
    <s v="ɣ"/>
    <m/>
  </r>
  <r>
    <d v="2019-08-29T00:00:00"/>
    <s v="Taxi agence océan du nord de Talangai-Bureau"/>
    <x v="0"/>
    <x v="2"/>
    <m/>
    <n v="1000"/>
    <n v="1.811889619684369"/>
    <n v="551.91"/>
    <n v="18784350"/>
    <x v="14"/>
    <s v="Décharge"/>
    <x v="3"/>
    <s v="PALF"/>
    <s v="CONGO"/>
    <s v="ɣ"/>
    <m/>
  </r>
  <r>
    <d v="2019-08-29T00:00:00"/>
    <s v="Taxi Allé et Retour bureau-Agence Océan du nord de Talangai pour l'achat du Billet de Maître Anicet à destination de Ouesso"/>
    <x v="0"/>
    <x v="2"/>
    <m/>
    <n v="2000"/>
    <n v="3.623779239368738"/>
    <n v="551.91"/>
    <n v="18782350"/>
    <x v="14"/>
    <s v="Décharge"/>
    <x v="3"/>
    <s v="PALF"/>
    <s v="CONGO"/>
    <s v="ɣ"/>
    <m/>
  </r>
  <r>
    <d v="2019-08-29T00:00:00"/>
    <s v="Achat billet pour Me Severin BIYOUDI MIAKASSISSA/BZV-OUESSO"/>
    <x v="12"/>
    <x v="2"/>
    <m/>
    <n v="20000"/>
    <n v="35.201351731906506"/>
    <n v="568.16"/>
    <n v="18762350"/>
    <x v="14"/>
    <s v="oui"/>
    <x v="1"/>
    <s v="PALF"/>
    <s v="CONGO"/>
    <s v="o"/>
    <m/>
  </r>
  <r>
    <d v="2019-08-29T00:00:00"/>
    <s v="Achat billet pour Me Anicet MOUSSAHOU GOMA/BZV-OUESSO"/>
    <x v="12"/>
    <x v="2"/>
    <m/>
    <n v="20000"/>
    <n v="35.201351731906506"/>
    <n v="568.16"/>
    <n v="18742350"/>
    <x v="14"/>
    <s v="oui"/>
    <x v="1"/>
    <s v="PALF"/>
    <s v="CONGO"/>
    <s v="o"/>
    <m/>
  </r>
  <r>
    <d v="2019-08-29T00:00:00"/>
    <s v="Achat billet Jospin KAYA DAMBA/BZV-OUESSO"/>
    <x v="0"/>
    <x v="2"/>
    <m/>
    <n v="20000"/>
    <n v="35.201351731906506"/>
    <n v="568.16"/>
    <n v="18722350"/>
    <x v="14"/>
    <s v="oui"/>
    <x v="1"/>
    <s v="PALF"/>
    <s v="CONGO"/>
    <s v="o"/>
    <m/>
  </r>
  <r>
    <d v="2019-08-29T00:00:00"/>
    <s v="Frais pour Impressions rapports et réliures"/>
    <x v="14"/>
    <x v="4"/>
    <m/>
    <n v="15450"/>
    <n v="27.25636864018065"/>
    <n v="566.84"/>
    <n v="18706900"/>
    <x v="15"/>
    <s v="OUI"/>
    <x v="0"/>
    <s v="PALF"/>
    <s v="CONGO"/>
    <s v="o"/>
    <m/>
  </r>
  <r>
    <d v="2019-08-29T00:00:00"/>
    <s v="Taxi Domicile-Agence Océan du Nord"/>
    <x v="0"/>
    <x v="2"/>
    <m/>
    <n v="1000"/>
    <n v="1.811889619684369"/>
    <n v="551.91"/>
    <n v="18705900"/>
    <x v="12"/>
    <s v="Décharge"/>
    <x v="3"/>
    <s v="PALF"/>
    <s v="CONGO"/>
    <s v="ɣ"/>
    <m/>
  </r>
  <r>
    <d v="2019-08-29T00:00:00"/>
    <s v="Achat billet Loudima-Sibiti"/>
    <x v="0"/>
    <x v="2"/>
    <m/>
    <n v="3000"/>
    <n v="5.4356688590531066"/>
    <n v="551.91"/>
    <n v="18702900"/>
    <x v="12"/>
    <s v="Décharge"/>
    <x v="3"/>
    <s v="PALF"/>
    <s v="CONGO"/>
    <s v="ɣ"/>
    <m/>
  </r>
  <r>
    <d v="2019-08-29T00:00:00"/>
    <s v="Taxi gare routière-hôtel"/>
    <x v="0"/>
    <x v="2"/>
    <m/>
    <n v="300"/>
    <n v="0.54356688590531066"/>
    <n v="551.91"/>
    <n v="18702600"/>
    <x v="12"/>
    <s v="Décharge"/>
    <x v="3"/>
    <s v="PALF"/>
    <s v="CONGO"/>
    <s v="ɣ"/>
    <m/>
  </r>
  <r>
    <d v="2019-08-29T00:00:00"/>
    <s v="Taxi Hôtel-restaurant"/>
    <x v="0"/>
    <x v="2"/>
    <m/>
    <n v="300"/>
    <n v="0.54356688590531066"/>
    <n v="551.91"/>
    <n v="18702300"/>
    <x v="12"/>
    <s v="Décharge"/>
    <x v="3"/>
    <s v="PALF"/>
    <s v="CONGO"/>
    <s v="ɣ"/>
    <m/>
  </r>
  <r>
    <d v="2019-08-29T00:00:00"/>
    <s v="Taxi Restaurant-hôtel"/>
    <x v="0"/>
    <x v="2"/>
    <m/>
    <n v="300"/>
    <n v="0.54356688590531066"/>
    <n v="551.91"/>
    <n v="18702000"/>
    <x v="12"/>
    <s v="Décharge"/>
    <x v="3"/>
    <s v="PALF"/>
    <s v="CONGO"/>
    <s v="ɣ"/>
    <m/>
  </r>
  <r>
    <d v="2019-08-29T00:00:00"/>
    <s v="Paiement frais d'hôtel du 29 au 31 août 2019"/>
    <x v="7"/>
    <x v="2"/>
    <m/>
    <n v="30000"/>
    <n v="52.802027597859762"/>
    <n v="568.16"/>
    <n v="18672000"/>
    <x v="12"/>
    <n v="1093"/>
    <x v="1"/>
    <s v="RALFF"/>
    <s v="CONGO"/>
    <s v="o"/>
    <s v="13201"/>
  </r>
  <r>
    <d v="2019-08-29T00:00:00"/>
    <s v="Food allowance Alexis du 29 au 31 août 2019"/>
    <x v="7"/>
    <x v="2"/>
    <m/>
    <n v="20000"/>
    <n v="35.201351731906506"/>
    <n v="568.16"/>
    <m/>
    <x v="12"/>
    <s v="Décharge"/>
    <x v="1"/>
    <s v="RALFF"/>
    <s v="CONGO"/>
    <m/>
    <s v="13201"/>
  </r>
  <r>
    <d v="2019-08-29T00:00:00"/>
    <s v="Achat billet BZV-LOUDIMA/Me Sevérin BIYOUDI MIAKASSISSA"/>
    <x v="12"/>
    <x v="2"/>
    <m/>
    <n v="9000"/>
    <n v="16.307006577159321"/>
    <n v="551.91"/>
    <n v="18663000"/>
    <x v="12"/>
    <s v="9908007002019-21"/>
    <x v="3"/>
    <s v="PALF"/>
    <s v="CONGO"/>
    <s v="o"/>
    <m/>
  </r>
  <r>
    <d v="2019-08-29T00:00:00"/>
    <s v="Achat Billet Loudima-Sibiti/ Me Séverin BIYOUDI MIAKASSISSA"/>
    <x v="12"/>
    <x v="2"/>
    <m/>
    <n v="3000"/>
    <n v="5.4356688590531066"/>
    <n v="551.91"/>
    <n v="18660000"/>
    <x v="12"/>
    <s v="Décharge"/>
    <x v="3"/>
    <s v="PALF"/>
    <s v="CONGO"/>
    <s v="ɣ"/>
    <m/>
  </r>
  <r>
    <d v="2019-08-29T00:00:00"/>
    <s v="Achat billet  BZV-LOUDIMA/Alexis NGOMA"/>
    <x v="0"/>
    <x v="2"/>
    <m/>
    <n v="9000"/>
    <n v="15.840608279357928"/>
    <n v="568.16"/>
    <n v="18651000"/>
    <x v="12"/>
    <s v="9908007002019-22"/>
    <x v="1"/>
    <s v="RALFF"/>
    <s v="CONGO"/>
    <s v="o"/>
    <s v="22101"/>
  </r>
  <r>
    <d v="2019-08-30T00:00:00"/>
    <s v="Transport maison-Bureau-maison"/>
    <x v="0"/>
    <x v="0"/>
    <m/>
    <n v="2000"/>
    <n v="3.5283325100557477"/>
    <n v="566.84"/>
    <n v="18649000"/>
    <x v="0"/>
    <s v="decharge"/>
    <x v="0"/>
    <s v="PALF"/>
    <s v="CONGO"/>
    <s v="ɣ"/>
    <m/>
  </r>
  <r>
    <d v="2019-08-30T00:00:00"/>
    <s v="Food allowance pendant la Pause"/>
    <x v="1"/>
    <x v="0"/>
    <m/>
    <n v="1000"/>
    <n v="1.7641662550278738"/>
    <n v="566.84"/>
    <n v="18648000"/>
    <x v="0"/>
    <s v="decharge"/>
    <x v="0"/>
    <s v="PALF"/>
    <s v="CONGO"/>
    <s v="ɣ"/>
    <m/>
  </r>
  <r>
    <d v="2019-08-30T00:00:00"/>
    <s v="Taxi Bureau-commissariat central"/>
    <x v="0"/>
    <x v="3"/>
    <m/>
    <n v="1000"/>
    <n v="1.7641662550278738"/>
    <n v="566.84"/>
    <n v="18647000"/>
    <x v="9"/>
    <s v="oui"/>
    <x v="0"/>
    <s v="PALF"/>
    <s v="CONGO"/>
    <s v="ɣ"/>
    <m/>
  </r>
  <r>
    <d v="2019-08-30T00:00:00"/>
    <s v="Taxi commisssariat central - bureau"/>
    <x v="0"/>
    <x v="3"/>
    <m/>
    <n v="1000"/>
    <n v="1.7641662550278738"/>
    <n v="566.84"/>
    <n v="18646000"/>
    <x v="9"/>
    <s v="oui"/>
    <x v="0"/>
    <s v="PALF"/>
    <s v="CONGO"/>
    <s v="ɣ"/>
    <m/>
  </r>
  <r>
    <d v="2019-08-30T00:00:00"/>
    <s v="Frais de mission Me Séverin BIYOUDI MIAKASSISSA/OUESSO du 02 au 05 Septembre 2019"/>
    <x v="12"/>
    <x v="2"/>
    <m/>
    <n v="108000"/>
    <n v="190.08729935229513"/>
    <n v="568.16"/>
    <n v="18538000"/>
    <x v="14"/>
    <s v="OUI"/>
    <x v="1"/>
    <s v="PALF"/>
    <s v="CONGO"/>
    <s v="o"/>
    <m/>
  </r>
  <r>
    <d v="2019-08-30T00:00:00"/>
    <s v="Taxi bureau-Mef"/>
    <x v="0"/>
    <x v="2"/>
    <m/>
    <n v="1000"/>
    <n v="1.811889619684369"/>
    <n v="551.91"/>
    <n v="18537000"/>
    <x v="15"/>
    <s v="Décharge"/>
    <x v="3"/>
    <s v="PALF"/>
    <s v="CONGO"/>
    <s v="ɣ"/>
    <m/>
  </r>
  <r>
    <d v="2019-08-30T00:00:00"/>
    <s v="Taxi Mef-Ddef"/>
    <x v="0"/>
    <x v="2"/>
    <m/>
    <n v="700"/>
    <n v="1.2683227337790584"/>
    <n v="551.91"/>
    <n v="18536300"/>
    <x v="15"/>
    <s v="Décharge"/>
    <x v="3"/>
    <s v="PALF"/>
    <s v="CONGO"/>
    <s v="ɣ"/>
    <m/>
  </r>
  <r>
    <d v="2019-08-30T00:00:00"/>
    <s v="Taxi Ddef-Acfap"/>
    <x v="0"/>
    <x v="2"/>
    <m/>
    <n v="1000"/>
    <n v="1.811889619684369"/>
    <n v="551.91"/>
    <n v="18535300"/>
    <x v="15"/>
    <s v="Décharge"/>
    <x v="3"/>
    <s v="PALF"/>
    <s v="CONGO"/>
    <s v="ɣ"/>
    <m/>
  </r>
  <r>
    <d v="2019-08-30T00:00:00"/>
    <s v="Taxi Acfap-bureau"/>
    <x v="0"/>
    <x v="2"/>
    <m/>
    <n v="1000"/>
    <n v="1.811889619684369"/>
    <n v="551.91"/>
    <n v="18534300"/>
    <x v="15"/>
    <s v="Décharge"/>
    <x v="3"/>
    <s v="PALF"/>
    <s v="CONGO"/>
    <s v="ɣ"/>
    <m/>
  </r>
  <r>
    <d v="2019-08-30T00:00:00"/>
    <s v="Taxi hôtel-DDEF"/>
    <x v="0"/>
    <x v="2"/>
    <m/>
    <n v="300"/>
    <n v="0.54356688590531066"/>
    <n v="551.91"/>
    <n v="18534000"/>
    <x v="12"/>
    <s v="Décharge"/>
    <x v="3"/>
    <s v="PALF"/>
    <s v="CONGO"/>
    <s v="ɣ"/>
    <m/>
  </r>
  <r>
    <d v="2019-08-30T00:00:00"/>
    <s v="Taxi DDEF-TGI"/>
    <x v="0"/>
    <x v="2"/>
    <m/>
    <n v="300"/>
    <n v="0.54356688590531066"/>
    <n v="551.91"/>
    <n v="18533700"/>
    <x v="12"/>
    <s v="Décharge"/>
    <x v="3"/>
    <s v="PALF"/>
    <s v="CONGO"/>
    <s v="ɣ"/>
    <m/>
  </r>
  <r>
    <d v="2019-08-30T00:00:00"/>
    <s v="TGI-Resto"/>
    <x v="0"/>
    <x v="2"/>
    <m/>
    <n v="300"/>
    <n v="0.54356688590531066"/>
    <n v="551.91"/>
    <n v="18533400"/>
    <x v="12"/>
    <s v="Décharge"/>
    <x v="3"/>
    <s v="PALF"/>
    <s v="CONGO"/>
    <s v="ɣ"/>
    <m/>
  </r>
  <r>
    <d v="2019-08-30T00:00:00"/>
    <s v="Taxi Restaurant-hôtel"/>
    <x v="0"/>
    <x v="2"/>
    <m/>
    <n v="300"/>
    <n v="0.54356688590531066"/>
    <n v="551.91"/>
    <n v="18533100"/>
    <x v="12"/>
    <s v="Décharge"/>
    <x v="3"/>
    <s v="PALF"/>
    <s v="CONGO"/>
    <s v="ɣ"/>
    <m/>
  </r>
  <r>
    <d v="2019-08-30T00:00:00"/>
    <s v="Reglement facture honoraires de consultations du mois d'août 19/i23c"/>
    <x v="1"/>
    <x v="3"/>
    <m/>
    <n v="280000"/>
    <n v="493.96655140780462"/>
    <n v="566.84"/>
    <n v="18253100"/>
    <x v="8"/>
    <n v="3635085"/>
    <x v="0"/>
    <s v="RALFF"/>
    <s v="CONGO"/>
    <s v="o"/>
    <s v="11109"/>
  </r>
  <r>
    <d v="2019-08-30T00:00:00"/>
    <s v="Achat credit téléphonique MTN/Budget mesuel de septembre 2019"/>
    <x v="4"/>
    <x v="4"/>
    <m/>
    <n v="254000"/>
    <n v="447.05716699521264"/>
    <n v="568.16"/>
    <n v="17999100"/>
    <x v="8"/>
    <n v="3635086"/>
    <x v="1"/>
    <s v="RALFF"/>
    <s v="CONGO"/>
    <s v="o"/>
    <s v="46101"/>
  </r>
  <r>
    <d v="2019-08-30T00:00:00"/>
    <s v="Achat credit téléphonique AIRTEL/Budget mesuel de septembre 2019"/>
    <x v="4"/>
    <x v="4"/>
    <m/>
    <n v="236000"/>
    <n v="415.37595043649679"/>
    <n v="568.16"/>
    <n v="17763100"/>
    <x v="8"/>
    <n v="3635087"/>
    <x v="1"/>
    <s v="RALFF"/>
    <s v="CONGO"/>
    <s v="o"/>
    <s v="46101"/>
  </r>
  <r>
    <d v="2019-08-30T00:00:00"/>
    <s v="Prestation facture d'Août 2019 -Odile FIELO (technicienne de surface)"/>
    <x v="9"/>
    <x v="4"/>
    <m/>
    <n v="100000"/>
    <n v="176.00675865953252"/>
    <n v="568.16"/>
    <n v="17663100"/>
    <x v="6"/>
    <s v="Oui"/>
    <x v="1"/>
    <s v="PALF"/>
    <s v="CONGO"/>
    <s v="o"/>
    <m/>
  </r>
  <r>
    <d v="2019-08-31T00:00:00"/>
    <s v="Achat du billet Ouesso-Oyo  "/>
    <x v="0"/>
    <x v="3"/>
    <m/>
    <n v="10000"/>
    <n v="17.641662550278738"/>
    <n v="566.84"/>
    <n v="17653100"/>
    <x v="5"/>
    <s v="oui"/>
    <x v="0"/>
    <s v="RALFF"/>
    <s v="CONGO"/>
    <s v="o"/>
    <s v="22101"/>
  </r>
  <r>
    <d v="2019-08-31T00:00:00"/>
    <s v="Taxi Hôtel-Gare routière"/>
    <x v="0"/>
    <x v="2"/>
    <m/>
    <n v="300"/>
    <n v="0.54356688590531066"/>
    <n v="551.91"/>
    <n v="17652800"/>
    <x v="12"/>
    <s v="Décharge"/>
    <x v="3"/>
    <s v="PALF"/>
    <s v="CONGO"/>
    <s v="ɣ"/>
    <m/>
  </r>
  <r>
    <d v="2019-08-31T00:00:00"/>
    <s v="Billet Sibiti-Dolisie"/>
    <x v="0"/>
    <x v="2"/>
    <m/>
    <n v="5000"/>
    <n v="9.0594480984218446"/>
    <n v="551.91"/>
    <n v="17647800"/>
    <x v="12"/>
    <s v="Décharge"/>
    <x v="3"/>
    <s v="PALF"/>
    <s v="CONGO"/>
    <s v="ɣ"/>
    <m/>
  </r>
  <r>
    <d v="2019-08-31T00:00:00"/>
    <s v="Taxi Gare rouière-Hôtel"/>
    <x v="0"/>
    <x v="2"/>
    <m/>
    <n v="700"/>
    <n v="1.2683227337790584"/>
    <n v="551.91"/>
    <n v="17647100"/>
    <x v="12"/>
    <s v="Décharge"/>
    <x v="3"/>
    <s v="PALF"/>
    <s v="CONGO"/>
    <s v="ɣ"/>
    <m/>
  </r>
  <r>
    <d v="2019-08-31T00:00:00"/>
    <s v="Taxi Hôtel-restaurant"/>
    <x v="0"/>
    <x v="2"/>
    <m/>
    <n v="700"/>
    <n v="1.2683227337790584"/>
    <n v="551.91"/>
    <n v="17646400"/>
    <x v="12"/>
    <s v="Décharge"/>
    <x v="3"/>
    <s v="PALF"/>
    <s v="CONGO"/>
    <s v="ɣ"/>
    <m/>
  </r>
  <r>
    <d v="2019-08-31T00:00:00"/>
    <s v="Taxi Restaurant-hôtel"/>
    <x v="0"/>
    <x v="2"/>
    <m/>
    <n v="700"/>
    <n v="1.2683227337790584"/>
    <n v="551.91"/>
    <n v="17645700"/>
    <x v="12"/>
    <s v="Décharge"/>
    <x v="3"/>
    <s v="PALF"/>
    <s v="CONGO"/>
    <s v="ɣ"/>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4" cacheId="0" applyNumberFormats="0" applyBorderFormats="0" applyFontFormats="0" applyPatternFormats="0" applyAlignmentFormats="0" applyWidthHeightFormats="1" dataCaption="Valeurs" updatedVersion="3" minRefreshableVersion="3" showCalcMbrs="0" useAutoFormatting="1" itemPrintTitles="1" createdVersion="3" indent="0" outline="1" outlineData="1" multipleFieldFilters="0">
  <location ref="A3:S32" firstHeaderRow="1" firstDataRow="2" firstDataCol="1"/>
  <pivotFields count="16">
    <pivotField numFmtId="15" showAll="0"/>
    <pivotField showAll="0"/>
    <pivotField axis="axisCol" showAll="0">
      <items count="20">
        <item x="5"/>
        <item x="10"/>
        <item x="16"/>
        <item x="15"/>
        <item x="3"/>
        <item x="12"/>
        <item x="14"/>
        <item x="1"/>
        <item x="6"/>
        <item x="9"/>
        <item x="4"/>
        <item x="8"/>
        <item x="0"/>
        <item m="1" x="17"/>
        <item x="13"/>
        <item x="7"/>
        <item x="2"/>
        <item m="1" x="18"/>
        <item x="11"/>
        <item t="default"/>
      </items>
    </pivotField>
    <pivotField axis="axisRow" showAll="0">
      <items count="7">
        <item x="3"/>
        <item x="2"/>
        <item x="0"/>
        <item x="1"/>
        <item x="4"/>
        <item x="5"/>
        <item t="default"/>
      </items>
    </pivotField>
    <pivotField showAll="0"/>
    <pivotField dataField="1" showAll="0"/>
    <pivotField numFmtId="43" showAll="0" defaultSubtotal="0"/>
    <pivotField numFmtId="43" showAll="0" defaultSubtotal="0"/>
    <pivotField numFmtId="164" showAll="0"/>
    <pivotField showAll="0"/>
    <pivotField showAll="0"/>
    <pivotField axis="axisRow" showAll="0">
      <items count="6">
        <item x="4"/>
        <item x="3"/>
        <item x="1"/>
        <item x="2"/>
        <item x="0"/>
        <item t="default"/>
      </items>
    </pivotField>
    <pivotField showAll="0"/>
    <pivotField showAll="0"/>
    <pivotField showAll="0"/>
    <pivotField showAll="0"/>
  </pivotFields>
  <rowFields count="2">
    <field x="11"/>
    <field x="3"/>
  </rowFields>
  <rowItems count="28">
    <i>
      <x/>
    </i>
    <i r="1">
      <x/>
    </i>
    <i r="1">
      <x v="1"/>
    </i>
    <i r="1">
      <x v="2"/>
    </i>
    <i r="1">
      <x v="3"/>
    </i>
    <i r="1">
      <x v="4"/>
    </i>
    <i r="1">
      <x v="5"/>
    </i>
    <i>
      <x v="1"/>
    </i>
    <i r="1">
      <x v="1"/>
    </i>
    <i r="1">
      <x v="3"/>
    </i>
    <i r="1">
      <x v="4"/>
    </i>
    <i>
      <x v="2"/>
    </i>
    <i r="1">
      <x v="1"/>
    </i>
    <i r="1">
      <x v="3"/>
    </i>
    <i r="1">
      <x v="4"/>
    </i>
    <i>
      <x v="3"/>
    </i>
    <i r="1">
      <x v="1"/>
    </i>
    <i r="1">
      <x v="2"/>
    </i>
    <i r="1">
      <x v="3"/>
    </i>
    <i r="1">
      <x v="4"/>
    </i>
    <i r="1">
      <x v="5"/>
    </i>
    <i>
      <x v="4"/>
    </i>
    <i r="1">
      <x/>
    </i>
    <i r="1">
      <x v="1"/>
    </i>
    <i r="1">
      <x v="2"/>
    </i>
    <i r="1">
      <x v="4"/>
    </i>
    <i r="1">
      <x v="5"/>
    </i>
    <i t="grand">
      <x/>
    </i>
  </rowItems>
  <colFields count="1">
    <field x="2"/>
  </colFields>
  <colItems count="18">
    <i>
      <x/>
    </i>
    <i>
      <x v="1"/>
    </i>
    <i>
      <x v="2"/>
    </i>
    <i>
      <x v="3"/>
    </i>
    <i>
      <x v="4"/>
    </i>
    <i>
      <x v="5"/>
    </i>
    <i>
      <x v="6"/>
    </i>
    <i>
      <x v="7"/>
    </i>
    <i>
      <x v="8"/>
    </i>
    <i>
      <x v="9"/>
    </i>
    <i>
      <x v="10"/>
    </i>
    <i>
      <x v="11"/>
    </i>
    <i>
      <x v="12"/>
    </i>
    <i>
      <x v="14"/>
    </i>
    <i>
      <x v="15"/>
    </i>
    <i>
      <x v="16"/>
    </i>
    <i>
      <x v="18"/>
    </i>
    <i t="grand">
      <x/>
    </i>
  </colItems>
  <dataFields count="1">
    <dataField name="Somme de Spent" fld="5" baseField="0" baseItem="0"/>
  </dataFields>
  <formats count="1">
    <format dxfId="1">
      <pivotArea type="all" dataOnly="0"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eau croisé dynamique3" cacheId="0" applyNumberFormats="0" applyBorderFormats="0" applyFontFormats="0" applyPatternFormats="0" applyAlignmentFormats="0" applyWidthHeightFormats="1" dataCaption="Valeurs" updatedVersion="3" minRefreshableVersion="3" showCalcMbrs="0" useAutoFormatting="1" itemPrintTitles="1" createdVersion="3" indent="0" outline="1" outlineData="1" multipleFieldFilters="0">
  <location ref="A3:B20" firstHeaderRow="1" firstDataRow="1" firstDataCol="1"/>
  <pivotFields count="16">
    <pivotField numFmtId="15" showAll="0"/>
    <pivotField showAll="0"/>
    <pivotField showAll="0"/>
    <pivotField showAll="0"/>
    <pivotField showAll="0"/>
    <pivotField dataField="1" showAll="0"/>
    <pivotField numFmtId="43" showAll="0" defaultSubtotal="0"/>
    <pivotField numFmtId="43" showAll="0" defaultSubtotal="0"/>
    <pivotField numFmtId="164" showAll="0"/>
    <pivotField axis="axisRow" showAll="0">
      <items count="19">
        <item x="12"/>
        <item x="10"/>
        <item m="1" x="17"/>
        <item m="1" x="16"/>
        <item x="9"/>
        <item x="2"/>
        <item x="15"/>
        <item x="1"/>
        <item x="11"/>
        <item x="7"/>
        <item x="3"/>
        <item x="5"/>
        <item x="14"/>
        <item x="6"/>
        <item x="13"/>
        <item x="0"/>
        <item x="4"/>
        <item x="8"/>
        <item t="default"/>
      </items>
    </pivotField>
    <pivotField showAll="0"/>
    <pivotField showAll="0"/>
    <pivotField showAll="0"/>
    <pivotField showAll="0"/>
    <pivotField showAll="0"/>
    <pivotField showAll="0"/>
  </pivotFields>
  <rowFields count="1">
    <field x="9"/>
  </rowFields>
  <rowItems count="17">
    <i>
      <x/>
    </i>
    <i>
      <x v="1"/>
    </i>
    <i>
      <x v="4"/>
    </i>
    <i>
      <x v="5"/>
    </i>
    <i>
      <x v="6"/>
    </i>
    <i>
      <x v="7"/>
    </i>
    <i>
      <x v="8"/>
    </i>
    <i>
      <x v="9"/>
    </i>
    <i>
      <x v="10"/>
    </i>
    <i>
      <x v="11"/>
    </i>
    <i>
      <x v="12"/>
    </i>
    <i>
      <x v="13"/>
    </i>
    <i>
      <x v="14"/>
    </i>
    <i>
      <x v="15"/>
    </i>
    <i>
      <x v="16"/>
    </i>
    <i>
      <x v="17"/>
    </i>
    <i t="grand">
      <x/>
    </i>
  </rowItems>
  <colItems count="1">
    <i/>
  </colItems>
  <dataFields count="1">
    <dataField name="Somme de Spent" fld="5" baseField="0" baseItem="0"/>
  </dataFields>
  <formats count="1">
    <format dxfId="0">
      <pivotArea type="all" dataOnly="0"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filterMode="1"/>
  <dimension ref="A1:LB963"/>
  <sheetViews>
    <sheetView zoomScale="70" zoomScaleNormal="70" workbookViewId="0">
      <pane ySplit="11" topLeftCell="A12" activePane="bottomLeft" state="frozen"/>
      <selection pane="bottomLeft" activeCell="G970" sqref="G970"/>
    </sheetView>
  </sheetViews>
  <sheetFormatPr baseColWidth="10" defaultColWidth="11.42578125" defaultRowHeight="18.75"/>
  <cols>
    <col min="1" max="1" width="18.42578125" style="6" customWidth="1"/>
    <col min="2" max="2" width="55.42578125" style="6" customWidth="1"/>
    <col min="3" max="3" width="22.28515625" style="6" customWidth="1"/>
    <col min="4" max="4" width="18.42578125" style="6" customWidth="1"/>
    <col min="5" max="5" width="16.140625" style="229" customWidth="1"/>
    <col min="6" max="6" width="15.7109375" style="229" customWidth="1"/>
    <col min="7" max="7" width="8.42578125" style="6" customWidth="1"/>
    <col min="8" max="14" width="11.42578125" style="6"/>
    <col min="15" max="15" width="11.5703125" style="6" bestFit="1" customWidth="1"/>
    <col min="16" max="20" width="11.42578125" style="6"/>
    <col min="21" max="21" width="9.7109375" style="6" customWidth="1"/>
    <col min="22" max="16384" width="11.42578125" style="6"/>
  </cols>
  <sheetData>
    <row r="1" spans="1:314">
      <c r="A1" s="2" t="s">
        <v>632</v>
      </c>
      <c r="B1" s="3"/>
      <c r="C1" s="3"/>
      <c r="D1" s="3"/>
      <c r="E1" s="4"/>
      <c r="F1" s="4"/>
      <c r="G1" s="4"/>
      <c r="H1" s="4"/>
      <c r="I1" s="4"/>
      <c r="J1" s="5"/>
      <c r="K1" s="5"/>
      <c r="L1" s="3"/>
      <c r="M1" s="5"/>
      <c r="N1" s="3"/>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row>
    <row r="2" spans="1:314">
      <c r="A2" s="8" t="s">
        <v>630</v>
      </c>
      <c r="B2" s="9"/>
      <c r="C2" s="9"/>
      <c r="D2" s="9"/>
      <c r="E2" s="10"/>
      <c r="F2" s="11"/>
      <c r="G2" s="11"/>
      <c r="H2" s="11"/>
      <c r="I2" s="12"/>
      <c r="J2" s="13"/>
      <c r="K2" s="13"/>
      <c r="L2" s="14"/>
      <c r="M2" s="13"/>
      <c r="N2" s="14"/>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row>
    <row r="3" spans="1:314">
      <c r="A3" s="3"/>
      <c r="B3" s="3"/>
      <c r="C3" s="3"/>
      <c r="D3" s="3"/>
      <c r="E3" s="4"/>
      <c r="F3" s="4"/>
      <c r="G3" s="4"/>
      <c r="H3" s="4"/>
      <c r="I3" s="4"/>
      <c r="J3" s="5"/>
      <c r="K3" s="5"/>
      <c r="L3" s="3"/>
      <c r="M3" s="5"/>
      <c r="N3" s="3"/>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row>
    <row r="4" spans="1:314">
      <c r="A4" s="15"/>
      <c r="B4" s="16" t="s">
        <v>0</v>
      </c>
      <c r="C4" s="16" t="s">
        <v>1</v>
      </c>
      <c r="D4" s="16" t="s">
        <v>2</v>
      </c>
      <c r="E4" s="17"/>
      <c r="F4" s="4"/>
      <c r="G4" s="4"/>
      <c r="H4" s="4"/>
      <c r="I4" s="4"/>
      <c r="J4" s="18"/>
      <c r="K4" s="18"/>
      <c r="L4" s="3"/>
      <c r="M4" s="18"/>
      <c r="N4" s="15"/>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row>
    <row r="5" spans="1:314">
      <c r="A5" s="15"/>
      <c r="B5" s="16" t="s">
        <v>3</v>
      </c>
      <c r="C5" s="19">
        <v>22514469</v>
      </c>
      <c r="D5" s="19"/>
      <c r="E5" s="17"/>
      <c r="F5" s="20"/>
      <c r="G5" s="20"/>
      <c r="H5" s="20"/>
      <c r="J5" s="18"/>
      <c r="K5" s="18"/>
      <c r="L5" s="3"/>
      <c r="M5" s="5"/>
      <c r="N5" s="15"/>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row>
    <row r="6" spans="1:314">
      <c r="A6" s="15"/>
      <c r="B6" s="16" t="s">
        <v>4</v>
      </c>
      <c r="C6" s="19">
        <v>12365309</v>
      </c>
      <c r="D6" s="19"/>
      <c r="E6" s="21"/>
      <c r="F6" s="4"/>
      <c r="G6" s="4"/>
      <c r="H6" s="4"/>
      <c r="I6" s="4"/>
      <c r="J6" s="18"/>
      <c r="K6" s="22"/>
      <c r="L6" s="3"/>
      <c r="M6" s="5"/>
      <c r="N6" s="15"/>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row>
    <row r="7" spans="1:314">
      <c r="A7" s="15"/>
      <c r="B7" s="16" t="s">
        <v>5</v>
      </c>
      <c r="C7" s="19">
        <v>10149160</v>
      </c>
      <c r="D7" s="19"/>
      <c r="E7" s="17"/>
      <c r="F7" s="17"/>
      <c r="G7" s="17"/>
      <c r="H7" s="17"/>
      <c r="I7" s="17"/>
      <c r="J7" s="18"/>
      <c r="K7" s="18"/>
      <c r="L7" s="3"/>
      <c r="M7" s="5"/>
      <c r="N7" s="15"/>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row>
    <row r="8" spans="1:314">
      <c r="A8" s="15"/>
      <c r="B8" s="23"/>
      <c r="C8" s="24"/>
      <c r="D8" s="24"/>
      <c r="E8" s="17"/>
      <c r="F8" s="17"/>
      <c r="G8" s="17"/>
      <c r="H8" s="17"/>
      <c r="I8" s="17"/>
      <c r="J8" s="25"/>
      <c r="K8" s="18"/>
      <c r="L8" s="26"/>
      <c r="M8" s="27"/>
      <c r="N8" s="15"/>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row>
    <row r="9" spans="1:314">
      <c r="A9" s="15"/>
      <c r="B9" s="23"/>
      <c r="C9" s="24"/>
      <c r="D9" s="24"/>
      <c r="E9" s="17"/>
      <c r="F9" s="17"/>
      <c r="G9" s="17"/>
      <c r="H9" s="17"/>
      <c r="I9" s="17"/>
      <c r="J9" s="18"/>
      <c r="K9" s="18"/>
      <c r="L9" s="26"/>
      <c r="M9" s="25"/>
      <c r="N9" s="15"/>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row>
    <row r="10" spans="1:314">
      <c r="A10" s="15"/>
      <c r="B10" s="23"/>
      <c r="C10" s="24"/>
      <c r="D10" s="24"/>
      <c r="E10" s="17"/>
      <c r="F10" s="17"/>
      <c r="G10" s="17"/>
      <c r="H10" s="17"/>
      <c r="I10" s="17"/>
      <c r="J10" s="18"/>
      <c r="K10" s="18"/>
      <c r="L10" s="15"/>
      <c r="M10" s="18"/>
      <c r="N10" s="15"/>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row>
    <row r="11" spans="1:314">
      <c r="A11" s="28" t="s">
        <v>6</v>
      </c>
      <c r="B11" s="29" t="s">
        <v>7</v>
      </c>
      <c r="C11" s="29" t="s">
        <v>8</v>
      </c>
      <c r="D11" s="29" t="s">
        <v>9</v>
      </c>
      <c r="E11" s="30" t="s">
        <v>10</v>
      </c>
      <c r="F11" s="30" t="s">
        <v>11</v>
      </c>
      <c r="G11" s="31" t="s">
        <v>82</v>
      </c>
      <c r="H11" s="31" t="s">
        <v>83</v>
      </c>
      <c r="I11" s="30" t="s">
        <v>12</v>
      </c>
      <c r="J11" s="32" t="s">
        <v>13</v>
      </c>
      <c r="K11" s="32" t="s">
        <v>14</v>
      </c>
      <c r="L11" s="29" t="s">
        <v>15</v>
      </c>
      <c r="M11" s="32" t="s">
        <v>16</v>
      </c>
      <c r="N11" s="29" t="s">
        <v>17</v>
      </c>
      <c r="O11" s="29" t="s">
        <v>18</v>
      </c>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row>
    <row r="12" spans="1:314" hidden="1">
      <c r="A12" s="33">
        <v>43678</v>
      </c>
      <c r="B12" s="34" t="s">
        <v>88</v>
      </c>
      <c r="C12" s="34" t="s">
        <v>22</v>
      </c>
      <c r="D12" s="34" t="s">
        <v>36</v>
      </c>
      <c r="E12" s="35"/>
      <c r="F12" s="35">
        <v>2000</v>
      </c>
      <c r="G12" s="35">
        <f>F12/H12</f>
        <v>3.5201351731906505</v>
      </c>
      <c r="H12" s="36">
        <v>568.16</v>
      </c>
      <c r="I12" s="34"/>
      <c r="J12" s="34" t="s">
        <v>61</v>
      </c>
      <c r="K12" s="34" t="s">
        <v>30</v>
      </c>
      <c r="L12" s="34"/>
      <c r="M12" s="34"/>
      <c r="N12" s="34" t="s">
        <v>29</v>
      </c>
      <c r="O12" s="26" t="s">
        <v>84</v>
      </c>
      <c r="P12" s="34"/>
      <c r="Q12" s="34"/>
    </row>
    <row r="13" spans="1:314" hidden="1">
      <c r="A13" s="33">
        <v>43678</v>
      </c>
      <c r="B13" s="34" t="s">
        <v>692</v>
      </c>
      <c r="C13" s="34" t="s">
        <v>62</v>
      </c>
      <c r="D13" s="34" t="s">
        <v>36</v>
      </c>
      <c r="E13" s="35"/>
      <c r="F13" s="35">
        <v>1000</v>
      </c>
      <c r="G13" s="35">
        <f t="shared" ref="G13:G40" si="0">F13/H13</f>
        <v>1.7600675865953253</v>
      </c>
      <c r="H13" s="36">
        <v>568.16</v>
      </c>
      <c r="I13" s="34"/>
      <c r="J13" s="34" t="s">
        <v>61</v>
      </c>
      <c r="K13" s="34" t="s">
        <v>30</v>
      </c>
      <c r="L13" s="34"/>
      <c r="M13" s="34"/>
      <c r="N13" s="34" t="s">
        <v>29</v>
      </c>
      <c r="O13" s="26" t="s">
        <v>84</v>
      </c>
      <c r="P13" s="34"/>
      <c r="Q13" s="34"/>
    </row>
    <row r="14" spans="1:314" hidden="1">
      <c r="A14" s="33">
        <v>43678</v>
      </c>
      <c r="B14" s="34" t="s">
        <v>89</v>
      </c>
      <c r="C14" s="34" t="s">
        <v>22</v>
      </c>
      <c r="D14" s="34" t="s">
        <v>36</v>
      </c>
      <c r="E14" s="35"/>
      <c r="F14" s="35">
        <v>2500</v>
      </c>
      <c r="G14" s="35">
        <f t="shared" si="0"/>
        <v>4.4001689664883132</v>
      </c>
      <c r="H14" s="36">
        <v>568.16</v>
      </c>
      <c r="I14" s="34"/>
      <c r="J14" s="34" t="s">
        <v>61</v>
      </c>
      <c r="K14" s="34" t="s">
        <v>30</v>
      </c>
      <c r="L14" s="34"/>
      <c r="M14" s="34"/>
      <c r="N14" s="34" t="s">
        <v>29</v>
      </c>
      <c r="O14" s="26" t="s">
        <v>84</v>
      </c>
      <c r="P14" s="34"/>
      <c r="Q14" s="34"/>
    </row>
    <row r="15" spans="1:314" hidden="1">
      <c r="A15" s="33">
        <v>43678</v>
      </c>
      <c r="B15" s="34" t="s">
        <v>90</v>
      </c>
      <c r="C15" s="34" t="s">
        <v>22</v>
      </c>
      <c r="D15" s="34" t="s">
        <v>36</v>
      </c>
      <c r="E15" s="35"/>
      <c r="F15" s="35">
        <v>2000</v>
      </c>
      <c r="G15" s="35">
        <f t="shared" si="0"/>
        <v>3.5201351731906505</v>
      </c>
      <c r="H15" s="36">
        <v>568.16</v>
      </c>
      <c r="I15" s="34"/>
      <c r="J15" s="34" t="s">
        <v>61</v>
      </c>
      <c r="K15" s="34" t="s">
        <v>30</v>
      </c>
      <c r="L15" s="34"/>
      <c r="M15" s="34"/>
      <c r="N15" s="34" t="s">
        <v>29</v>
      </c>
      <c r="O15" s="26" t="s">
        <v>84</v>
      </c>
      <c r="P15" s="34"/>
      <c r="Q15" s="34"/>
    </row>
    <row r="16" spans="1:314" hidden="1">
      <c r="A16" s="33">
        <v>43678</v>
      </c>
      <c r="B16" s="34" t="s">
        <v>42</v>
      </c>
      <c r="C16" s="34" t="s">
        <v>22</v>
      </c>
      <c r="D16" s="37" t="s">
        <v>39</v>
      </c>
      <c r="E16" s="35"/>
      <c r="F16" s="35">
        <v>1000</v>
      </c>
      <c r="G16" s="35">
        <f t="shared" si="0"/>
        <v>1.7600675865953253</v>
      </c>
      <c r="H16" s="36">
        <v>568.16</v>
      </c>
      <c r="I16" s="4"/>
      <c r="J16" s="34" t="s">
        <v>40</v>
      </c>
      <c r="K16" s="34" t="s">
        <v>30</v>
      </c>
      <c r="L16" s="34"/>
      <c r="M16" s="34"/>
      <c r="N16" s="3" t="s">
        <v>29</v>
      </c>
      <c r="O16" s="26" t="s">
        <v>84</v>
      </c>
      <c r="P16" s="34"/>
      <c r="Q16" s="34"/>
    </row>
    <row r="17" spans="1:17" hidden="1">
      <c r="A17" s="33">
        <v>43678</v>
      </c>
      <c r="B17" s="34" t="s">
        <v>43</v>
      </c>
      <c r="C17" s="34" t="s">
        <v>22</v>
      </c>
      <c r="D17" s="37" t="s">
        <v>39</v>
      </c>
      <c r="E17" s="35"/>
      <c r="F17" s="35">
        <v>1000</v>
      </c>
      <c r="G17" s="35">
        <f t="shared" si="0"/>
        <v>1.7600675865953253</v>
      </c>
      <c r="H17" s="36">
        <v>568.16</v>
      </c>
      <c r="I17" s="4"/>
      <c r="J17" s="34" t="s">
        <v>40</v>
      </c>
      <c r="K17" s="34" t="s">
        <v>30</v>
      </c>
      <c r="L17" s="34"/>
      <c r="M17" s="34"/>
      <c r="N17" s="3" t="s">
        <v>29</v>
      </c>
      <c r="O17" s="26" t="s">
        <v>84</v>
      </c>
      <c r="P17" s="34"/>
      <c r="Q17" s="34"/>
    </row>
    <row r="18" spans="1:17" hidden="1">
      <c r="A18" s="33">
        <v>43678</v>
      </c>
      <c r="B18" s="34" t="s">
        <v>44</v>
      </c>
      <c r="C18" s="34" t="s">
        <v>22</v>
      </c>
      <c r="D18" s="37" t="s">
        <v>39</v>
      </c>
      <c r="E18" s="35"/>
      <c r="F18" s="35">
        <v>1000</v>
      </c>
      <c r="G18" s="35">
        <f t="shared" si="0"/>
        <v>1.7600675865953253</v>
      </c>
      <c r="H18" s="36">
        <v>568.16</v>
      </c>
      <c r="I18" s="4"/>
      <c r="J18" s="34" t="s">
        <v>40</v>
      </c>
      <c r="K18" s="34" t="s">
        <v>30</v>
      </c>
      <c r="L18" s="34"/>
      <c r="M18" s="34"/>
      <c r="N18" s="3" t="s">
        <v>29</v>
      </c>
      <c r="O18" s="26" t="s">
        <v>84</v>
      </c>
      <c r="P18" s="34"/>
      <c r="Q18" s="34"/>
    </row>
    <row r="19" spans="1:17" hidden="1">
      <c r="A19" s="33">
        <v>43678</v>
      </c>
      <c r="B19" s="34" t="s">
        <v>45</v>
      </c>
      <c r="C19" s="34" t="s">
        <v>22</v>
      </c>
      <c r="D19" s="37" t="s">
        <v>39</v>
      </c>
      <c r="E19" s="35"/>
      <c r="F19" s="35">
        <v>1000</v>
      </c>
      <c r="G19" s="35">
        <f t="shared" si="0"/>
        <v>1.7600675865953253</v>
      </c>
      <c r="H19" s="36">
        <v>568.16</v>
      </c>
      <c r="I19" s="4"/>
      <c r="J19" s="34" t="s">
        <v>40</v>
      </c>
      <c r="K19" s="34" t="s">
        <v>30</v>
      </c>
      <c r="L19" s="34"/>
      <c r="M19" s="34"/>
      <c r="N19" s="3" t="s">
        <v>29</v>
      </c>
      <c r="O19" s="26" t="s">
        <v>84</v>
      </c>
      <c r="P19" s="34"/>
      <c r="Q19" s="34"/>
    </row>
    <row r="20" spans="1:17" s="200" customFormat="1" hidden="1">
      <c r="A20" s="191">
        <v>43678</v>
      </c>
      <c r="B20" s="197" t="s">
        <v>19</v>
      </c>
      <c r="C20" s="197" t="s">
        <v>104</v>
      </c>
      <c r="D20" s="210" t="s">
        <v>39</v>
      </c>
      <c r="E20" s="194">
        <v>10000</v>
      </c>
      <c r="F20" s="194"/>
      <c r="G20" s="194">
        <f t="shared" si="0"/>
        <v>0</v>
      </c>
      <c r="H20" s="195">
        <v>568.16</v>
      </c>
      <c r="I20" s="202"/>
      <c r="J20" s="197" t="s">
        <v>40</v>
      </c>
      <c r="K20" s="197" t="s">
        <v>105</v>
      </c>
      <c r="L20" s="197"/>
      <c r="M20" s="197"/>
      <c r="N20" s="201" t="s">
        <v>29</v>
      </c>
      <c r="O20" s="199" t="s">
        <v>84</v>
      </c>
      <c r="P20" s="197"/>
      <c r="Q20" s="197"/>
    </row>
    <row r="21" spans="1:17" s="42" customFormat="1" hidden="1">
      <c r="A21" s="33">
        <v>43678</v>
      </c>
      <c r="B21" s="38" t="s">
        <v>166</v>
      </c>
      <c r="C21" s="38" t="s">
        <v>22</v>
      </c>
      <c r="D21" s="39" t="s">
        <v>26</v>
      </c>
      <c r="E21" s="53"/>
      <c r="F21" s="40">
        <v>500</v>
      </c>
      <c r="G21" s="35">
        <f t="shared" si="0"/>
        <v>0.88003379329766263</v>
      </c>
      <c r="H21" s="36">
        <v>568.16</v>
      </c>
      <c r="I21" s="41"/>
      <c r="J21" s="34" t="s">
        <v>27</v>
      </c>
      <c r="K21" s="39" t="s">
        <v>30</v>
      </c>
      <c r="L21" s="39"/>
      <c r="M21" s="39"/>
      <c r="N21" s="26" t="s">
        <v>29</v>
      </c>
      <c r="O21" s="26" t="s">
        <v>84</v>
      </c>
      <c r="P21" s="34"/>
      <c r="Q21" s="34"/>
    </row>
    <row r="22" spans="1:17" s="42" customFormat="1" hidden="1">
      <c r="A22" s="33">
        <v>43678</v>
      </c>
      <c r="B22" s="38" t="s">
        <v>167</v>
      </c>
      <c r="C22" s="38" t="s">
        <v>22</v>
      </c>
      <c r="D22" s="39" t="s">
        <v>26</v>
      </c>
      <c r="E22" s="53"/>
      <c r="F22" s="40">
        <v>500</v>
      </c>
      <c r="G22" s="35">
        <f t="shared" si="0"/>
        <v>0.88003379329766263</v>
      </c>
      <c r="H22" s="36">
        <v>568.16</v>
      </c>
      <c r="I22" s="41"/>
      <c r="J22" s="34" t="s">
        <v>27</v>
      </c>
      <c r="K22" s="39" t="s">
        <v>30</v>
      </c>
      <c r="L22" s="39"/>
      <c r="M22" s="39"/>
      <c r="N22" s="26" t="s">
        <v>29</v>
      </c>
      <c r="O22" s="26" t="s">
        <v>84</v>
      </c>
      <c r="P22" s="34"/>
      <c r="Q22" s="34"/>
    </row>
    <row r="23" spans="1:17" s="42" customFormat="1" hidden="1">
      <c r="A23" s="33">
        <v>43678</v>
      </c>
      <c r="B23" s="38" t="s">
        <v>168</v>
      </c>
      <c r="C23" s="38" t="s">
        <v>22</v>
      </c>
      <c r="D23" s="39" t="s">
        <v>26</v>
      </c>
      <c r="E23" s="53"/>
      <c r="F23" s="40">
        <v>500</v>
      </c>
      <c r="G23" s="35">
        <f t="shared" si="0"/>
        <v>0.88003379329766263</v>
      </c>
      <c r="H23" s="36">
        <v>568.16</v>
      </c>
      <c r="I23" s="41"/>
      <c r="J23" s="34" t="s">
        <v>27</v>
      </c>
      <c r="K23" s="39" t="s">
        <v>30</v>
      </c>
      <c r="L23" s="39"/>
      <c r="M23" s="39"/>
      <c r="N23" s="26" t="s">
        <v>29</v>
      </c>
      <c r="O23" s="26" t="s">
        <v>84</v>
      </c>
      <c r="P23" s="34"/>
      <c r="Q23" s="34"/>
    </row>
    <row r="24" spans="1:17" s="42" customFormat="1" hidden="1">
      <c r="A24" s="33">
        <v>43678</v>
      </c>
      <c r="B24" s="38" t="s">
        <v>169</v>
      </c>
      <c r="C24" s="38" t="s">
        <v>22</v>
      </c>
      <c r="D24" s="39" t="s">
        <v>26</v>
      </c>
      <c r="E24" s="53"/>
      <c r="F24" s="40">
        <v>500</v>
      </c>
      <c r="G24" s="35">
        <f t="shared" si="0"/>
        <v>0.88003379329766263</v>
      </c>
      <c r="H24" s="36">
        <v>568.16</v>
      </c>
      <c r="I24" s="41"/>
      <c r="J24" s="34" t="s">
        <v>27</v>
      </c>
      <c r="K24" s="39" t="s">
        <v>30</v>
      </c>
      <c r="L24" s="39"/>
      <c r="M24" s="39"/>
      <c r="N24" s="26" t="s">
        <v>29</v>
      </c>
      <c r="O24" s="26" t="s">
        <v>84</v>
      </c>
      <c r="P24" s="34"/>
      <c r="Q24" s="34"/>
    </row>
    <row r="25" spans="1:17" s="42" customFormat="1" hidden="1">
      <c r="A25" s="33">
        <v>43678</v>
      </c>
      <c r="B25" s="38" t="s">
        <v>170</v>
      </c>
      <c r="C25" s="38" t="s">
        <v>22</v>
      </c>
      <c r="D25" s="39" t="s">
        <v>26</v>
      </c>
      <c r="E25" s="53"/>
      <c r="F25" s="40">
        <v>500</v>
      </c>
      <c r="G25" s="35">
        <f t="shared" si="0"/>
        <v>0.88003379329766263</v>
      </c>
      <c r="H25" s="36">
        <v>568.16</v>
      </c>
      <c r="I25" s="41"/>
      <c r="J25" s="34" t="s">
        <v>27</v>
      </c>
      <c r="K25" s="39" t="s">
        <v>30</v>
      </c>
      <c r="L25" s="39"/>
      <c r="M25" s="39"/>
      <c r="N25" s="26" t="s">
        <v>29</v>
      </c>
      <c r="O25" s="26" t="s">
        <v>84</v>
      </c>
      <c r="P25" s="34"/>
      <c r="Q25" s="34"/>
    </row>
    <row r="26" spans="1:17" s="42" customFormat="1" hidden="1">
      <c r="A26" s="33">
        <v>43678</v>
      </c>
      <c r="B26" s="38" t="s">
        <v>171</v>
      </c>
      <c r="C26" s="38" t="s">
        <v>22</v>
      </c>
      <c r="D26" s="39" t="s">
        <v>26</v>
      </c>
      <c r="E26" s="53"/>
      <c r="F26" s="40">
        <v>500</v>
      </c>
      <c r="G26" s="35">
        <f t="shared" si="0"/>
        <v>0.88003379329766263</v>
      </c>
      <c r="H26" s="36">
        <v>568.16</v>
      </c>
      <c r="I26" s="41"/>
      <c r="J26" s="34" t="s">
        <v>27</v>
      </c>
      <c r="K26" s="39" t="s">
        <v>30</v>
      </c>
      <c r="L26" s="39"/>
      <c r="M26" s="39"/>
      <c r="N26" s="26" t="s">
        <v>29</v>
      </c>
      <c r="O26" s="26" t="s">
        <v>84</v>
      </c>
      <c r="P26" s="34"/>
      <c r="Q26" s="34"/>
    </row>
    <row r="27" spans="1:17" s="42" customFormat="1" hidden="1">
      <c r="A27" s="33">
        <v>43678</v>
      </c>
      <c r="B27" s="38" t="s">
        <v>172</v>
      </c>
      <c r="C27" s="38" t="s">
        <v>22</v>
      </c>
      <c r="D27" s="39" t="s">
        <v>26</v>
      </c>
      <c r="E27" s="53"/>
      <c r="F27" s="40">
        <v>500</v>
      </c>
      <c r="G27" s="35">
        <f t="shared" si="0"/>
        <v>0.88003379329766263</v>
      </c>
      <c r="H27" s="36">
        <v>568.16</v>
      </c>
      <c r="I27" s="41"/>
      <c r="J27" s="34" t="s">
        <v>27</v>
      </c>
      <c r="K27" s="39" t="s">
        <v>30</v>
      </c>
      <c r="L27" s="39"/>
      <c r="M27" s="39"/>
      <c r="N27" s="26" t="s">
        <v>29</v>
      </c>
      <c r="O27" s="26" t="s">
        <v>84</v>
      </c>
      <c r="P27" s="34"/>
      <c r="Q27" s="34"/>
    </row>
    <row r="28" spans="1:17" s="42" customFormat="1" hidden="1">
      <c r="A28" s="33">
        <v>43678</v>
      </c>
      <c r="B28" s="38" t="s">
        <v>173</v>
      </c>
      <c r="C28" s="38" t="s">
        <v>22</v>
      </c>
      <c r="D28" s="39" t="s">
        <v>26</v>
      </c>
      <c r="E28" s="53"/>
      <c r="F28" s="40">
        <v>500</v>
      </c>
      <c r="G28" s="35">
        <f t="shared" si="0"/>
        <v>0.88003379329766263</v>
      </c>
      <c r="H28" s="36">
        <v>568.16</v>
      </c>
      <c r="I28" s="41"/>
      <c r="J28" s="34" t="s">
        <v>27</v>
      </c>
      <c r="K28" s="39" t="s">
        <v>30</v>
      </c>
      <c r="L28" s="39"/>
      <c r="M28" s="39"/>
      <c r="N28" s="26" t="s">
        <v>29</v>
      </c>
      <c r="O28" s="26" t="s">
        <v>84</v>
      </c>
      <c r="P28" s="34"/>
      <c r="Q28" s="34"/>
    </row>
    <row r="29" spans="1:17" s="200" customFormat="1" hidden="1">
      <c r="A29" s="191">
        <v>43678</v>
      </c>
      <c r="B29" s="208" t="s">
        <v>19</v>
      </c>
      <c r="C29" s="208" t="s">
        <v>104</v>
      </c>
      <c r="D29" s="225" t="s">
        <v>20</v>
      </c>
      <c r="E29" s="223">
        <v>30000</v>
      </c>
      <c r="F29" s="223"/>
      <c r="G29" s="194">
        <f t="shared" si="0"/>
        <v>0</v>
      </c>
      <c r="H29" s="195">
        <v>568.16</v>
      </c>
      <c r="I29" s="211"/>
      <c r="J29" s="197" t="s">
        <v>49</v>
      </c>
      <c r="K29" s="208" t="s">
        <v>23</v>
      </c>
      <c r="L29" s="192"/>
      <c r="M29" s="192"/>
      <c r="N29" s="199" t="s">
        <v>29</v>
      </c>
      <c r="O29" s="199" t="s">
        <v>84</v>
      </c>
      <c r="P29" s="197"/>
      <c r="Q29" s="197"/>
    </row>
    <row r="30" spans="1:17" hidden="1">
      <c r="A30" s="33">
        <v>43678</v>
      </c>
      <c r="B30" s="43" t="s">
        <v>308</v>
      </c>
      <c r="C30" s="43" t="s">
        <v>22</v>
      </c>
      <c r="D30" s="44" t="s">
        <v>20</v>
      </c>
      <c r="E30" s="45"/>
      <c r="F30" s="45">
        <v>2000</v>
      </c>
      <c r="G30" s="35">
        <f t="shared" si="0"/>
        <v>3.5201351731906505</v>
      </c>
      <c r="H30" s="36">
        <v>568.16</v>
      </c>
      <c r="I30" s="46"/>
      <c r="J30" s="34" t="s">
        <v>49</v>
      </c>
      <c r="K30" s="43" t="s">
        <v>30</v>
      </c>
      <c r="L30" s="47"/>
      <c r="M30" s="47"/>
      <c r="N30" s="26" t="s">
        <v>29</v>
      </c>
      <c r="O30" s="26" t="s">
        <v>84</v>
      </c>
      <c r="P30" s="34"/>
      <c r="Q30" s="34"/>
    </row>
    <row r="31" spans="1:17" hidden="1">
      <c r="A31" s="33">
        <v>43678</v>
      </c>
      <c r="B31" s="39" t="s">
        <v>404</v>
      </c>
      <c r="C31" s="39" t="s">
        <v>22</v>
      </c>
      <c r="D31" s="39" t="s">
        <v>26</v>
      </c>
      <c r="E31" s="49"/>
      <c r="F31" s="49">
        <v>1000</v>
      </c>
      <c r="G31" s="35">
        <f t="shared" si="0"/>
        <v>1.7600675865953253</v>
      </c>
      <c r="H31" s="36">
        <v>568.16</v>
      </c>
      <c r="I31" s="50"/>
      <c r="J31" s="34" t="s">
        <v>60</v>
      </c>
      <c r="K31" s="48" t="s">
        <v>30</v>
      </c>
      <c r="L31" s="39"/>
      <c r="M31" s="39"/>
      <c r="N31" s="48" t="s">
        <v>29</v>
      </c>
      <c r="O31" s="26" t="s">
        <v>84</v>
      </c>
      <c r="P31" s="34"/>
      <c r="Q31" s="34"/>
    </row>
    <row r="32" spans="1:17" hidden="1">
      <c r="A32" s="33">
        <v>43678</v>
      </c>
      <c r="B32" s="39" t="s">
        <v>405</v>
      </c>
      <c r="C32" s="39" t="s">
        <v>22</v>
      </c>
      <c r="D32" s="39" t="s">
        <v>26</v>
      </c>
      <c r="E32" s="49"/>
      <c r="F32" s="49">
        <v>1000</v>
      </c>
      <c r="G32" s="35">
        <f t="shared" si="0"/>
        <v>1.7600675865953253</v>
      </c>
      <c r="H32" s="36">
        <v>568.16</v>
      </c>
      <c r="I32" s="50"/>
      <c r="J32" s="34" t="s">
        <v>60</v>
      </c>
      <c r="K32" s="48" t="s">
        <v>30</v>
      </c>
      <c r="L32" s="39"/>
      <c r="M32" s="39"/>
      <c r="N32" s="48" t="s">
        <v>29</v>
      </c>
      <c r="O32" s="26" t="s">
        <v>84</v>
      </c>
      <c r="P32" s="34"/>
      <c r="Q32" s="34"/>
    </row>
    <row r="33" spans="1:17" hidden="1">
      <c r="A33" s="33">
        <v>43678</v>
      </c>
      <c r="B33" s="39" t="s">
        <v>406</v>
      </c>
      <c r="C33" s="39" t="s">
        <v>22</v>
      </c>
      <c r="D33" s="39" t="s">
        <v>26</v>
      </c>
      <c r="E33" s="49"/>
      <c r="F33" s="49">
        <v>1000</v>
      </c>
      <c r="G33" s="35">
        <f t="shared" si="0"/>
        <v>1.7600675865953253</v>
      </c>
      <c r="H33" s="36">
        <v>568.16</v>
      </c>
      <c r="I33" s="50"/>
      <c r="J33" s="34" t="s">
        <v>60</v>
      </c>
      <c r="K33" s="48" t="s">
        <v>30</v>
      </c>
      <c r="L33" s="39"/>
      <c r="M33" s="39"/>
      <c r="N33" s="48" t="s">
        <v>29</v>
      </c>
      <c r="O33" s="26" t="s">
        <v>84</v>
      </c>
      <c r="P33" s="34"/>
      <c r="Q33" s="34"/>
    </row>
    <row r="34" spans="1:17" hidden="1">
      <c r="A34" s="33">
        <v>43678</v>
      </c>
      <c r="B34" s="39" t="s">
        <v>407</v>
      </c>
      <c r="C34" s="39" t="s">
        <v>22</v>
      </c>
      <c r="D34" s="39" t="s">
        <v>26</v>
      </c>
      <c r="E34" s="49"/>
      <c r="F34" s="49">
        <v>1000</v>
      </c>
      <c r="G34" s="35">
        <f t="shared" si="0"/>
        <v>1.7600675865953253</v>
      </c>
      <c r="H34" s="36">
        <v>568.16</v>
      </c>
      <c r="I34" s="50"/>
      <c r="J34" s="34" t="s">
        <v>60</v>
      </c>
      <c r="K34" s="48" t="s">
        <v>30</v>
      </c>
      <c r="L34" s="39"/>
      <c r="M34" s="39"/>
      <c r="N34" s="48" t="s">
        <v>29</v>
      </c>
      <c r="O34" s="26" t="s">
        <v>84</v>
      </c>
      <c r="P34" s="34"/>
      <c r="Q34" s="34"/>
    </row>
    <row r="35" spans="1:17" hidden="1">
      <c r="A35" s="33">
        <v>43678</v>
      </c>
      <c r="B35" s="39" t="s">
        <v>408</v>
      </c>
      <c r="C35" s="39" t="s">
        <v>22</v>
      </c>
      <c r="D35" s="39" t="s">
        <v>26</v>
      </c>
      <c r="E35" s="49"/>
      <c r="F35" s="49">
        <v>1500</v>
      </c>
      <c r="G35" s="35">
        <f t="shared" si="0"/>
        <v>2.6401013798929882</v>
      </c>
      <c r="H35" s="36">
        <v>568.16</v>
      </c>
      <c r="I35" s="50"/>
      <c r="J35" s="34" t="s">
        <v>60</v>
      </c>
      <c r="K35" s="48" t="s">
        <v>30</v>
      </c>
      <c r="L35" s="39"/>
      <c r="M35" s="39"/>
      <c r="N35" s="48" t="s">
        <v>29</v>
      </c>
      <c r="O35" s="26" t="s">
        <v>84</v>
      </c>
      <c r="P35" s="34"/>
      <c r="Q35" s="34"/>
    </row>
    <row r="36" spans="1:17" hidden="1">
      <c r="A36" s="33">
        <v>43678</v>
      </c>
      <c r="B36" s="39" t="s">
        <v>426</v>
      </c>
      <c r="C36" s="39" t="s">
        <v>22</v>
      </c>
      <c r="D36" s="51" t="s">
        <v>20</v>
      </c>
      <c r="E36" s="53"/>
      <c r="F36" s="40">
        <v>500</v>
      </c>
      <c r="G36" s="35">
        <f t="shared" si="0"/>
        <v>0.88003379329766263</v>
      </c>
      <c r="H36" s="36">
        <v>568.16</v>
      </c>
      <c r="I36" s="52"/>
      <c r="J36" s="34" t="s">
        <v>64</v>
      </c>
      <c r="K36" s="39" t="s">
        <v>226</v>
      </c>
      <c r="L36" s="39"/>
      <c r="M36" s="39"/>
      <c r="N36" s="39" t="s">
        <v>427</v>
      </c>
      <c r="O36" s="26" t="s">
        <v>84</v>
      </c>
      <c r="P36" s="34"/>
      <c r="Q36" s="34"/>
    </row>
    <row r="37" spans="1:17" hidden="1">
      <c r="A37" s="33">
        <v>43678</v>
      </c>
      <c r="B37" s="39" t="s">
        <v>428</v>
      </c>
      <c r="C37" s="39" t="s">
        <v>22</v>
      </c>
      <c r="D37" s="51" t="s">
        <v>20</v>
      </c>
      <c r="E37" s="53"/>
      <c r="F37" s="40">
        <v>500</v>
      </c>
      <c r="G37" s="35">
        <f t="shared" si="0"/>
        <v>0.88003379329766263</v>
      </c>
      <c r="H37" s="36">
        <v>568.16</v>
      </c>
      <c r="I37" s="52"/>
      <c r="J37" s="34" t="s">
        <v>64</v>
      </c>
      <c r="K37" s="39" t="s">
        <v>226</v>
      </c>
      <c r="L37" s="39"/>
      <c r="M37" s="39"/>
      <c r="N37" s="39" t="s">
        <v>427</v>
      </c>
      <c r="O37" s="26" t="s">
        <v>84</v>
      </c>
      <c r="P37" s="34"/>
      <c r="Q37" s="34"/>
    </row>
    <row r="38" spans="1:17" hidden="1">
      <c r="A38" s="33">
        <v>43678</v>
      </c>
      <c r="B38" s="39" t="s">
        <v>429</v>
      </c>
      <c r="C38" s="39" t="s">
        <v>22</v>
      </c>
      <c r="D38" s="51" t="s">
        <v>20</v>
      </c>
      <c r="E38" s="53"/>
      <c r="F38" s="40">
        <v>500</v>
      </c>
      <c r="G38" s="35">
        <f t="shared" si="0"/>
        <v>0.88003379329766263</v>
      </c>
      <c r="H38" s="36">
        <v>568.16</v>
      </c>
      <c r="I38" s="52"/>
      <c r="J38" s="34" t="s">
        <v>64</v>
      </c>
      <c r="K38" s="39" t="s">
        <v>226</v>
      </c>
      <c r="L38" s="39"/>
      <c r="M38" s="39"/>
      <c r="N38" s="39" t="s">
        <v>427</v>
      </c>
      <c r="O38" s="26" t="s">
        <v>84</v>
      </c>
      <c r="P38" s="34"/>
      <c r="Q38" s="34"/>
    </row>
    <row r="39" spans="1:17" hidden="1">
      <c r="A39" s="33">
        <v>43678</v>
      </c>
      <c r="B39" s="39" t="s">
        <v>734</v>
      </c>
      <c r="C39" s="39" t="s">
        <v>65</v>
      </c>
      <c r="D39" s="51" t="s">
        <v>20</v>
      </c>
      <c r="E39" s="53"/>
      <c r="F39" s="53">
        <v>2600</v>
      </c>
      <c r="G39" s="35">
        <f t="shared" si="0"/>
        <v>4.5761757251478459</v>
      </c>
      <c r="H39" s="36">
        <v>568.16</v>
      </c>
      <c r="I39" s="52"/>
      <c r="J39" s="34" t="s">
        <v>64</v>
      </c>
      <c r="K39" s="39" t="s">
        <v>226</v>
      </c>
      <c r="L39" s="39"/>
      <c r="M39" s="39"/>
      <c r="N39" s="39" t="s">
        <v>427</v>
      </c>
      <c r="O39" s="26" t="s">
        <v>84</v>
      </c>
      <c r="P39" s="34"/>
      <c r="Q39" s="34"/>
    </row>
    <row r="40" spans="1:17" hidden="1">
      <c r="A40" s="33">
        <v>43678</v>
      </c>
      <c r="B40" s="39" t="s">
        <v>430</v>
      </c>
      <c r="C40" s="39" t="s">
        <v>22</v>
      </c>
      <c r="D40" s="51" t="s">
        <v>20</v>
      </c>
      <c r="E40" s="53"/>
      <c r="F40" s="40">
        <v>800</v>
      </c>
      <c r="G40" s="35">
        <f t="shared" si="0"/>
        <v>1.4080540692762602</v>
      </c>
      <c r="H40" s="36">
        <v>568.16</v>
      </c>
      <c r="I40" s="52"/>
      <c r="J40" s="34" t="s">
        <v>64</v>
      </c>
      <c r="K40" s="39" t="s">
        <v>226</v>
      </c>
      <c r="L40" s="39"/>
      <c r="M40" s="39"/>
      <c r="N40" s="39" t="s">
        <v>427</v>
      </c>
      <c r="O40" s="26" t="s">
        <v>84</v>
      </c>
      <c r="P40" s="34"/>
      <c r="Q40" s="34"/>
    </row>
    <row r="41" spans="1:17" s="62" customFormat="1" hidden="1">
      <c r="A41" s="54">
        <v>43678</v>
      </c>
      <c r="B41" s="55" t="s">
        <v>431</v>
      </c>
      <c r="C41" s="55" t="s">
        <v>22</v>
      </c>
      <c r="D41" s="56" t="s">
        <v>20</v>
      </c>
      <c r="E41" s="57"/>
      <c r="F41" s="57">
        <v>10000</v>
      </c>
      <c r="G41" s="58">
        <f t="shared" ref="G41:G103" si="1">F41/H41</f>
        <v>17.600675865953253</v>
      </c>
      <c r="H41" s="59">
        <v>568.16</v>
      </c>
      <c r="I41" s="60"/>
      <c r="J41" s="61" t="s">
        <v>64</v>
      </c>
      <c r="K41" s="55" t="s">
        <v>226</v>
      </c>
      <c r="L41" s="55"/>
      <c r="M41" s="55"/>
      <c r="N41" s="55" t="s">
        <v>427</v>
      </c>
      <c r="O41" s="55" t="s">
        <v>85</v>
      </c>
      <c r="P41" s="61"/>
      <c r="Q41" s="61"/>
    </row>
    <row r="42" spans="1:17" hidden="1">
      <c r="A42" s="33">
        <v>43678</v>
      </c>
      <c r="B42" s="39" t="s">
        <v>432</v>
      </c>
      <c r="C42" s="39" t="s">
        <v>22</v>
      </c>
      <c r="D42" s="51" t="s">
        <v>20</v>
      </c>
      <c r="E42" s="53"/>
      <c r="F42" s="40">
        <v>800</v>
      </c>
      <c r="G42" s="35">
        <f t="shared" si="1"/>
        <v>1.4080540692762602</v>
      </c>
      <c r="H42" s="36">
        <v>568.16</v>
      </c>
      <c r="I42" s="52"/>
      <c r="J42" s="34" t="s">
        <v>64</v>
      </c>
      <c r="K42" s="39" t="s">
        <v>226</v>
      </c>
      <c r="L42" s="39"/>
      <c r="M42" s="39"/>
      <c r="N42" s="39" t="s">
        <v>427</v>
      </c>
      <c r="O42" s="26" t="s">
        <v>84</v>
      </c>
      <c r="P42" s="34"/>
      <c r="Q42" s="34"/>
    </row>
    <row r="43" spans="1:17" hidden="1">
      <c r="A43" s="33">
        <v>43678</v>
      </c>
      <c r="B43" s="39" t="s">
        <v>433</v>
      </c>
      <c r="C43" s="39" t="s">
        <v>22</v>
      </c>
      <c r="D43" s="51" t="s">
        <v>20</v>
      </c>
      <c r="E43" s="53"/>
      <c r="F43" s="40">
        <v>2000</v>
      </c>
      <c r="G43" s="35">
        <f t="shared" si="1"/>
        <v>3.5201351731906505</v>
      </c>
      <c r="H43" s="36">
        <v>568.16</v>
      </c>
      <c r="I43" s="52"/>
      <c r="J43" s="34" t="s">
        <v>64</v>
      </c>
      <c r="K43" s="39" t="s">
        <v>226</v>
      </c>
      <c r="L43" s="39"/>
      <c r="M43" s="39"/>
      <c r="N43" s="39" t="s">
        <v>427</v>
      </c>
      <c r="O43" s="26" t="s">
        <v>84</v>
      </c>
      <c r="P43" s="34"/>
      <c r="Q43" s="34"/>
    </row>
    <row r="44" spans="1:17" hidden="1">
      <c r="A44" s="33">
        <v>43678</v>
      </c>
      <c r="B44" s="39" t="s">
        <v>434</v>
      </c>
      <c r="C44" s="39" t="s">
        <v>22</v>
      </c>
      <c r="D44" s="51" t="s">
        <v>20</v>
      </c>
      <c r="E44" s="53"/>
      <c r="F44" s="40">
        <v>2000</v>
      </c>
      <c r="G44" s="35">
        <f t="shared" si="1"/>
        <v>3.5201351731906505</v>
      </c>
      <c r="H44" s="36">
        <v>568.16</v>
      </c>
      <c r="I44" s="52"/>
      <c r="J44" s="34" t="s">
        <v>64</v>
      </c>
      <c r="K44" s="39" t="s">
        <v>226</v>
      </c>
      <c r="L44" s="39"/>
      <c r="M44" s="39"/>
      <c r="N44" s="39" t="s">
        <v>427</v>
      </c>
      <c r="O44" s="26" t="s">
        <v>84</v>
      </c>
      <c r="P44" s="34"/>
      <c r="Q44" s="34"/>
    </row>
    <row r="45" spans="1:17" hidden="1">
      <c r="A45" s="33">
        <v>43678</v>
      </c>
      <c r="B45" s="39" t="s">
        <v>435</v>
      </c>
      <c r="C45" s="39" t="s">
        <v>22</v>
      </c>
      <c r="D45" s="51" t="s">
        <v>20</v>
      </c>
      <c r="E45" s="53"/>
      <c r="F45" s="40">
        <v>500</v>
      </c>
      <c r="G45" s="35">
        <f t="shared" si="1"/>
        <v>0.88003379329766263</v>
      </c>
      <c r="H45" s="36">
        <v>568.16</v>
      </c>
      <c r="I45" s="52"/>
      <c r="J45" s="34" t="s">
        <v>64</v>
      </c>
      <c r="K45" s="39" t="s">
        <v>226</v>
      </c>
      <c r="L45" s="39"/>
      <c r="M45" s="39"/>
      <c r="N45" s="39" t="s">
        <v>427</v>
      </c>
      <c r="O45" s="26" t="s">
        <v>84</v>
      </c>
      <c r="P45" s="34"/>
      <c r="Q45" s="34"/>
    </row>
    <row r="46" spans="1:17" s="200" customFormat="1" hidden="1">
      <c r="A46" s="191">
        <v>43678</v>
      </c>
      <c r="B46" s="192" t="s">
        <v>485</v>
      </c>
      <c r="C46" s="192" t="s">
        <v>104</v>
      </c>
      <c r="D46" s="192" t="s">
        <v>26</v>
      </c>
      <c r="E46" s="193">
        <v>10000</v>
      </c>
      <c r="F46" s="193"/>
      <c r="G46" s="194">
        <f t="shared" si="1"/>
        <v>0</v>
      </c>
      <c r="H46" s="195">
        <v>568.16</v>
      </c>
      <c r="I46" s="196"/>
      <c r="J46" s="197" t="s">
        <v>33</v>
      </c>
      <c r="K46" s="192" t="s">
        <v>23</v>
      </c>
      <c r="L46" s="192"/>
      <c r="M46" s="192"/>
      <c r="N46" s="198" t="s">
        <v>29</v>
      </c>
      <c r="O46" s="199" t="s">
        <v>85</v>
      </c>
      <c r="P46" s="197"/>
      <c r="Q46" s="197"/>
    </row>
    <row r="47" spans="1:17" hidden="1">
      <c r="A47" s="33">
        <v>43678</v>
      </c>
      <c r="B47" s="3" t="s">
        <v>75</v>
      </c>
      <c r="C47" s="3" t="s">
        <v>22</v>
      </c>
      <c r="D47" s="34" t="s">
        <v>36</v>
      </c>
      <c r="E47" s="4"/>
      <c r="F47" s="4">
        <v>2000</v>
      </c>
      <c r="G47" s="65">
        <f t="shared" si="1"/>
        <v>3.5201351731906505</v>
      </c>
      <c r="H47" s="66">
        <v>568.16</v>
      </c>
      <c r="I47" s="67"/>
      <c r="J47" s="34" t="s">
        <v>19</v>
      </c>
      <c r="K47" s="3" t="s">
        <v>28</v>
      </c>
      <c r="L47" s="3"/>
      <c r="M47" s="3"/>
      <c r="N47" s="3" t="s">
        <v>29</v>
      </c>
      <c r="O47" s="26" t="s">
        <v>84</v>
      </c>
      <c r="P47" s="34"/>
      <c r="Q47" s="34"/>
    </row>
    <row r="48" spans="1:17" s="200" customFormat="1" hidden="1">
      <c r="A48" s="191">
        <v>43678</v>
      </c>
      <c r="B48" s="201" t="s">
        <v>49</v>
      </c>
      <c r="C48" s="201" t="s">
        <v>104</v>
      </c>
      <c r="D48" s="201" t="s">
        <v>20</v>
      </c>
      <c r="E48" s="202"/>
      <c r="F48" s="202">
        <v>30000</v>
      </c>
      <c r="G48" s="194">
        <f t="shared" si="1"/>
        <v>52.802027597859762</v>
      </c>
      <c r="H48" s="195">
        <v>568.16</v>
      </c>
      <c r="I48" s="203"/>
      <c r="J48" s="197" t="s">
        <v>19</v>
      </c>
      <c r="K48" s="201" t="s">
        <v>28</v>
      </c>
      <c r="L48" s="201"/>
      <c r="M48" s="201"/>
      <c r="N48" s="201" t="s">
        <v>29</v>
      </c>
      <c r="O48" s="201" t="s">
        <v>85</v>
      </c>
      <c r="P48" s="197"/>
      <c r="Q48" s="197"/>
    </row>
    <row r="49" spans="1:17" s="200" customFormat="1" hidden="1">
      <c r="A49" s="191">
        <v>43678</v>
      </c>
      <c r="B49" s="201" t="s">
        <v>33</v>
      </c>
      <c r="C49" s="201" t="s">
        <v>104</v>
      </c>
      <c r="D49" s="192" t="s">
        <v>26</v>
      </c>
      <c r="E49" s="202"/>
      <c r="F49" s="202">
        <v>10000</v>
      </c>
      <c r="G49" s="194">
        <f t="shared" si="1"/>
        <v>17.600675865953253</v>
      </c>
      <c r="H49" s="195">
        <v>568.16</v>
      </c>
      <c r="I49" s="203"/>
      <c r="J49" s="197" t="s">
        <v>19</v>
      </c>
      <c r="K49" s="201" t="s">
        <v>28</v>
      </c>
      <c r="L49" s="201"/>
      <c r="M49" s="201"/>
      <c r="N49" s="201" t="s">
        <v>29</v>
      </c>
      <c r="O49" s="201" t="s">
        <v>85</v>
      </c>
      <c r="P49" s="197"/>
      <c r="Q49" s="197"/>
    </row>
    <row r="50" spans="1:17" s="200" customFormat="1" hidden="1">
      <c r="A50" s="191">
        <v>43678</v>
      </c>
      <c r="B50" s="201" t="s">
        <v>40</v>
      </c>
      <c r="C50" s="201" t="s">
        <v>104</v>
      </c>
      <c r="D50" s="201" t="s">
        <v>39</v>
      </c>
      <c r="E50" s="202"/>
      <c r="F50" s="202">
        <v>10000</v>
      </c>
      <c r="G50" s="194">
        <f t="shared" si="1"/>
        <v>17.600675865953253</v>
      </c>
      <c r="H50" s="195">
        <v>568.16</v>
      </c>
      <c r="I50" s="203"/>
      <c r="J50" s="197" t="s">
        <v>19</v>
      </c>
      <c r="K50" s="201" t="s">
        <v>28</v>
      </c>
      <c r="L50" s="201"/>
      <c r="M50" s="201"/>
      <c r="N50" s="201" t="s">
        <v>29</v>
      </c>
      <c r="O50" s="201" t="s">
        <v>85</v>
      </c>
      <c r="P50" s="197"/>
      <c r="Q50" s="197"/>
    </row>
    <row r="51" spans="1:17" hidden="1">
      <c r="A51" s="33">
        <v>43678</v>
      </c>
      <c r="B51" s="68" t="s">
        <v>566</v>
      </c>
      <c r="C51" s="68" t="s">
        <v>567</v>
      </c>
      <c r="D51" s="68" t="s">
        <v>26</v>
      </c>
      <c r="E51" s="69"/>
      <c r="F51" s="69">
        <v>500</v>
      </c>
      <c r="G51" s="35">
        <f t="shared" si="1"/>
        <v>0.88003379329766263</v>
      </c>
      <c r="H51" s="36">
        <v>568.16</v>
      </c>
      <c r="I51" s="49"/>
      <c r="J51" s="34" t="s">
        <v>70</v>
      </c>
      <c r="K51" s="68" t="s">
        <v>568</v>
      </c>
      <c r="L51" s="68"/>
      <c r="M51" s="68"/>
      <c r="N51" s="26" t="s">
        <v>29</v>
      </c>
      <c r="O51" s="26" t="s">
        <v>84</v>
      </c>
      <c r="P51" s="34"/>
      <c r="Q51" s="34"/>
    </row>
    <row r="52" spans="1:17" hidden="1">
      <c r="A52" s="33">
        <v>43678</v>
      </c>
      <c r="B52" s="68" t="s">
        <v>569</v>
      </c>
      <c r="C52" s="68" t="s">
        <v>567</v>
      </c>
      <c r="D52" s="68" t="s">
        <v>26</v>
      </c>
      <c r="E52" s="69"/>
      <c r="F52" s="69">
        <v>1000</v>
      </c>
      <c r="G52" s="35">
        <f t="shared" si="1"/>
        <v>1.7600675865953253</v>
      </c>
      <c r="H52" s="36">
        <v>568.16</v>
      </c>
      <c r="I52" s="49"/>
      <c r="J52" s="34" t="s">
        <v>70</v>
      </c>
      <c r="K52" s="68" t="s">
        <v>568</v>
      </c>
      <c r="L52" s="68"/>
      <c r="M52" s="68"/>
      <c r="N52" s="26" t="s">
        <v>29</v>
      </c>
      <c r="O52" s="26" t="s">
        <v>84</v>
      </c>
      <c r="P52" s="34"/>
      <c r="Q52" s="34"/>
    </row>
    <row r="53" spans="1:17" hidden="1">
      <c r="A53" s="33">
        <v>43678</v>
      </c>
      <c r="B53" s="68" t="s">
        <v>662</v>
      </c>
      <c r="C53" s="38" t="s">
        <v>31</v>
      </c>
      <c r="D53" s="39" t="s">
        <v>26</v>
      </c>
      <c r="E53" s="69"/>
      <c r="F53" s="69">
        <v>2000</v>
      </c>
      <c r="G53" s="35">
        <f t="shared" si="1"/>
        <v>3.5201351731906505</v>
      </c>
      <c r="H53" s="36">
        <v>568.16</v>
      </c>
      <c r="I53" s="49"/>
      <c r="J53" s="34" t="s">
        <v>70</v>
      </c>
      <c r="K53" s="68" t="s">
        <v>568</v>
      </c>
      <c r="L53" s="68"/>
      <c r="M53" s="68"/>
      <c r="N53" s="26" t="s">
        <v>29</v>
      </c>
      <c r="O53" s="26" t="s">
        <v>84</v>
      </c>
      <c r="P53" s="34"/>
      <c r="Q53" s="34"/>
    </row>
    <row r="54" spans="1:17" hidden="1">
      <c r="A54" s="33">
        <v>43678</v>
      </c>
      <c r="B54" s="68" t="s">
        <v>570</v>
      </c>
      <c r="C54" s="68" t="s">
        <v>647</v>
      </c>
      <c r="D54" s="39" t="s">
        <v>41</v>
      </c>
      <c r="E54" s="53"/>
      <c r="F54" s="69">
        <v>2000</v>
      </c>
      <c r="G54" s="35">
        <f t="shared" si="1"/>
        <v>3.5201351731906505</v>
      </c>
      <c r="H54" s="36">
        <v>568.16</v>
      </c>
      <c r="I54" s="49"/>
      <c r="J54" s="34" t="s">
        <v>70</v>
      </c>
      <c r="K54" s="68" t="s">
        <v>568</v>
      </c>
      <c r="L54" s="68"/>
      <c r="M54" s="26"/>
      <c r="N54" s="34" t="s">
        <v>29</v>
      </c>
      <c r="O54" s="26" t="s">
        <v>84</v>
      </c>
      <c r="P54" s="34"/>
      <c r="Q54" s="34"/>
    </row>
    <row r="55" spans="1:17" hidden="1">
      <c r="A55" s="33">
        <v>43678</v>
      </c>
      <c r="B55" s="68" t="s">
        <v>571</v>
      </c>
      <c r="C55" s="68" t="s">
        <v>567</v>
      </c>
      <c r="D55" s="68" t="s">
        <v>26</v>
      </c>
      <c r="E55" s="69"/>
      <c r="F55" s="69">
        <v>1000</v>
      </c>
      <c r="G55" s="35">
        <f t="shared" si="1"/>
        <v>1.7600675865953253</v>
      </c>
      <c r="H55" s="36">
        <v>568.16</v>
      </c>
      <c r="I55" s="49"/>
      <c r="J55" s="34" t="s">
        <v>70</v>
      </c>
      <c r="K55" s="68" t="s">
        <v>568</v>
      </c>
      <c r="L55" s="68"/>
      <c r="M55" s="34"/>
      <c r="N55" s="26" t="s">
        <v>29</v>
      </c>
      <c r="O55" s="26" t="s">
        <v>84</v>
      </c>
      <c r="P55" s="34"/>
      <c r="Q55" s="34"/>
    </row>
    <row r="56" spans="1:17" hidden="1">
      <c r="A56" s="33">
        <v>43678</v>
      </c>
      <c r="B56" s="68" t="s">
        <v>572</v>
      </c>
      <c r="C56" s="68" t="s">
        <v>567</v>
      </c>
      <c r="D56" s="68" t="s">
        <v>26</v>
      </c>
      <c r="E56" s="69"/>
      <c r="F56" s="69">
        <v>500</v>
      </c>
      <c r="G56" s="35">
        <f t="shared" si="1"/>
        <v>0.88003379329766263</v>
      </c>
      <c r="H56" s="36">
        <v>568.16</v>
      </c>
      <c r="I56" s="49"/>
      <c r="J56" s="34" t="s">
        <v>70</v>
      </c>
      <c r="K56" s="68" t="s">
        <v>568</v>
      </c>
      <c r="L56" s="68"/>
      <c r="M56" s="34"/>
      <c r="N56" s="26" t="s">
        <v>29</v>
      </c>
      <c r="O56" s="26" t="s">
        <v>84</v>
      </c>
      <c r="P56" s="34"/>
      <c r="Q56" s="34"/>
    </row>
    <row r="57" spans="1:17" hidden="1">
      <c r="A57" s="33">
        <v>43678</v>
      </c>
      <c r="B57" s="68" t="s">
        <v>573</v>
      </c>
      <c r="C57" s="68" t="s">
        <v>567</v>
      </c>
      <c r="D57" s="68" t="s">
        <v>26</v>
      </c>
      <c r="E57" s="69"/>
      <c r="F57" s="69">
        <v>1000</v>
      </c>
      <c r="G57" s="35">
        <f t="shared" si="1"/>
        <v>1.7600675865953253</v>
      </c>
      <c r="H57" s="36">
        <v>568.16</v>
      </c>
      <c r="I57" s="49"/>
      <c r="J57" s="34" t="s">
        <v>70</v>
      </c>
      <c r="K57" s="68" t="s">
        <v>568</v>
      </c>
      <c r="L57" s="68"/>
      <c r="M57" s="34"/>
      <c r="N57" s="26" t="s">
        <v>29</v>
      </c>
      <c r="O57" s="26" t="s">
        <v>84</v>
      </c>
      <c r="P57" s="34"/>
      <c r="Q57" s="34"/>
    </row>
    <row r="58" spans="1:17" hidden="1">
      <c r="A58" s="33">
        <v>43678</v>
      </c>
      <c r="B58" s="68" t="s">
        <v>574</v>
      </c>
      <c r="C58" s="68" t="s">
        <v>567</v>
      </c>
      <c r="D58" s="68" t="s">
        <v>26</v>
      </c>
      <c r="E58" s="69"/>
      <c r="F58" s="69">
        <v>500</v>
      </c>
      <c r="G58" s="35">
        <f t="shared" si="1"/>
        <v>0.88003379329766263</v>
      </c>
      <c r="H58" s="36">
        <v>568.16</v>
      </c>
      <c r="I58" s="49"/>
      <c r="J58" s="34" t="s">
        <v>70</v>
      </c>
      <c r="K58" s="68" t="s">
        <v>568</v>
      </c>
      <c r="L58" s="68"/>
      <c r="M58" s="34"/>
      <c r="N58" s="26" t="s">
        <v>29</v>
      </c>
      <c r="O58" s="26" t="s">
        <v>84</v>
      </c>
      <c r="P58" s="34"/>
      <c r="Q58" s="34"/>
    </row>
    <row r="59" spans="1:17" hidden="1">
      <c r="A59" s="33">
        <v>43678</v>
      </c>
      <c r="B59" s="68" t="s">
        <v>575</v>
      </c>
      <c r="C59" s="68" t="s">
        <v>567</v>
      </c>
      <c r="D59" s="68" t="s">
        <v>26</v>
      </c>
      <c r="E59" s="69"/>
      <c r="F59" s="69">
        <v>500</v>
      </c>
      <c r="G59" s="35">
        <f t="shared" si="1"/>
        <v>0.88003379329766263</v>
      </c>
      <c r="H59" s="36">
        <v>568.16</v>
      </c>
      <c r="I59" s="49"/>
      <c r="J59" s="34" t="s">
        <v>70</v>
      </c>
      <c r="K59" s="68" t="s">
        <v>568</v>
      </c>
      <c r="L59" s="68"/>
      <c r="M59" s="34"/>
      <c r="N59" s="26" t="s">
        <v>29</v>
      </c>
      <c r="O59" s="26" t="s">
        <v>84</v>
      </c>
      <c r="P59" s="34"/>
      <c r="Q59" s="34"/>
    </row>
    <row r="60" spans="1:17" hidden="1">
      <c r="A60" s="33">
        <v>43678</v>
      </c>
      <c r="B60" s="68" t="s">
        <v>576</v>
      </c>
      <c r="C60" s="68" t="s">
        <v>567</v>
      </c>
      <c r="D60" s="68" t="s">
        <v>26</v>
      </c>
      <c r="E60" s="69"/>
      <c r="F60" s="69">
        <v>1000</v>
      </c>
      <c r="G60" s="35">
        <f t="shared" si="1"/>
        <v>1.7600675865953253</v>
      </c>
      <c r="H60" s="36">
        <v>568.16</v>
      </c>
      <c r="I60" s="49"/>
      <c r="J60" s="34" t="s">
        <v>70</v>
      </c>
      <c r="K60" s="68" t="s">
        <v>568</v>
      </c>
      <c r="L60" s="68"/>
      <c r="M60" s="34"/>
      <c r="N60" s="26" t="s">
        <v>29</v>
      </c>
      <c r="O60" s="26" t="s">
        <v>84</v>
      </c>
      <c r="P60" s="34"/>
      <c r="Q60" s="34"/>
    </row>
    <row r="61" spans="1:17" hidden="1">
      <c r="A61" s="33">
        <v>43678</v>
      </c>
      <c r="B61" s="68" t="s">
        <v>663</v>
      </c>
      <c r="C61" s="38" t="s">
        <v>31</v>
      </c>
      <c r="D61" s="39" t="s">
        <v>26</v>
      </c>
      <c r="E61" s="69"/>
      <c r="F61" s="69">
        <v>3000</v>
      </c>
      <c r="G61" s="35">
        <f t="shared" si="1"/>
        <v>5.2802027597859764</v>
      </c>
      <c r="H61" s="36">
        <v>568.16</v>
      </c>
      <c r="I61" s="49"/>
      <c r="J61" s="34" t="s">
        <v>70</v>
      </c>
      <c r="K61" s="68" t="s">
        <v>568</v>
      </c>
      <c r="L61" s="68"/>
      <c r="M61" s="34"/>
      <c r="N61" s="26" t="s">
        <v>29</v>
      </c>
      <c r="O61" s="26" t="s">
        <v>84</v>
      </c>
      <c r="P61" s="34"/>
      <c r="Q61" s="34"/>
    </row>
    <row r="62" spans="1:17" hidden="1">
      <c r="A62" s="33">
        <v>43678</v>
      </c>
      <c r="B62" s="68" t="s">
        <v>577</v>
      </c>
      <c r="C62" s="68" t="s">
        <v>567</v>
      </c>
      <c r="D62" s="68" t="s">
        <v>26</v>
      </c>
      <c r="E62" s="69"/>
      <c r="F62" s="69">
        <v>1000</v>
      </c>
      <c r="G62" s="35">
        <f t="shared" si="1"/>
        <v>1.7600675865953253</v>
      </c>
      <c r="H62" s="36">
        <v>568.16</v>
      </c>
      <c r="I62" s="49"/>
      <c r="J62" s="34" t="s">
        <v>70</v>
      </c>
      <c r="K62" s="68" t="s">
        <v>568</v>
      </c>
      <c r="L62" s="68"/>
      <c r="M62" s="34"/>
      <c r="N62" s="26" t="s">
        <v>29</v>
      </c>
      <c r="O62" s="26" t="s">
        <v>84</v>
      </c>
      <c r="P62" s="34"/>
      <c r="Q62" s="34"/>
    </row>
    <row r="63" spans="1:17" hidden="1">
      <c r="A63" s="33">
        <v>43679</v>
      </c>
      <c r="B63" s="34" t="s">
        <v>88</v>
      </c>
      <c r="C63" s="34" t="s">
        <v>22</v>
      </c>
      <c r="D63" s="34" t="s">
        <v>36</v>
      </c>
      <c r="E63" s="35"/>
      <c r="F63" s="35">
        <v>2000</v>
      </c>
      <c r="G63" s="35">
        <f t="shared" si="1"/>
        <v>3.5201351731906505</v>
      </c>
      <c r="H63" s="36">
        <v>568.16</v>
      </c>
      <c r="I63" s="34"/>
      <c r="J63" s="34" t="s">
        <v>61</v>
      </c>
      <c r="K63" s="34" t="s">
        <v>30</v>
      </c>
      <c r="L63" s="34"/>
      <c r="M63" s="34"/>
      <c r="N63" s="34" t="s">
        <v>29</v>
      </c>
      <c r="O63" s="26" t="s">
        <v>84</v>
      </c>
      <c r="P63" s="34"/>
      <c r="Q63" s="34"/>
    </row>
    <row r="64" spans="1:17" hidden="1">
      <c r="A64" s="33">
        <v>43679</v>
      </c>
      <c r="B64" s="34" t="s">
        <v>692</v>
      </c>
      <c r="C64" s="34" t="s">
        <v>62</v>
      </c>
      <c r="D64" s="34" t="s">
        <v>36</v>
      </c>
      <c r="E64" s="35"/>
      <c r="F64" s="35">
        <v>1000</v>
      </c>
      <c r="G64" s="35">
        <f t="shared" si="1"/>
        <v>1.7600675865953253</v>
      </c>
      <c r="H64" s="36">
        <v>568.16</v>
      </c>
      <c r="I64" s="34"/>
      <c r="J64" s="34" t="s">
        <v>61</v>
      </c>
      <c r="K64" s="34" t="s">
        <v>30</v>
      </c>
      <c r="L64" s="34"/>
      <c r="M64" s="34"/>
      <c r="N64" s="34" t="s">
        <v>29</v>
      </c>
      <c r="O64" s="26" t="s">
        <v>84</v>
      </c>
      <c r="P64" s="34"/>
      <c r="Q64" s="34"/>
    </row>
    <row r="65" spans="1:17" hidden="1">
      <c r="A65" s="33">
        <v>43679</v>
      </c>
      <c r="B65" s="34" t="s">
        <v>91</v>
      </c>
      <c r="C65" s="34" t="s">
        <v>22</v>
      </c>
      <c r="D65" s="34" t="s">
        <v>36</v>
      </c>
      <c r="E65" s="35"/>
      <c r="F65" s="35">
        <v>2000</v>
      </c>
      <c r="G65" s="35">
        <f t="shared" si="1"/>
        <v>3.5201351731906505</v>
      </c>
      <c r="H65" s="36">
        <v>568.16</v>
      </c>
      <c r="I65" s="34"/>
      <c r="J65" s="34" t="s">
        <v>61</v>
      </c>
      <c r="K65" s="34" t="s">
        <v>30</v>
      </c>
      <c r="L65" s="34"/>
      <c r="M65" s="34"/>
      <c r="N65" s="34" t="s">
        <v>29</v>
      </c>
      <c r="O65" s="26" t="s">
        <v>84</v>
      </c>
      <c r="P65" s="34"/>
      <c r="Q65" s="34"/>
    </row>
    <row r="66" spans="1:17" s="42" customFormat="1" hidden="1">
      <c r="A66" s="33">
        <v>43679</v>
      </c>
      <c r="B66" s="38" t="s">
        <v>174</v>
      </c>
      <c r="C66" s="38" t="s">
        <v>22</v>
      </c>
      <c r="D66" s="39" t="s">
        <v>26</v>
      </c>
      <c r="E66" s="53"/>
      <c r="F66" s="40">
        <v>500</v>
      </c>
      <c r="G66" s="35">
        <f t="shared" si="1"/>
        <v>0.88003379329766263</v>
      </c>
      <c r="H66" s="36">
        <v>568.16</v>
      </c>
      <c r="I66" s="41"/>
      <c r="J66" s="34" t="s">
        <v>27</v>
      </c>
      <c r="K66" s="39" t="s">
        <v>30</v>
      </c>
      <c r="L66" s="39"/>
      <c r="M66" s="39"/>
      <c r="N66" s="26" t="s">
        <v>29</v>
      </c>
      <c r="O66" s="26" t="s">
        <v>84</v>
      </c>
      <c r="P66" s="34"/>
      <c r="Q66" s="34"/>
    </row>
    <row r="67" spans="1:17" s="42" customFormat="1" hidden="1">
      <c r="A67" s="33">
        <v>43679</v>
      </c>
      <c r="B67" s="39" t="s">
        <v>175</v>
      </c>
      <c r="C67" s="38" t="s">
        <v>22</v>
      </c>
      <c r="D67" s="39" t="s">
        <v>26</v>
      </c>
      <c r="E67" s="53"/>
      <c r="F67" s="40">
        <v>15000</v>
      </c>
      <c r="G67" s="35">
        <f t="shared" si="1"/>
        <v>26.401013798929881</v>
      </c>
      <c r="H67" s="36">
        <v>568.16</v>
      </c>
      <c r="I67" s="41"/>
      <c r="J67" s="34" t="s">
        <v>27</v>
      </c>
      <c r="K67" s="39" t="s">
        <v>28</v>
      </c>
      <c r="L67" s="39"/>
      <c r="M67" s="39"/>
      <c r="N67" s="26" t="s">
        <v>29</v>
      </c>
      <c r="O67" s="26" t="s">
        <v>84</v>
      </c>
      <c r="P67" s="34"/>
      <c r="Q67" s="34"/>
    </row>
    <row r="68" spans="1:17" s="42" customFormat="1" hidden="1">
      <c r="A68" s="33">
        <v>43679</v>
      </c>
      <c r="B68" s="38" t="s">
        <v>176</v>
      </c>
      <c r="C68" s="38" t="s">
        <v>22</v>
      </c>
      <c r="D68" s="39" t="s">
        <v>26</v>
      </c>
      <c r="E68" s="53"/>
      <c r="F68" s="40">
        <v>500</v>
      </c>
      <c r="G68" s="35">
        <f t="shared" si="1"/>
        <v>0.88003379329766263</v>
      </c>
      <c r="H68" s="36">
        <v>568.16</v>
      </c>
      <c r="I68" s="41"/>
      <c r="J68" s="34" t="s">
        <v>27</v>
      </c>
      <c r="K68" s="39" t="s">
        <v>30</v>
      </c>
      <c r="L68" s="39"/>
      <c r="M68" s="39"/>
      <c r="N68" s="26" t="s">
        <v>29</v>
      </c>
      <c r="O68" s="26" t="s">
        <v>84</v>
      </c>
      <c r="P68" s="34"/>
      <c r="Q68" s="34"/>
    </row>
    <row r="69" spans="1:17" s="42" customFormat="1" hidden="1">
      <c r="A69" s="33">
        <v>43679</v>
      </c>
      <c r="B69" s="38" t="s">
        <v>177</v>
      </c>
      <c r="C69" s="38" t="s">
        <v>22</v>
      </c>
      <c r="D69" s="39" t="s">
        <v>26</v>
      </c>
      <c r="E69" s="53"/>
      <c r="F69" s="40">
        <v>500</v>
      </c>
      <c r="G69" s="35">
        <f t="shared" si="1"/>
        <v>0.88003379329766263</v>
      </c>
      <c r="H69" s="36">
        <v>568.16</v>
      </c>
      <c r="I69" s="41"/>
      <c r="J69" s="34" t="s">
        <v>27</v>
      </c>
      <c r="K69" s="39" t="s">
        <v>30</v>
      </c>
      <c r="L69" s="39"/>
      <c r="M69" s="39"/>
      <c r="N69" s="26" t="s">
        <v>29</v>
      </c>
      <c r="O69" s="26" t="s">
        <v>84</v>
      </c>
      <c r="P69" s="34"/>
      <c r="Q69" s="34"/>
    </row>
    <row r="70" spans="1:17" s="42" customFormat="1" hidden="1">
      <c r="A70" s="33">
        <v>43679</v>
      </c>
      <c r="B70" s="38" t="s">
        <v>178</v>
      </c>
      <c r="C70" s="38" t="s">
        <v>22</v>
      </c>
      <c r="D70" s="39" t="s">
        <v>26</v>
      </c>
      <c r="E70" s="53"/>
      <c r="F70" s="40">
        <v>1000</v>
      </c>
      <c r="G70" s="35">
        <f t="shared" si="1"/>
        <v>1.7600675865953253</v>
      </c>
      <c r="H70" s="36">
        <v>568.16</v>
      </c>
      <c r="I70" s="41"/>
      <c r="J70" s="34" t="s">
        <v>27</v>
      </c>
      <c r="K70" s="39" t="s">
        <v>30</v>
      </c>
      <c r="L70" s="39"/>
      <c r="M70" s="39"/>
      <c r="N70" s="26" t="s">
        <v>29</v>
      </c>
      <c r="O70" s="26" t="s">
        <v>84</v>
      </c>
      <c r="P70" s="34"/>
      <c r="Q70" s="34"/>
    </row>
    <row r="71" spans="1:17" s="42" customFormat="1" hidden="1">
      <c r="A71" s="33">
        <v>43679</v>
      </c>
      <c r="B71" s="38" t="s">
        <v>179</v>
      </c>
      <c r="C71" s="38" t="s">
        <v>22</v>
      </c>
      <c r="D71" s="39" t="s">
        <v>26</v>
      </c>
      <c r="E71" s="53"/>
      <c r="F71" s="40">
        <v>1000</v>
      </c>
      <c r="G71" s="35">
        <f t="shared" si="1"/>
        <v>1.7600675865953253</v>
      </c>
      <c r="H71" s="36">
        <v>568.16</v>
      </c>
      <c r="I71" s="41"/>
      <c r="J71" s="34" t="s">
        <v>27</v>
      </c>
      <c r="K71" s="39" t="s">
        <v>30</v>
      </c>
      <c r="L71" s="39"/>
      <c r="M71" s="39"/>
      <c r="N71" s="26" t="s">
        <v>29</v>
      </c>
      <c r="O71" s="26" t="s">
        <v>84</v>
      </c>
      <c r="P71" s="34"/>
      <c r="Q71" s="34"/>
    </row>
    <row r="72" spans="1:17" s="42" customFormat="1" hidden="1">
      <c r="A72" s="33">
        <v>43679</v>
      </c>
      <c r="B72" s="38" t="s">
        <v>180</v>
      </c>
      <c r="C72" s="38" t="s">
        <v>22</v>
      </c>
      <c r="D72" s="39" t="s">
        <v>26</v>
      </c>
      <c r="E72" s="53"/>
      <c r="F72" s="40">
        <v>500</v>
      </c>
      <c r="G72" s="35">
        <f t="shared" si="1"/>
        <v>0.88003379329766263</v>
      </c>
      <c r="H72" s="36">
        <v>568.16</v>
      </c>
      <c r="I72" s="41"/>
      <c r="J72" s="34" t="s">
        <v>27</v>
      </c>
      <c r="K72" s="39" t="s">
        <v>30</v>
      </c>
      <c r="L72" s="39"/>
      <c r="M72" s="39"/>
      <c r="N72" s="26" t="s">
        <v>29</v>
      </c>
      <c r="O72" s="26" t="s">
        <v>84</v>
      </c>
      <c r="P72" s="34"/>
      <c r="Q72" s="34"/>
    </row>
    <row r="73" spans="1:17" hidden="1">
      <c r="A73" s="33">
        <v>43679</v>
      </c>
      <c r="B73" s="38" t="s">
        <v>181</v>
      </c>
      <c r="C73" s="38" t="s">
        <v>22</v>
      </c>
      <c r="D73" s="39" t="s">
        <v>26</v>
      </c>
      <c r="E73" s="53">
        <v>12000</v>
      </c>
      <c r="F73" s="40"/>
      <c r="G73" s="35">
        <f t="shared" si="1"/>
        <v>0</v>
      </c>
      <c r="H73" s="36">
        <v>568.16</v>
      </c>
      <c r="I73" s="41"/>
      <c r="J73" s="34" t="s">
        <v>27</v>
      </c>
      <c r="K73" s="39" t="s">
        <v>30</v>
      </c>
      <c r="L73" s="39"/>
      <c r="M73" s="39"/>
      <c r="N73" s="26" t="s">
        <v>29</v>
      </c>
      <c r="O73" s="26" t="s">
        <v>84</v>
      </c>
      <c r="P73" s="34"/>
      <c r="Q73" s="34"/>
    </row>
    <row r="74" spans="1:17" hidden="1">
      <c r="A74" s="33">
        <v>43679</v>
      </c>
      <c r="B74" s="39" t="s">
        <v>182</v>
      </c>
      <c r="C74" s="38" t="s">
        <v>22</v>
      </c>
      <c r="D74" s="39" t="s">
        <v>26</v>
      </c>
      <c r="E74" s="53"/>
      <c r="F74" s="40">
        <v>3000</v>
      </c>
      <c r="G74" s="35">
        <f t="shared" si="1"/>
        <v>5.2802027597859764</v>
      </c>
      <c r="H74" s="36">
        <v>568.16</v>
      </c>
      <c r="I74" s="41"/>
      <c r="J74" s="34" t="s">
        <v>27</v>
      </c>
      <c r="K74" s="39" t="s">
        <v>30</v>
      </c>
      <c r="L74" s="39"/>
      <c r="M74" s="39"/>
      <c r="N74" s="26" t="s">
        <v>29</v>
      </c>
      <c r="O74" s="26" t="s">
        <v>84</v>
      </c>
      <c r="P74" s="34"/>
      <c r="Q74" s="34"/>
    </row>
    <row r="75" spans="1:17" hidden="1">
      <c r="A75" s="33">
        <v>43679</v>
      </c>
      <c r="B75" s="38" t="s">
        <v>183</v>
      </c>
      <c r="C75" s="38" t="s">
        <v>22</v>
      </c>
      <c r="D75" s="39" t="s">
        <v>26</v>
      </c>
      <c r="E75" s="53"/>
      <c r="F75" s="40">
        <v>500</v>
      </c>
      <c r="G75" s="35">
        <f t="shared" si="1"/>
        <v>0.88003379329766263</v>
      </c>
      <c r="H75" s="36">
        <v>568.16</v>
      </c>
      <c r="I75" s="41"/>
      <c r="J75" s="34" t="s">
        <v>27</v>
      </c>
      <c r="K75" s="39" t="s">
        <v>30</v>
      </c>
      <c r="L75" s="39"/>
      <c r="M75" s="39"/>
      <c r="N75" s="26" t="s">
        <v>29</v>
      </c>
      <c r="O75" s="26" t="s">
        <v>84</v>
      </c>
      <c r="P75" s="34"/>
      <c r="Q75" s="34"/>
    </row>
    <row r="76" spans="1:17" hidden="1">
      <c r="A76" s="33">
        <v>43679</v>
      </c>
      <c r="B76" s="38" t="s">
        <v>184</v>
      </c>
      <c r="C76" s="38" t="s">
        <v>22</v>
      </c>
      <c r="D76" s="39" t="s">
        <v>26</v>
      </c>
      <c r="E76" s="53"/>
      <c r="F76" s="40">
        <v>500</v>
      </c>
      <c r="G76" s="35">
        <f t="shared" si="1"/>
        <v>0.88003379329766263</v>
      </c>
      <c r="H76" s="36">
        <v>568.16</v>
      </c>
      <c r="I76" s="41"/>
      <c r="J76" s="34" t="s">
        <v>27</v>
      </c>
      <c r="K76" s="39" t="s">
        <v>30</v>
      </c>
      <c r="L76" s="39"/>
      <c r="M76" s="39"/>
      <c r="N76" s="26" t="s">
        <v>29</v>
      </c>
      <c r="O76" s="26" t="s">
        <v>84</v>
      </c>
      <c r="P76" s="34"/>
      <c r="Q76" s="34"/>
    </row>
    <row r="77" spans="1:17" s="200" customFormat="1" hidden="1">
      <c r="A77" s="191">
        <v>43679</v>
      </c>
      <c r="B77" s="208" t="s">
        <v>19</v>
      </c>
      <c r="C77" s="208" t="s">
        <v>104</v>
      </c>
      <c r="D77" s="192" t="s">
        <v>26</v>
      </c>
      <c r="E77" s="193">
        <v>50000</v>
      </c>
      <c r="F77" s="193"/>
      <c r="G77" s="194">
        <f t="shared" si="1"/>
        <v>0</v>
      </c>
      <c r="H77" s="195">
        <v>568.16</v>
      </c>
      <c r="I77" s="209"/>
      <c r="J77" s="197" t="s">
        <v>27</v>
      </c>
      <c r="K77" s="192" t="s">
        <v>28</v>
      </c>
      <c r="L77" s="192"/>
      <c r="M77" s="192"/>
      <c r="N77" s="199" t="s">
        <v>29</v>
      </c>
      <c r="O77" s="199" t="s">
        <v>84</v>
      </c>
      <c r="P77" s="197"/>
      <c r="Q77" s="197"/>
    </row>
    <row r="78" spans="1:17" hidden="1">
      <c r="A78" s="33">
        <v>43679</v>
      </c>
      <c r="B78" s="38" t="s">
        <v>185</v>
      </c>
      <c r="C78" s="38" t="s">
        <v>22</v>
      </c>
      <c r="D78" s="39" t="s">
        <v>26</v>
      </c>
      <c r="E78" s="53"/>
      <c r="F78" s="40">
        <v>500</v>
      </c>
      <c r="G78" s="35">
        <f t="shared" si="1"/>
        <v>0.88003379329766263</v>
      </c>
      <c r="H78" s="36">
        <v>568.16</v>
      </c>
      <c r="I78" s="41"/>
      <c r="J78" s="34" t="s">
        <v>27</v>
      </c>
      <c r="K78" s="39" t="s">
        <v>30</v>
      </c>
      <c r="L78" s="39"/>
      <c r="M78" s="39"/>
      <c r="N78" s="26" t="s">
        <v>29</v>
      </c>
      <c r="O78" s="26" t="s">
        <v>84</v>
      </c>
      <c r="P78" s="34"/>
      <c r="Q78" s="34"/>
    </row>
    <row r="79" spans="1:17" hidden="1">
      <c r="A79" s="33">
        <v>43679</v>
      </c>
      <c r="B79" s="38" t="s">
        <v>186</v>
      </c>
      <c r="C79" s="38" t="s">
        <v>22</v>
      </c>
      <c r="D79" s="39" t="s">
        <v>26</v>
      </c>
      <c r="E79" s="53"/>
      <c r="F79" s="40">
        <v>500</v>
      </c>
      <c r="G79" s="35">
        <f t="shared" si="1"/>
        <v>0.88003379329766263</v>
      </c>
      <c r="H79" s="36">
        <v>568.16</v>
      </c>
      <c r="I79" s="41"/>
      <c r="J79" s="34" t="s">
        <v>27</v>
      </c>
      <c r="K79" s="39" t="s">
        <v>30</v>
      </c>
      <c r="L79" s="39"/>
      <c r="M79" s="39"/>
      <c r="N79" s="26" t="s">
        <v>29</v>
      </c>
      <c r="O79" s="26" t="s">
        <v>84</v>
      </c>
      <c r="P79" s="34"/>
      <c r="Q79" s="34"/>
    </row>
    <row r="80" spans="1:17" hidden="1">
      <c r="A80" s="33">
        <v>43679</v>
      </c>
      <c r="B80" s="38" t="s">
        <v>176</v>
      </c>
      <c r="C80" s="38" t="s">
        <v>22</v>
      </c>
      <c r="D80" s="39" t="s">
        <v>26</v>
      </c>
      <c r="E80" s="53"/>
      <c r="F80" s="40">
        <v>500</v>
      </c>
      <c r="G80" s="35">
        <f t="shared" si="1"/>
        <v>0.88003379329766263</v>
      </c>
      <c r="H80" s="36">
        <v>568.16</v>
      </c>
      <c r="I80" s="41"/>
      <c r="J80" s="34" t="s">
        <v>27</v>
      </c>
      <c r="K80" s="39" t="s">
        <v>30</v>
      </c>
      <c r="L80" s="39"/>
      <c r="M80" s="39"/>
      <c r="N80" s="26" t="s">
        <v>29</v>
      </c>
      <c r="O80" s="26" t="s">
        <v>84</v>
      </c>
      <c r="P80" s="34"/>
      <c r="Q80" s="34"/>
    </row>
    <row r="81" spans="1:17" s="200" customFormat="1" hidden="1">
      <c r="A81" s="191">
        <v>43679</v>
      </c>
      <c r="B81" s="192" t="s">
        <v>19</v>
      </c>
      <c r="C81" s="192" t="s">
        <v>104</v>
      </c>
      <c r="D81" s="207" t="s">
        <v>20</v>
      </c>
      <c r="E81" s="193">
        <v>30000</v>
      </c>
      <c r="F81" s="193"/>
      <c r="G81" s="194">
        <f t="shared" si="1"/>
        <v>0</v>
      </c>
      <c r="H81" s="195">
        <v>568.16</v>
      </c>
      <c r="I81" s="196"/>
      <c r="J81" s="197" t="s">
        <v>21</v>
      </c>
      <c r="K81" s="192" t="s">
        <v>23</v>
      </c>
      <c r="L81" s="192"/>
      <c r="M81" s="207"/>
      <c r="N81" s="197" t="s">
        <v>29</v>
      </c>
      <c r="O81" s="199" t="s">
        <v>84</v>
      </c>
      <c r="P81" s="197"/>
      <c r="Q81" s="197"/>
    </row>
    <row r="82" spans="1:17" s="62" customFormat="1" hidden="1">
      <c r="A82" s="54">
        <v>43679</v>
      </c>
      <c r="B82" s="55" t="s">
        <v>643</v>
      </c>
      <c r="C82" s="55" t="s">
        <v>644</v>
      </c>
      <c r="D82" s="71" t="s">
        <v>41</v>
      </c>
      <c r="E82" s="57"/>
      <c r="F82" s="57">
        <v>24000</v>
      </c>
      <c r="G82" s="58">
        <f t="shared" si="1"/>
        <v>42.241622078287811</v>
      </c>
      <c r="H82" s="59">
        <v>568.16</v>
      </c>
      <c r="I82" s="60"/>
      <c r="J82" s="61" t="s">
        <v>21</v>
      </c>
      <c r="K82" s="55" t="s">
        <v>23</v>
      </c>
      <c r="L82" s="55"/>
      <c r="M82" s="71"/>
      <c r="N82" s="61" t="s">
        <v>29</v>
      </c>
      <c r="O82" s="55" t="s">
        <v>85</v>
      </c>
      <c r="P82" s="61"/>
      <c r="Q82" s="61"/>
    </row>
    <row r="83" spans="1:17" hidden="1">
      <c r="A83" s="33">
        <v>43679</v>
      </c>
      <c r="B83" s="39" t="s">
        <v>409</v>
      </c>
      <c r="C83" s="39" t="s">
        <v>22</v>
      </c>
      <c r="D83" s="39" t="s">
        <v>26</v>
      </c>
      <c r="E83" s="49"/>
      <c r="F83" s="49">
        <v>1500</v>
      </c>
      <c r="G83" s="35">
        <f t="shared" si="1"/>
        <v>2.6401013798929882</v>
      </c>
      <c r="H83" s="36">
        <v>568.16</v>
      </c>
      <c r="I83" s="50"/>
      <c r="J83" s="34" t="s">
        <v>60</v>
      </c>
      <c r="K83" s="48" t="s">
        <v>30</v>
      </c>
      <c r="L83" s="39"/>
      <c r="M83" s="39"/>
      <c r="N83" s="48" t="s">
        <v>29</v>
      </c>
      <c r="O83" s="26" t="s">
        <v>84</v>
      </c>
      <c r="P83" s="34"/>
      <c r="Q83" s="34"/>
    </row>
    <row r="84" spans="1:17" hidden="1">
      <c r="A84" s="33">
        <v>43679</v>
      </c>
      <c r="B84" s="39" t="s">
        <v>410</v>
      </c>
      <c r="C84" s="39" t="s">
        <v>22</v>
      </c>
      <c r="D84" s="39" t="s">
        <v>26</v>
      </c>
      <c r="E84" s="49"/>
      <c r="F84" s="49">
        <v>1500</v>
      </c>
      <c r="G84" s="35">
        <f t="shared" si="1"/>
        <v>2.6401013798929882</v>
      </c>
      <c r="H84" s="36">
        <v>568.16</v>
      </c>
      <c r="I84" s="50"/>
      <c r="J84" s="34" t="s">
        <v>60</v>
      </c>
      <c r="K84" s="48" t="s">
        <v>30</v>
      </c>
      <c r="L84" s="39"/>
      <c r="M84" s="39"/>
      <c r="N84" s="48" t="s">
        <v>29</v>
      </c>
      <c r="O84" s="26" t="s">
        <v>84</v>
      </c>
      <c r="P84" s="34"/>
      <c r="Q84" s="34"/>
    </row>
    <row r="85" spans="1:17" hidden="1">
      <c r="A85" s="33">
        <v>43679</v>
      </c>
      <c r="B85" s="39" t="s">
        <v>411</v>
      </c>
      <c r="C85" s="39" t="s">
        <v>22</v>
      </c>
      <c r="D85" s="39" t="s">
        <v>26</v>
      </c>
      <c r="E85" s="49"/>
      <c r="F85" s="49">
        <v>1000</v>
      </c>
      <c r="G85" s="35">
        <f t="shared" si="1"/>
        <v>1.7600675865953253</v>
      </c>
      <c r="H85" s="36">
        <v>568.16</v>
      </c>
      <c r="I85" s="50"/>
      <c r="J85" s="34" t="s">
        <v>60</v>
      </c>
      <c r="K85" s="48" t="s">
        <v>30</v>
      </c>
      <c r="L85" s="39"/>
      <c r="M85" s="39"/>
      <c r="N85" s="48" t="s">
        <v>29</v>
      </c>
      <c r="O85" s="26" t="s">
        <v>84</v>
      </c>
      <c r="P85" s="34"/>
      <c r="Q85" s="34"/>
    </row>
    <row r="86" spans="1:17" hidden="1">
      <c r="A86" s="33">
        <v>43679</v>
      </c>
      <c r="B86" s="39" t="s">
        <v>412</v>
      </c>
      <c r="C86" s="39" t="s">
        <v>22</v>
      </c>
      <c r="D86" s="39" t="s">
        <v>26</v>
      </c>
      <c r="E86" s="49"/>
      <c r="F86" s="49">
        <v>1000</v>
      </c>
      <c r="G86" s="35">
        <f t="shared" si="1"/>
        <v>1.7600675865953253</v>
      </c>
      <c r="H86" s="36">
        <v>568.16</v>
      </c>
      <c r="I86" s="50"/>
      <c r="J86" s="34" t="s">
        <v>60</v>
      </c>
      <c r="K86" s="48" t="s">
        <v>30</v>
      </c>
      <c r="L86" s="39"/>
      <c r="M86" s="39"/>
      <c r="N86" s="48" t="s">
        <v>29</v>
      </c>
      <c r="O86" s="26" t="s">
        <v>84</v>
      </c>
      <c r="P86" s="34"/>
      <c r="Q86" s="34"/>
    </row>
    <row r="87" spans="1:17" hidden="1">
      <c r="A87" s="33">
        <v>43679</v>
      </c>
      <c r="B87" s="39" t="s">
        <v>413</v>
      </c>
      <c r="C87" s="39" t="s">
        <v>22</v>
      </c>
      <c r="D87" s="39" t="s">
        <v>26</v>
      </c>
      <c r="E87" s="49"/>
      <c r="F87" s="49">
        <v>1000</v>
      </c>
      <c r="G87" s="35">
        <f t="shared" si="1"/>
        <v>1.7600675865953253</v>
      </c>
      <c r="H87" s="36">
        <v>568.16</v>
      </c>
      <c r="I87" s="50"/>
      <c r="J87" s="34" t="s">
        <v>60</v>
      </c>
      <c r="K87" s="48" t="s">
        <v>30</v>
      </c>
      <c r="L87" s="39"/>
      <c r="M87" s="39"/>
      <c r="N87" s="48" t="s">
        <v>29</v>
      </c>
      <c r="O87" s="26" t="s">
        <v>84</v>
      </c>
      <c r="P87" s="34"/>
      <c r="Q87" s="34"/>
    </row>
    <row r="88" spans="1:17" s="62" customFormat="1" hidden="1">
      <c r="A88" s="54">
        <v>43679</v>
      </c>
      <c r="B88" s="55" t="s">
        <v>414</v>
      </c>
      <c r="C88" s="55" t="s">
        <v>22</v>
      </c>
      <c r="D88" s="39" t="s">
        <v>26</v>
      </c>
      <c r="E88" s="73"/>
      <c r="F88" s="73">
        <v>12000</v>
      </c>
      <c r="G88" s="58">
        <f t="shared" si="1"/>
        <v>21.120811039143906</v>
      </c>
      <c r="H88" s="59">
        <v>568.16</v>
      </c>
      <c r="I88" s="74"/>
      <c r="J88" s="61" t="s">
        <v>60</v>
      </c>
      <c r="K88" s="72" t="s">
        <v>30</v>
      </c>
      <c r="L88" s="55"/>
      <c r="M88" s="55"/>
      <c r="N88" s="72" t="s">
        <v>29</v>
      </c>
      <c r="O88" s="86" t="s">
        <v>85</v>
      </c>
      <c r="P88" s="61"/>
      <c r="Q88" s="61"/>
    </row>
    <row r="89" spans="1:17" hidden="1">
      <c r="A89" s="33">
        <v>43679</v>
      </c>
      <c r="B89" s="39" t="s">
        <v>415</v>
      </c>
      <c r="C89" s="39" t="s">
        <v>22</v>
      </c>
      <c r="D89" s="39" t="s">
        <v>26</v>
      </c>
      <c r="E89" s="49"/>
      <c r="F89" s="49">
        <v>1000</v>
      </c>
      <c r="G89" s="35">
        <f t="shared" si="1"/>
        <v>1.7600675865953253</v>
      </c>
      <c r="H89" s="36">
        <v>568.16</v>
      </c>
      <c r="I89" s="50"/>
      <c r="J89" s="34" t="s">
        <v>60</v>
      </c>
      <c r="K89" s="48" t="s">
        <v>30</v>
      </c>
      <c r="L89" s="39"/>
      <c r="M89" s="39"/>
      <c r="N89" s="48" t="s">
        <v>29</v>
      </c>
      <c r="O89" s="26" t="s">
        <v>84</v>
      </c>
      <c r="P89" s="34"/>
      <c r="Q89" s="34"/>
    </row>
    <row r="90" spans="1:17" hidden="1">
      <c r="A90" s="33">
        <v>43679</v>
      </c>
      <c r="B90" s="39" t="s">
        <v>416</v>
      </c>
      <c r="C90" s="39" t="s">
        <v>22</v>
      </c>
      <c r="D90" s="39" t="s">
        <v>26</v>
      </c>
      <c r="E90" s="49"/>
      <c r="F90" s="49">
        <v>1000</v>
      </c>
      <c r="G90" s="35">
        <f t="shared" si="1"/>
        <v>1.7600675865953253</v>
      </c>
      <c r="H90" s="36">
        <v>568.16</v>
      </c>
      <c r="I90" s="50"/>
      <c r="J90" s="34" t="s">
        <v>60</v>
      </c>
      <c r="K90" s="48" t="s">
        <v>30</v>
      </c>
      <c r="L90" s="39"/>
      <c r="M90" s="39"/>
      <c r="N90" s="48" t="s">
        <v>29</v>
      </c>
      <c r="O90" s="26" t="s">
        <v>84</v>
      </c>
      <c r="P90" s="34"/>
      <c r="Q90" s="34"/>
    </row>
    <row r="91" spans="1:17" s="200" customFormat="1">
      <c r="A91" s="191">
        <v>43679</v>
      </c>
      <c r="B91" s="192" t="s">
        <v>19</v>
      </c>
      <c r="C91" s="192" t="s">
        <v>104</v>
      </c>
      <c r="D91" s="192" t="s">
        <v>26</v>
      </c>
      <c r="E91" s="212">
        <v>150000</v>
      </c>
      <c r="F91" s="212"/>
      <c r="G91" s="194">
        <f t="shared" si="1"/>
        <v>0</v>
      </c>
      <c r="H91" s="195">
        <v>568.16</v>
      </c>
      <c r="I91" s="209"/>
      <c r="J91" s="197" t="s">
        <v>60</v>
      </c>
      <c r="K91" s="204" t="s">
        <v>30</v>
      </c>
      <c r="L91" s="192"/>
      <c r="M91" s="192"/>
      <c r="N91" s="204" t="s">
        <v>29</v>
      </c>
      <c r="O91" s="199" t="s">
        <v>84</v>
      </c>
      <c r="P91" s="197"/>
      <c r="Q91" s="197"/>
    </row>
    <row r="92" spans="1:17" hidden="1">
      <c r="A92" s="33">
        <v>43679</v>
      </c>
      <c r="B92" s="39" t="s">
        <v>417</v>
      </c>
      <c r="C92" s="39" t="s">
        <v>32</v>
      </c>
      <c r="D92" s="39" t="s">
        <v>26</v>
      </c>
      <c r="E92" s="49"/>
      <c r="F92" s="49">
        <v>120000</v>
      </c>
      <c r="G92" s="35">
        <f t="shared" si="1"/>
        <v>211.20811039143905</v>
      </c>
      <c r="H92" s="36">
        <v>568.16</v>
      </c>
      <c r="I92" s="50"/>
      <c r="J92" s="34" t="s">
        <v>60</v>
      </c>
      <c r="K92" s="48" t="s">
        <v>30</v>
      </c>
      <c r="L92" s="39"/>
      <c r="M92" s="39"/>
      <c r="N92" s="48" t="s">
        <v>29</v>
      </c>
      <c r="O92" s="26" t="s">
        <v>84</v>
      </c>
      <c r="P92" s="34"/>
      <c r="Q92" s="34"/>
    </row>
    <row r="93" spans="1:17" s="62" customFormat="1" hidden="1">
      <c r="A93" s="54">
        <v>43679</v>
      </c>
      <c r="B93" s="55" t="s">
        <v>731</v>
      </c>
      <c r="C93" s="39" t="s">
        <v>32</v>
      </c>
      <c r="D93" s="39" t="s">
        <v>26</v>
      </c>
      <c r="E93" s="73"/>
      <c r="F93" s="73">
        <v>135000</v>
      </c>
      <c r="G93" s="58">
        <f t="shared" si="1"/>
        <v>237.60912419036893</v>
      </c>
      <c r="H93" s="59">
        <v>568.16</v>
      </c>
      <c r="I93" s="74"/>
      <c r="J93" s="61" t="s">
        <v>60</v>
      </c>
      <c r="K93" s="72" t="s">
        <v>30</v>
      </c>
      <c r="L93" s="55"/>
      <c r="M93" s="55"/>
      <c r="N93" s="72" t="s">
        <v>29</v>
      </c>
      <c r="O93" s="86" t="s">
        <v>85</v>
      </c>
      <c r="P93" s="61"/>
      <c r="Q93" s="61"/>
    </row>
    <row r="94" spans="1:17" hidden="1">
      <c r="A94" s="33">
        <v>43679</v>
      </c>
      <c r="B94" s="39" t="s">
        <v>418</v>
      </c>
      <c r="C94" s="39" t="s">
        <v>22</v>
      </c>
      <c r="D94" s="39" t="s">
        <v>26</v>
      </c>
      <c r="E94" s="49"/>
      <c r="F94" s="49">
        <v>500</v>
      </c>
      <c r="G94" s="35">
        <f t="shared" si="1"/>
        <v>0.88003379329766263</v>
      </c>
      <c r="H94" s="36">
        <v>568.16</v>
      </c>
      <c r="I94" s="50"/>
      <c r="J94" s="34" t="s">
        <v>60</v>
      </c>
      <c r="K94" s="48" t="s">
        <v>30</v>
      </c>
      <c r="L94" s="39"/>
      <c r="M94" s="39"/>
      <c r="N94" s="48" t="s">
        <v>29</v>
      </c>
      <c r="O94" s="26" t="s">
        <v>84</v>
      </c>
      <c r="P94" s="34"/>
      <c r="Q94" s="34"/>
    </row>
    <row r="95" spans="1:17" hidden="1">
      <c r="A95" s="33">
        <v>43679</v>
      </c>
      <c r="B95" s="39" t="s">
        <v>419</v>
      </c>
      <c r="C95" s="39" t="s">
        <v>22</v>
      </c>
      <c r="D95" s="39" t="s">
        <v>26</v>
      </c>
      <c r="E95" s="49"/>
      <c r="F95" s="49">
        <v>500</v>
      </c>
      <c r="G95" s="35">
        <f t="shared" si="1"/>
        <v>0.88003379329766263</v>
      </c>
      <c r="H95" s="36">
        <v>568.16</v>
      </c>
      <c r="I95" s="50"/>
      <c r="J95" s="34" t="s">
        <v>60</v>
      </c>
      <c r="K95" s="48" t="s">
        <v>30</v>
      </c>
      <c r="L95" s="39"/>
      <c r="M95" s="39"/>
      <c r="N95" s="48" t="s">
        <v>29</v>
      </c>
      <c r="O95" s="26" t="s">
        <v>84</v>
      </c>
      <c r="P95" s="34"/>
      <c r="Q95" s="34"/>
    </row>
    <row r="96" spans="1:17" hidden="1">
      <c r="A96" s="33">
        <v>43679</v>
      </c>
      <c r="B96" s="39" t="s">
        <v>436</v>
      </c>
      <c r="C96" s="39" t="s">
        <v>22</v>
      </c>
      <c r="D96" s="51" t="s">
        <v>20</v>
      </c>
      <c r="E96" s="53"/>
      <c r="F96" s="40">
        <v>500</v>
      </c>
      <c r="G96" s="35">
        <f t="shared" si="1"/>
        <v>0.88003379329766263</v>
      </c>
      <c r="H96" s="36">
        <v>568.16</v>
      </c>
      <c r="I96" s="52"/>
      <c r="J96" s="34" t="s">
        <v>64</v>
      </c>
      <c r="K96" s="39" t="s">
        <v>226</v>
      </c>
      <c r="L96" s="39"/>
      <c r="M96" s="39"/>
      <c r="N96" s="39" t="s">
        <v>427</v>
      </c>
      <c r="O96" s="26" t="s">
        <v>84</v>
      </c>
      <c r="P96" s="34"/>
      <c r="Q96" s="34"/>
    </row>
    <row r="97" spans="1:17" hidden="1">
      <c r="A97" s="33">
        <v>43679</v>
      </c>
      <c r="B97" s="39" t="s">
        <v>437</v>
      </c>
      <c r="C97" s="39" t="s">
        <v>22</v>
      </c>
      <c r="D97" s="51" t="s">
        <v>20</v>
      </c>
      <c r="E97" s="53"/>
      <c r="F97" s="40">
        <v>1000</v>
      </c>
      <c r="G97" s="35">
        <f t="shared" si="1"/>
        <v>1.7600675865953253</v>
      </c>
      <c r="H97" s="36">
        <v>568.16</v>
      </c>
      <c r="I97" s="52"/>
      <c r="J97" s="34" t="s">
        <v>64</v>
      </c>
      <c r="K97" s="39" t="s">
        <v>226</v>
      </c>
      <c r="L97" s="39"/>
      <c r="M97" s="39"/>
      <c r="N97" s="39" t="s">
        <v>427</v>
      </c>
      <c r="O97" s="26" t="s">
        <v>84</v>
      </c>
      <c r="P97" s="34"/>
      <c r="Q97" s="34"/>
    </row>
    <row r="98" spans="1:17" hidden="1">
      <c r="A98" s="33">
        <v>43679</v>
      </c>
      <c r="B98" s="39" t="s">
        <v>721</v>
      </c>
      <c r="C98" s="39" t="s">
        <v>32</v>
      </c>
      <c r="D98" s="51" t="s">
        <v>20</v>
      </c>
      <c r="E98" s="53"/>
      <c r="F98" s="53">
        <v>15000</v>
      </c>
      <c r="G98" s="35">
        <f t="shared" si="1"/>
        <v>26.401013798929881</v>
      </c>
      <c r="H98" s="36">
        <v>568.16</v>
      </c>
      <c r="I98" s="52"/>
      <c r="J98" s="34" t="s">
        <v>64</v>
      </c>
      <c r="K98" s="39" t="s">
        <v>23</v>
      </c>
      <c r="L98" s="39"/>
      <c r="M98" s="39"/>
      <c r="N98" s="39" t="s">
        <v>427</v>
      </c>
      <c r="O98" s="26" t="s">
        <v>84</v>
      </c>
      <c r="P98" s="34"/>
      <c r="Q98" s="34"/>
    </row>
    <row r="99" spans="1:17" hidden="1">
      <c r="A99" s="33">
        <v>43679</v>
      </c>
      <c r="B99" s="39" t="s">
        <v>722</v>
      </c>
      <c r="C99" s="39" t="s">
        <v>32</v>
      </c>
      <c r="D99" s="51" t="s">
        <v>20</v>
      </c>
      <c r="E99" s="53"/>
      <c r="F99" s="53">
        <v>45000</v>
      </c>
      <c r="G99" s="35">
        <f t="shared" si="1"/>
        <v>79.203041396789644</v>
      </c>
      <c r="H99" s="36">
        <v>568.16</v>
      </c>
      <c r="I99" s="52"/>
      <c r="J99" s="34" t="s">
        <v>64</v>
      </c>
      <c r="K99" s="39" t="s">
        <v>23</v>
      </c>
      <c r="L99" s="39"/>
      <c r="M99" s="39"/>
      <c r="N99" s="39" t="s">
        <v>427</v>
      </c>
      <c r="O99" s="26" t="s">
        <v>84</v>
      </c>
      <c r="P99" s="34"/>
      <c r="Q99" s="34"/>
    </row>
    <row r="100" spans="1:17" hidden="1">
      <c r="A100" s="33">
        <v>43679</v>
      </c>
      <c r="B100" s="39" t="s">
        <v>723</v>
      </c>
      <c r="C100" s="39" t="s">
        <v>32</v>
      </c>
      <c r="D100" s="51" t="s">
        <v>20</v>
      </c>
      <c r="E100" s="53"/>
      <c r="F100" s="53">
        <v>30000</v>
      </c>
      <c r="G100" s="35">
        <f t="shared" si="1"/>
        <v>52.802027597859762</v>
      </c>
      <c r="H100" s="36">
        <v>568.16</v>
      </c>
      <c r="I100" s="52"/>
      <c r="J100" s="34" t="s">
        <v>64</v>
      </c>
      <c r="K100" s="39" t="s">
        <v>23</v>
      </c>
      <c r="L100" s="39"/>
      <c r="M100" s="39"/>
      <c r="N100" s="39" t="s">
        <v>427</v>
      </c>
      <c r="O100" s="26" t="s">
        <v>84</v>
      </c>
      <c r="P100" s="34"/>
      <c r="Q100" s="34"/>
    </row>
    <row r="101" spans="1:17" hidden="1">
      <c r="A101" s="33">
        <v>43679</v>
      </c>
      <c r="B101" s="39" t="s">
        <v>650</v>
      </c>
      <c r="C101" s="39" t="s">
        <v>32</v>
      </c>
      <c r="D101" s="51" t="s">
        <v>20</v>
      </c>
      <c r="E101" s="53"/>
      <c r="F101" s="53">
        <v>60000</v>
      </c>
      <c r="G101" s="35">
        <f t="shared" si="1"/>
        <v>105.60405519571952</v>
      </c>
      <c r="H101" s="36">
        <v>568.16</v>
      </c>
      <c r="I101" s="52"/>
      <c r="J101" s="34" t="s">
        <v>64</v>
      </c>
      <c r="K101" s="39" t="s">
        <v>226</v>
      </c>
      <c r="L101" s="39"/>
      <c r="M101" s="39"/>
      <c r="N101" s="39" t="s">
        <v>427</v>
      </c>
      <c r="O101" s="26" t="s">
        <v>84</v>
      </c>
      <c r="P101" s="34"/>
      <c r="Q101" s="34"/>
    </row>
    <row r="102" spans="1:17" s="200" customFormat="1" hidden="1">
      <c r="A102" s="191">
        <v>43679</v>
      </c>
      <c r="B102" s="201" t="s">
        <v>509</v>
      </c>
      <c r="C102" s="201" t="s">
        <v>96</v>
      </c>
      <c r="D102" s="192" t="s">
        <v>26</v>
      </c>
      <c r="E102" s="202"/>
      <c r="F102" s="202">
        <v>150000</v>
      </c>
      <c r="G102" s="194">
        <f t="shared" si="1"/>
        <v>264.01013798929881</v>
      </c>
      <c r="H102" s="195">
        <v>568.16</v>
      </c>
      <c r="I102" s="203"/>
      <c r="J102" s="197" t="s">
        <v>19</v>
      </c>
      <c r="K102" s="201" t="s">
        <v>510</v>
      </c>
      <c r="L102" s="201"/>
      <c r="M102" s="201"/>
      <c r="N102" s="201" t="s">
        <v>29</v>
      </c>
      <c r="O102" s="201" t="s">
        <v>85</v>
      </c>
      <c r="P102" s="197"/>
      <c r="Q102" s="197"/>
    </row>
    <row r="103" spans="1:17" s="62" customFormat="1" hidden="1">
      <c r="A103" s="54">
        <v>43679</v>
      </c>
      <c r="B103" s="75" t="s">
        <v>511</v>
      </c>
      <c r="C103" s="75" t="s">
        <v>73</v>
      </c>
      <c r="D103" s="75" t="s">
        <v>41</v>
      </c>
      <c r="E103" s="76"/>
      <c r="F103" s="76">
        <v>3750</v>
      </c>
      <c r="G103" s="58">
        <f t="shared" si="1"/>
        <v>6.6002534497324703</v>
      </c>
      <c r="H103" s="59">
        <v>568.16</v>
      </c>
      <c r="I103" s="77"/>
      <c r="J103" s="61" t="s">
        <v>19</v>
      </c>
      <c r="K103" s="75" t="s">
        <v>510</v>
      </c>
      <c r="L103" s="75"/>
      <c r="M103" s="75"/>
      <c r="N103" s="75" t="s">
        <v>29</v>
      </c>
      <c r="O103" s="86" t="s">
        <v>85</v>
      </c>
      <c r="P103" s="61"/>
      <c r="Q103" s="61"/>
    </row>
    <row r="104" spans="1:17" s="200" customFormat="1" hidden="1">
      <c r="A104" s="191">
        <v>43679</v>
      </c>
      <c r="B104" s="201" t="s">
        <v>27</v>
      </c>
      <c r="C104" s="201" t="s">
        <v>96</v>
      </c>
      <c r="D104" s="192" t="s">
        <v>26</v>
      </c>
      <c r="E104" s="202"/>
      <c r="F104" s="202">
        <v>50000</v>
      </c>
      <c r="G104" s="194">
        <f t="shared" ref="G104:G167" si="2">F104/H104</f>
        <v>88.003379329766261</v>
      </c>
      <c r="H104" s="195">
        <v>568.16</v>
      </c>
      <c r="I104" s="203"/>
      <c r="J104" s="197" t="s">
        <v>19</v>
      </c>
      <c r="K104" s="201" t="s">
        <v>512</v>
      </c>
      <c r="L104" s="201"/>
      <c r="M104" s="201"/>
      <c r="N104" s="201" t="s">
        <v>29</v>
      </c>
      <c r="O104" s="201" t="s">
        <v>85</v>
      </c>
      <c r="P104" s="197"/>
      <c r="Q104" s="197"/>
    </row>
    <row r="105" spans="1:17" s="62" customFormat="1" hidden="1">
      <c r="A105" s="54">
        <v>43679</v>
      </c>
      <c r="B105" s="75" t="s">
        <v>513</v>
      </c>
      <c r="C105" s="75" t="s">
        <v>73</v>
      </c>
      <c r="D105" s="75" t="s">
        <v>41</v>
      </c>
      <c r="E105" s="76"/>
      <c r="F105" s="76">
        <v>1000</v>
      </c>
      <c r="G105" s="58">
        <f t="shared" si="2"/>
        <v>1.7600675865953253</v>
      </c>
      <c r="H105" s="59">
        <v>568.16</v>
      </c>
      <c r="I105" s="77"/>
      <c r="J105" s="61" t="s">
        <v>19</v>
      </c>
      <c r="K105" s="75" t="s">
        <v>512</v>
      </c>
      <c r="L105" s="75"/>
      <c r="M105" s="75"/>
      <c r="N105" s="75" t="s">
        <v>29</v>
      </c>
      <c r="O105" s="86" t="s">
        <v>85</v>
      </c>
      <c r="P105" s="61"/>
      <c r="Q105" s="61"/>
    </row>
    <row r="106" spans="1:17" s="200" customFormat="1" hidden="1">
      <c r="A106" s="191">
        <v>43679</v>
      </c>
      <c r="B106" s="201" t="s">
        <v>514</v>
      </c>
      <c r="C106" s="201" t="s">
        <v>96</v>
      </c>
      <c r="D106" s="201" t="s">
        <v>20</v>
      </c>
      <c r="E106" s="202"/>
      <c r="F106" s="202">
        <v>30000</v>
      </c>
      <c r="G106" s="194">
        <f t="shared" si="2"/>
        <v>52.802027597859762</v>
      </c>
      <c r="H106" s="195">
        <v>568.16</v>
      </c>
      <c r="I106" s="203"/>
      <c r="J106" s="197" t="s">
        <v>19</v>
      </c>
      <c r="K106" s="201" t="s">
        <v>28</v>
      </c>
      <c r="L106" s="201"/>
      <c r="M106" s="201"/>
      <c r="N106" s="201" t="s">
        <v>29</v>
      </c>
      <c r="O106" s="201" t="s">
        <v>85</v>
      </c>
      <c r="P106" s="197"/>
      <c r="Q106" s="197"/>
    </row>
    <row r="107" spans="1:17" s="200" customFormat="1" hidden="1">
      <c r="A107" s="191">
        <v>43679</v>
      </c>
      <c r="B107" s="201" t="s">
        <v>33</v>
      </c>
      <c r="C107" s="201" t="s">
        <v>104</v>
      </c>
      <c r="D107" s="192" t="s">
        <v>26</v>
      </c>
      <c r="E107" s="202"/>
      <c r="F107" s="202">
        <v>10000</v>
      </c>
      <c r="G107" s="194">
        <f t="shared" si="2"/>
        <v>17.600675865953253</v>
      </c>
      <c r="H107" s="195">
        <v>568.16</v>
      </c>
      <c r="I107" s="203"/>
      <c r="J107" s="197" t="s">
        <v>19</v>
      </c>
      <c r="K107" s="201" t="s">
        <v>28</v>
      </c>
      <c r="L107" s="201"/>
      <c r="M107" s="201"/>
      <c r="N107" s="201" t="s">
        <v>29</v>
      </c>
      <c r="O107" s="201" t="s">
        <v>85</v>
      </c>
      <c r="P107" s="197"/>
      <c r="Q107" s="197"/>
    </row>
    <row r="108" spans="1:17" hidden="1">
      <c r="A108" s="33">
        <v>43679</v>
      </c>
      <c r="B108" s="3" t="s">
        <v>515</v>
      </c>
      <c r="C108" s="3" t="s">
        <v>22</v>
      </c>
      <c r="D108" s="34" t="s">
        <v>36</v>
      </c>
      <c r="E108" s="4"/>
      <c r="F108" s="4">
        <v>5000</v>
      </c>
      <c r="G108" s="65">
        <f t="shared" si="2"/>
        <v>8.8003379329766265</v>
      </c>
      <c r="H108" s="66">
        <v>568.16</v>
      </c>
      <c r="I108" s="67"/>
      <c r="J108" s="34" t="s">
        <v>19</v>
      </c>
      <c r="K108" s="3" t="s">
        <v>28</v>
      </c>
      <c r="L108" s="3"/>
      <c r="M108" s="3"/>
      <c r="N108" s="3" t="s">
        <v>29</v>
      </c>
      <c r="O108" s="26" t="s">
        <v>84</v>
      </c>
      <c r="P108" s="34"/>
      <c r="Q108" s="34"/>
    </row>
    <row r="109" spans="1:17" hidden="1">
      <c r="A109" s="33">
        <v>43679</v>
      </c>
      <c r="B109" s="68" t="s">
        <v>578</v>
      </c>
      <c r="C109" s="68" t="s">
        <v>567</v>
      </c>
      <c r="D109" s="39" t="s">
        <v>26</v>
      </c>
      <c r="E109" s="69"/>
      <c r="F109" s="46">
        <v>500</v>
      </c>
      <c r="G109" s="35">
        <f t="shared" si="2"/>
        <v>0.88003379329766263</v>
      </c>
      <c r="H109" s="36">
        <v>568.16</v>
      </c>
      <c r="I109" s="49"/>
      <c r="J109" s="34" t="s">
        <v>70</v>
      </c>
      <c r="K109" s="68" t="s">
        <v>568</v>
      </c>
      <c r="L109" s="68"/>
      <c r="M109" s="68"/>
      <c r="N109" s="26" t="s">
        <v>29</v>
      </c>
      <c r="O109" s="26" t="s">
        <v>84</v>
      </c>
      <c r="P109" s="34"/>
      <c r="Q109" s="34"/>
    </row>
    <row r="110" spans="1:17" hidden="1">
      <c r="A110" s="33">
        <v>43679</v>
      </c>
      <c r="B110" s="68" t="s">
        <v>579</v>
      </c>
      <c r="C110" s="68" t="s">
        <v>567</v>
      </c>
      <c r="D110" s="39" t="s">
        <v>26</v>
      </c>
      <c r="E110" s="69"/>
      <c r="F110" s="46">
        <v>1500</v>
      </c>
      <c r="G110" s="35">
        <f t="shared" si="2"/>
        <v>2.6401013798929882</v>
      </c>
      <c r="H110" s="36">
        <v>568.16</v>
      </c>
      <c r="I110" s="49"/>
      <c r="J110" s="34" t="s">
        <v>70</v>
      </c>
      <c r="K110" s="68" t="s">
        <v>568</v>
      </c>
      <c r="L110" s="68"/>
      <c r="M110" s="68"/>
      <c r="N110" s="26" t="s">
        <v>29</v>
      </c>
      <c r="O110" s="26" t="s">
        <v>84</v>
      </c>
      <c r="P110" s="34"/>
      <c r="Q110" s="34"/>
    </row>
    <row r="111" spans="1:17" s="62" customFormat="1" hidden="1">
      <c r="A111" s="54">
        <v>43679</v>
      </c>
      <c r="B111" s="78" t="s">
        <v>653</v>
      </c>
      <c r="C111" s="38" t="s">
        <v>31</v>
      </c>
      <c r="D111" s="39" t="s">
        <v>26</v>
      </c>
      <c r="E111" s="79"/>
      <c r="F111" s="79">
        <v>16000</v>
      </c>
      <c r="G111" s="58">
        <f t="shared" si="2"/>
        <v>28.161081385525204</v>
      </c>
      <c r="H111" s="59">
        <v>568.16</v>
      </c>
      <c r="I111" s="73"/>
      <c r="J111" s="61" t="s">
        <v>70</v>
      </c>
      <c r="K111" s="78" t="s">
        <v>105</v>
      </c>
      <c r="L111" s="78"/>
      <c r="M111" s="78"/>
      <c r="N111" s="78" t="s">
        <v>29</v>
      </c>
      <c r="O111" s="86" t="s">
        <v>85</v>
      </c>
      <c r="P111" s="61"/>
      <c r="Q111" s="61"/>
    </row>
    <row r="112" spans="1:17" hidden="1">
      <c r="A112" s="33">
        <v>43679</v>
      </c>
      <c r="B112" s="68" t="s">
        <v>580</v>
      </c>
      <c r="C112" s="68" t="s">
        <v>567</v>
      </c>
      <c r="D112" s="39" t="s">
        <v>26</v>
      </c>
      <c r="E112" s="69"/>
      <c r="F112" s="46">
        <v>1500</v>
      </c>
      <c r="G112" s="35">
        <f t="shared" si="2"/>
        <v>2.6401013798929882</v>
      </c>
      <c r="H112" s="36">
        <v>568.16</v>
      </c>
      <c r="I112" s="49"/>
      <c r="J112" s="34" t="s">
        <v>70</v>
      </c>
      <c r="K112" s="68" t="s">
        <v>568</v>
      </c>
      <c r="L112" s="68"/>
      <c r="M112" s="68"/>
      <c r="N112" s="26" t="s">
        <v>29</v>
      </c>
      <c r="O112" s="26" t="s">
        <v>84</v>
      </c>
      <c r="P112" s="34"/>
      <c r="Q112" s="34"/>
    </row>
    <row r="113" spans="1:17" s="62" customFormat="1" hidden="1">
      <c r="A113" s="54">
        <v>43679</v>
      </c>
      <c r="B113" s="78" t="s">
        <v>654</v>
      </c>
      <c r="C113" s="38" t="s">
        <v>31</v>
      </c>
      <c r="D113" s="39" t="s">
        <v>26</v>
      </c>
      <c r="E113" s="79"/>
      <c r="F113" s="79">
        <v>5000</v>
      </c>
      <c r="G113" s="58">
        <f t="shared" si="2"/>
        <v>8.8003379329766265</v>
      </c>
      <c r="H113" s="59">
        <v>568.16</v>
      </c>
      <c r="I113" s="73"/>
      <c r="J113" s="61" t="s">
        <v>70</v>
      </c>
      <c r="K113" s="78" t="s">
        <v>105</v>
      </c>
      <c r="L113" s="78"/>
      <c r="M113" s="78"/>
      <c r="N113" s="78" t="s">
        <v>29</v>
      </c>
      <c r="O113" s="86" t="s">
        <v>85</v>
      </c>
      <c r="P113" s="61"/>
      <c r="Q113" s="61"/>
    </row>
    <row r="114" spans="1:17" hidden="1">
      <c r="A114" s="33">
        <v>43679</v>
      </c>
      <c r="B114" s="68" t="s">
        <v>581</v>
      </c>
      <c r="C114" s="68" t="s">
        <v>567</v>
      </c>
      <c r="D114" s="39" t="s">
        <v>26</v>
      </c>
      <c r="E114" s="69"/>
      <c r="F114" s="46">
        <v>1500</v>
      </c>
      <c r="G114" s="35">
        <f t="shared" si="2"/>
        <v>2.6401013798929882</v>
      </c>
      <c r="H114" s="36">
        <v>568.16</v>
      </c>
      <c r="I114" s="49"/>
      <c r="J114" s="34" t="s">
        <v>70</v>
      </c>
      <c r="K114" s="68" t="s">
        <v>568</v>
      </c>
      <c r="L114" s="68"/>
      <c r="M114" s="68"/>
      <c r="N114" s="26" t="s">
        <v>29</v>
      </c>
      <c r="O114" s="26" t="s">
        <v>84</v>
      </c>
      <c r="P114" s="34"/>
      <c r="Q114" s="34"/>
    </row>
    <row r="115" spans="1:17" hidden="1">
      <c r="A115" s="33">
        <v>43679</v>
      </c>
      <c r="B115" s="68" t="s">
        <v>582</v>
      </c>
      <c r="C115" s="68" t="s">
        <v>567</v>
      </c>
      <c r="D115" s="39" t="s">
        <v>26</v>
      </c>
      <c r="E115" s="69"/>
      <c r="F115" s="46">
        <v>1500</v>
      </c>
      <c r="G115" s="35">
        <f t="shared" si="2"/>
        <v>2.6401013798929882</v>
      </c>
      <c r="H115" s="36">
        <v>568.16</v>
      </c>
      <c r="I115" s="49"/>
      <c r="J115" s="34" t="s">
        <v>70</v>
      </c>
      <c r="K115" s="68" t="s">
        <v>568</v>
      </c>
      <c r="L115" s="68"/>
      <c r="M115" s="68"/>
      <c r="N115" s="26" t="s">
        <v>29</v>
      </c>
      <c r="O115" s="26" t="s">
        <v>84</v>
      </c>
      <c r="P115" s="34"/>
      <c r="Q115" s="34"/>
    </row>
    <row r="116" spans="1:17" hidden="1">
      <c r="A116" s="33">
        <v>43679</v>
      </c>
      <c r="B116" s="68" t="s">
        <v>583</v>
      </c>
      <c r="C116" s="68" t="s">
        <v>567</v>
      </c>
      <c r="D116" s="39" t="s">
        <v>26</v>
      </c>
      <c r="E116" s="69"/>
      <c r="F116" s="46">
        <v>1000</v>
      </c>
      <c r="G116" s="35">
        <f t="shared" si="2"/>
        <v>1.7600675865953253</v>
      </c>
      <c r="H116" s="36">
        <v>568.16</v>
      </c>
      <c r="I116" s="49"/>
      <c r="J116" s="34" t="s">
        <v>70</v>
      </c>
      <c r="K116" s="68" t="s">
        <v>568</v>
      </c>
      <c r="L116" s="68"/>
      <c r="M116" s="68"/>
      <c r="N116" s="26" t="s">
        <v>29</v>
      </c>
      <c r="O116" s="26" t="s">
        <v>84</v>
      </c>
      <c r="P116" s="34"/>
      <c r="Q116" s="34"/>
    </row>
    <row r="117" spans="1:17" hidden="1">
      <c r="A117" s="33">
        <v>43679</v>
      </c>
      <c r="B117" s="68" t="s">
        <v>662</v>
      </c>
      <c r="C117" s="38" t="s">
        <v>31</v>
      </c>
      <c r="D117" s="39" t="s">
        <v>26</v>
      </c>
      <c r="E117" s="69"/>
      <c r="F117" s="69">
        <v>2000</v>
      </c>
      <c r="G117" s="35">
        <f t="shared" si="2"/>
        <v>3.5201351731906505</v>
      </c>
      <c r="H117" s="36">
        <v>568.16</v>
      </c>
      <c r="I117" s="49"/>
      <c r="J117" s="34" t="s">
        <v>70</v>
      </c>
      <c r="K117" s="68" t="s">
        <v>568</v>
      </c>
      <c r="L117" s="68"/>
      <c r="M117" s="68"/>
      <c r="N117" s="26" t="s">
        <v>29</v>
      </c>
      <c r="O117" s="26" t="s">
        <v>84</v>
      </c>
      <c r="P117" s="34"/>
      <c r="Q117" s="34"/>
    </row>
    <row r="118" spans="1:17" hidden="1">
      <c r="A118" s="33">
        <v>43679</v>
      </c>
      <c r="B118" s="68" t="s">
        <v>584</v>
      </c>
      <c r="C118" s="68" t="s">
        <v>567</v>
      </c>
      <c r="D118" s="39" t="s">
        <v>26</v>
      </c>
      <c r="E118" s="69"/>
      <c r="F118" s="46">
        <v>1000</v>
      </c>
      <c r="G118" s="35">
        <f t="shared" si="2"/>
        <v>1.7600675865953253</v>
      </c>
      <c r="H118" s="36">
        <v>568.16</v>
      </c>
      <c r="I118" s="49"/>
      <c r="J118" s="34" t="s">
        <v>70</v>
      </c>
      <c r="K118" s="68" t="s">
        <v>568</v>
      </c>
      <c r="L118" s="68"/>
      <c r="M118" s="68"/>
      <c r="N118" s="26" t="s">
        <v>29</v>
      </c>
      <c r="O118" s="26" t="s">
        <v>84</v>
      </c>
      <c r="P118" s="34"/>
      <c r="Q118" s="34"/>
    </row>
    <row r="119" spans="1:17" hidden="1">
      <c r="A119" s="33">
        <v>43679</v>
      </c>
      <c r="B119" s="68" t="s">
        <v>585</v>
      </c>
      <c r="C119" s="68" t="s">
        <v>567</v>
      </c>
      <c r="D119" s="39" t="s">
        <v>26</v>
      </c>
      <c r="E119" s="69"/>
      <c r="F119" s="46">
        <v>500</v>
      </c>
      <c r="G119" s="35">
        <f t="shared" si="2"/>
        <v>0.88003379329766263</v>
      </c>
      <c r="H119" s="36">
        <v>568.16</v>
      </c>
      <c r="I119" s="49"/>
      <c r="J119" s="34" t="s">
        <v>70</v>
      </c>
      <c r="K119" s="68" t="s">
        <v>568</v>
      </c>
      <c r="L119" s="68"/>
      <c r="M119" s="68"/>
      <c r="N119" s="26" t="s">
        <v>29</v>
      </c>
      <c r="O119" s="26" t="s">
        <v>84</v>
      </c>
      <c r="P119" s="34"/>
      <c r="Q119" s="34"/>
    </row>
    <row r="120" spans="1:17" hidden="1">
      <c r="A120" s="33">
        <v>43679</v>
      </c>
      <c r="B120" s="68" t="s">
        <v>586</v>
      </c>
      <c r="C120" s="68" t="s">
        <v>567</v>
      </c>
      <c r="D120" s="39" t="s">
        <v>26</v>
      </c>
      <c r="E120" s="69"/>
      <c r="F120" s="46">
        <v>500</v>
      </c>
      <c r="G120" s="35">
        <f t="shared" si="2"/>
        <v>0.88003379329766263</v>
      </c>
      <c r="H120" s="36">
        <v>568.16</v>
      </c>
      <c r="I120" s="49"/>
      <c r="J120" s="34" t="s">
        <v>70</v>
      </c>
      <c r="K120" s="68" t="s">
        <v>568</v>
      </c>
      <c r="L120" s="68"/>
      <c r="M120" s="68"/>
      <c r="N120" s="26" t="s">
        <v>29</v>
      </c>
      <c r="O120" s="26" t="s">
        <v>84</v>
      </c>
      <c r="P120" s="34"/>
      <c r="Q120" s="34"/>
    </row>
    <row r="121" spans="1:17" hidden="1">
      <c r="A121" s="33">
        <v>43679</v>
      </c>
      <c r="B121" s="68" t="s">
        <v>587</v>
      </c>
      <c r="C121" s="68" t="s">
        <v>567</v>
      </c>
      <c r="D121" s="39" t="s">
        <v>26</v>
      </c>
      <c r="E121" s="69"/>
      <c r="F121" s="46">
        <v>1000</v>
      </c>
      <c r="G121" s="35">
        <f t="shared" si="2"/>
        <v>1.7600675865953253</v>
      </c>
      <c r="H121" s="36">
        <v>568.16</v>
      </c>
      <c r="I121" s="49"/>
      <c r="J121" s="34" t="s">
        <v>70</v>
      </c>
      <c r="K121" s="68" t="s">
        <v>568</v>
      </c>
      <c r="L121" s="68"/>
      <c r="M121" s="68"/>
      <c r="N121" s="26" t="s">
        <v>29</v>
      </c>
      <c r="O121" s="26" t="s">
        <v>84</v>
      </c>
      <c r="P121" s="34"/>
      <c r="Q121" s="34"/>
    </row>
    <row r="122" spans="1:17" s="62" customFormat="1" hidden="1">
      <c r="A122" s="54">
        <v>43679</v>
      </c>
      <c r="B122" s="78" t="s">
        <v>655</v>
      </c>
      <c r="C122" s="38" t="s">
        <v>31</v>
      </c>
      <c r="D122" s="39" t="s">
        <v>26</v>
      </c>
      <c r="E122" s="79"/>
      <c r="F122" s="79">
        <v>3550</v>
      </c>
      <c r="G122" s="58">
        <f t="shared" si="2"/>
        <v>6.248239932413405</v>
      </c>
      <c r="H122" s="59">
        <v>568.16</v>
      </c>
      <c r="I122" s="73"/>
      <c r="J122" s="61" t="s">
        <v>70</v>
      </c>
      <c r="K122" s="78" t="s">
        <v>105</v>
      </c>
      <c r="L122" s="78"/>
      <c r="M122" s="78"/>
      <c r="N122" s="78" t="s">
        <v>29</v>
      </c>
      <c r="O122" s="86" t="s">
        <v>85</v>
      </c>
      <c r="P122" s="61"/>
      <c r="Q122" s="61"/>
    </row>
    <row r="123" spans="1:17" s="62" customFormat="1" hidden="1">
      <c r="A123" s="54">
        <v>43679</v>
      </c>
      <c r="B123" s="78" t="s">
        <v>588</v>
      </c>
      <c r="C123" s="38" t="s">
        <v>31</v>
      </c>
      <c r="D123" s="39" t="s">
        <v>26</v>
      </c>
      <c r="E123" s="79"/>
      <c r="F123" s="79">
        <v>22975</v>
      </c>
      <c r="G123" s="58">
        <f t="shared" si="2"/>
        <v>40.437552802027604</v>
      </c>
      <c r="H123" s="59">
        <v>568.16</v>
      </c>
      <c r="I123" s="73"/>
      <c r="J123" s="61" t="s">
        <v>70</v>
      </c>
      <c r="K123" s="78" t="s">
        <v>589</v>
      </c>
      <c r="L123" s="78"/>
      <c r="M123" s="78"/>
      <c r="N123" s="78" t="s">
        <v>29</v>
      </c>
      <c r="O123" s="86" t="s">
        <v>85</v>
      </c>
      <c r="P123" s="61"/>
      <c r="Q123" s="61"/>
    </row>
    <row r="124" spans="1:17" hidden="1">
      <c r="A124" s="33">
        <v>43679</v>
      </c>
      <c r="B124" s="68" t="s">
        <v>590</v>
      </c>
      <c r="C124" s="68" t="s">
        <v>567</v>
      </c>
      <c r="D124" s="39" t="s">
        <v>26</v>
      </c>
      <c r="E124" s="69"/>
      <c r="F124" s="46">
        <v>500</v>
      </c>
      <c r="G124" s="35">
        <f t="shared" si="2"/>
        <v>0.88003379329766263</v>
      </c>
      <c r="H124" s="36">
        <v>568.16</v>
      </c>
      <c r="I124" s="49"/>
      <c r="J124" s="34" t="s">
        <v>70</v>
      </c>
      <c r="K124" s="68" t="s">
        <v>568</v>
      </c>
      <c r="L124" s="68"/>
      <c r="M124" s="68"/>
      <c r="N124" s="26" t="s">
        <v>29</v>
      </c>
      <c r="O124" s="26" t="s">
        <v>84</v>
      </c>
      <c r="P124" s="34"/>
      <c r="Q124" s="34"/>
    </row>
    <row r="125" spans="1:17" hidden="1">
      <c r="A125" s="33">
        <v>43679</v>
      </c>
      <c r="B125" s="68" t="s">
        <v>591</v>
      </c>
      <c r="C125" s="68" t="s">
        <v>567</v>
      </c>
      <c r="D125" s="39" t="s">
        <v>26</v>
      </c>
      <c r="E125" s="69"/>
      <c r="F125" s="46">
        <v>500</v>
      </c>
      <c r="G125" s="35">
        <f t="shared" si="2"/>
        <v>0.88003379329766263</v>
      </c>
      <c r="H125" s="36">
        <v>568.16</v>
      </c>
      <c r="I125" s="49"/>
      <c r="J125" s="34" t="s">
        <v>70</v>
      </c>
      <c r="K125" s="68" t="s">
        <v>568</v>
      </c>
      <c r="L125" s="68"/>
      <c r="M125" s="68"/>
      <c r="N125" s="26" t="s">
        <v>29</v>
      </c>
      <c r="O125" s="26" t="s">
        <v>84</v>
      </c>
      <c r="P125" s="34"/>
      <c r="Q125" s="34"/>
    </row>
    <row r="126" spans="1:17" hidden="1">
      <c r="A126" s="33">
        <v>43679</v>
      </c>
      <c r="B126" s="68" t="s">
        <v>663</v>
      </c>
      <c r="C126" s="38" t="s">
        <v>31</v>
      </c>
      <c r="D126" s="39" t="s">
        <v>26</v>
      </c>
      <c r="E126" s="69"/>
      <c r="F126" s="69">
        <v>2500</v>
      </c>
      <c r="G126" s="35">
        <f t="shared" si="2"/>
        <v>4.4001689664883132</v>
      </c>
      <c r="H126" s="36">
        <v>568.16</v>
      </c>
      <c r="I126" s="49"/>
      <c r="J126" s="34" t="s">
        <v>70</v>
      </c>
      <c r="K126" s="68" t="s">
        <v>568</v>
      </c>
      <c r="L126" s="68"/>
      <c r="M126" s="68"/>
      <c r="N126" s="26" t="s">
        <v>29</v>
      </c>
      <c r="O126" s="26" t="s">
        <v>84</v>
      </c>
      <c r="P126" s="34"/>
      <c r="Q126" s="34"/>
    </row>
    <row r="127" spans="1:17" hidden="1">
      <c r="A127" s="33">
        <v>43679</v>
      </c>
      <c r="B127" s="68" t="s">
        <v>592</v>
      </c>
      <c r="C127" s="68" t="s">
        <v>567</v>
      </c>
      <c r="D127" s="39" t="s">
        <v>26</v>
      </c>
      <c r="E127" s="69"/>
      <c r="F127" s="46">
        <v>1000</v>
      </c>
      <c r="G127" s="35">
        <f t="shared" si="2"/>
        <v>1.7600675865953253</v>
      </c>
      <c r="H127" s="36">
        <v>568.16</v>
      </c>
      <c r="I127" s="49"/>
      <c r="J127" s="34" t="s">
        <v>70</v>
      </c>
      <c r="K127" s="68" t="s">
        <v>568</v>
      </c>
      <c r="L127" s="68"/>
      <c r="M127" s="68"/>
      <c r="N127" s="26" t="s">
        <v>29</v>
      </c>
      <c r="O127" s="26" t="s">
        <v>84</v>
      </c>
      <c r="P127" s="34"/>
      <c r="Q127" s="34"/>
    </row>
    <row r="128" spans="1:17" hidden="1">
      <c r="A128" s="33">
        <v>43679</v>
      </c>
      <c r="B128" s="68" t="s">
        <v>593</v>
      </c>
      <c r="C128" s="68" t="s">
        <v>567</v>
      </c>
      <c r="D128" s="39" t="s">
        <v>26</v>
      </c>
      <c r="E128" s="69"/>
      <c r="F128" s="46">
        <v>1000</v>
      </c>
      <c r="G128" s="35">
        <f t="shared" si="2"/>
        <v>1.7600675865953253</v>
      </c>
      <c r="H128" s="36">
        <v>568.16</v>
      </c>
      <c r="I128" s="49"/>
      <c r="J128" s="34" t="s">
        <v>70</v>
      </c>
      <c r="K128" s="68" t="s">
        <v>568</v>
      </c>
      <c r="L128" s="68"/>
      <c r="M128" s="68"/>
      <c r="N128" s="26" t="s">
        <v>29</v>
      </c>
      <c r="O128" s="26" t="s">
        <v>84</v>
      </c>
      <c r="P128" s="34"/>
      <c r="Q128" s="34"/>
    </row>
    <row r="129" spans="1:17" hidden="1">
      <c r="A129" s="33">
        <v>43680</v>
      </c>
      <c r="B129" s="38" t="s">
        <v>186</v>
      </c>
      <c r="C129" s="38" t="s">
        <v>22</v>
      </c>
      <c r="D129" s="39" t="s">
        <v>26</v>
      </c>
      <c r="E129" s="53"/>
      <c r="F129" s="40">
        <v>500</v>
      </c>
      <c r="G129" s="35">
        <f t="shared" si="2"/>
        <v>0.88003379329766263</v>
      </c>
      <c r="H129" s="36">
        <v>568.16</v>
      </c>
      <c r="I129" s="41"/>
      <c r="J129" s="34" t="s">
        <v>27</v>
      </c>
      <c r="K129" s="39" t="s">
        <v>30</v>
      </c>
      <c r="L129" s="39"/>
      <c r="M129" s="26" t="s">
        <v>29</v>
      </c>
      <c r="N129" s="26" t="s">
        <v>29</v>
      </c>
      <c r="O129" s="26" t="s">
        <v>84</v>
      </c>
      <c r="P129" s="34"/>
      <c r="Q129" s="34"/>
    </row>
    <row r="130" spans="1:17" hidden="1">
      <c r="A130" s="33">
        <v>43680</v>
      </c>
      <c r="B130" s="38" t="s">
        <v>187</v>
      </c>
      <c r="C130" s="38" t="s">
        <v>22</v>
      </c>
      <c r="D130" s="39" t="s">
        <v>26</v>
      </c>
      <c r="E130" s="53"/>
      <c r="F130" s="40">
        <v>500</v>
      </c>
      <c r="G130" s="35">
        <f t="shared" si="2"/>
        <v>0.88003379329766263</v>
      </c>
      <c r="H130" s="36">
        <v>568.16</v>
      </c>
      <c r="I130" s="41"/>
      <c r="J130" s="34" t="s">
        <v>27</v>
      </c>
      <c r="K130" s="39" t="s">
        <v>30</v>
      </c>
      <c r="L130" s="39"/>
      <c r="M130" s="26" t="s">
        <v>29</v>
      </c>
      <c r="N130" s="26" t="s">
        <v>29</v>
      </c>
      <c r="O130" s="26" t="s">
        <v>84</v>
      </c>
      <c r="P130" s="34"/>
      <c r="Q130" s="34"/>
    </row>
    <row r="131" spans="1:17" hidden="1">
      <c r="A131" s="33">
        <v>43680</v>
      </c>
      <c r="B131" s="39" t="s">
        <v>664</v>
      </c>
      <c r="C131" s="38" t="s">
        <v>31</v>
      </c>
      <c r="D131" s="39" t="s">
        <v>26</v>
      </c>
      <c r="E131" s="53"/>
      <c r="F131" s="53">
        <v>750</v>
      </c>
      <c r="G131" s="35">
        <f t="shared" si="2"/>
        <v>1.3200506899464941</v>
      </c>
      <c r="H131" s="36">
        <v>568.16</v>
      </c>
      <c r="I131" s="41"/>
      <c r="J131" s="34" t="s">
        <v>27</v>
      </c>
      <c r="K131" s="39" t="s">
        <v>30</v>
      </c>
      <c r="L131" s="39"/>
      <c r="M131" s="26" t="s">
        <v>29</v>
      </c>
      <c r="N131" s="26" t="s">
        <v>29</v>
      </c>
      <c r="O131" s="26" t="s">
        <v>84</v>
      </c>
      <c r="P131" s="34"/>
      <c r="Q131" s="34"/>
    </row>
    <row r="132" spans="1:17" hidden="1">
      <c r="A132" s="33">
        <v>43680</v>
      </c>
      <c r="B132" s="38" t="s">
        <v>188</v>
      </c>
      <c r="C132" s="38" t="s">
        <v>22</v>
      </c>
      <c r="D132" s="39" t="s">
        <v>26</v>
      </c>
      <c r="E132" s="53"/>
      <c r="F132" s="40">
        <v>500</v>
      </c>
      <c r="G132" s="35">
        <f t="shared" si="2"/>
        <v>0.88003379329766263</v>
      </c>
      <c r="H132" s="36">
        <v>568.16</v>
      </c>
      <c r="I132" s="41"/>
      <c r="J132" s="34" t="s">
        <v>27</v>
      </c>
      <c r="K132" s="39" t="s">
        <v>30</v>
      </c>
      <c r="L132" s="39"/>
      <c r="M132" s="26" t="s">
        <v>29</v>
      </c>
      <c r="N132" s="26" t="s">
        <v>29</v>
      </c>
      <c r="O132" s="26" t="s">
        <v>84</v>
      </c>
      <c r="P132" s="34"/>
      <c r="Q132" s="34"/>
    </row>
    <row r="133" spans="1:17" hidden="1">
      <c r="A133" s="33">
        <v>43680</v>
      </c>
      <c r="B133" s="38" t="s">
        <v>176</v>
      </c>
      <c r="C133" s="38" t="s">
        <v>22</v>
      </c>
      <c r="D133" s="39" t="s">
        <v>26</v>
      </c>
      <c r="E133" s="53"/>
      <c r="F133" s="40">
        <v>500</v>
      </c>
      <c r="G133" s="35">
        <f t="shared" si="2"/>
        <v>0.88003379329766263</v>
      </c>
      <c r="H133" s="36">
        <v>568.16</v>
      </c>
      <c r="I133" s="41"/>
      <c r="J133" s="34" t="s">
        <v>27</v>
      </c>
      <c r="K133" s="39" t="s">
        <v>30</v>
      </c>
      <c r="L133" s="39"/>
      <c r="M133" s="26" t="s">
        <v>29</v>
      </c>
      <c r="N133" s="26" t="s">
        <v>29</v>
      </c>
      <c r="O133" s="26" t="s">
        <v>84</v>
      </c>
      <c r="P133" s="34"/>
      <c r="Q133" s="34"/>
    </row>
    <row r="134" spans="1:17" hidden="1">
      <c r="A134" s="33">
        <v>43680</v>
      </c>
      <c r="B134" s="38" t="s">
        <v>170</v>
      </c>
      <c r="C134" s="38" t="s">
        <v>22</v>
      </c>
      <c r="D134" s="39" t="s">
        <v>26</v>
      </c>
      <c r="E134" s="53"/>
      <c r="F134" s="40">
        <v>500</v>
      </c>
      <c r="G134" s="35">
        <f t="shared" si="2"/>
        <v>0.88003379329766263</v>
      </c>
      <c r="H134" s="36">
        <v>568.16</v>
      </c>
      <c r="I134" s="41"/>
      <c r="J134" s="34" t="s">
        <v>27</v>
      </c>
      <c r="K134" s="39" t="s">
        <v>30</v>
      </c>
      <c r="L134" s="39"/>
      <c r="M134" s="26" t="s">
        <v>29</v>
      </c>
      <c r="N134" s="26" t="s">
        <v>29</v>
      </c>
      <c r="O134" s="26" t="s">
        <v>84</v>
      </c>
      <c r="P134" s="34"/>
      <c r="Q134" s="34"/>
    </row>
    <row r="135" spans="1:17" hidden="1">
      <c r="A135" s="33">
        <v>43680</v>
      </c>
      <c r="B135" s="38" t="s">
        <v>171</v>
      </c>
      <c r="C135" s="38" t="s">
        <v>22</v>
      </c>
      <c r="D135" s="39" t="s">
        <v>26</v>
      </c>
      <c r="E135" s="53"/>
      <c r="F135" s="40">
        <v>500</v>
      </c>
      <c r="G135" s="35">
        <f t="shared" si="2"/>
        <v>0.88003379329766263</v>
      </c>
      <c r="H135" s="36">
        <v>568.16</v>
      </c>
      <c r="I135" s="41"/>
      <c r="J135" s="34" t="s">
        <v>27</v>
      </c>
      <c r="K135" s="39" t="s">
        <v>30</v>
      </c>
      <c r="L135" s="39"/>
      <c r="M135" s="26" t="s">
        <v>29</v>
      </c>
      <c r="N135" s="26" t="s">
        <v>29</v>
      </c>
      <c r="O135" s="26" t="s">
        <v>84</v>
      </c>
      <c r="P135" s="34"/>
      <c r="Q135" s="34"/>
    </row>
    <row r="136" spans="1:17" hidden="1">
      <c r="A136" s="33">
        <v>43680</v>
      </c>
      <c r="B136" s="38" t="s">
        <v>189</v>
      </c>
      <c r="C136" s="38" t="s">
        <v>22</v>
      </c>
      <c r="D136" s="39" t="s">
        <v>26</v>
      </c>
      <c r="E136" s="53"/>
      <c r="F136" s="40">
        <v>500</v>
      </c>
      <c r="G136" s="35">
        <f t="shared" si="2"/>
        <v>0.88003379329766263</v>
      </c>
      <c r="H136" s="36">
        <v>568.16</v>
      </c>
      <c r="I136" s="41"/>
      <c r="J136" s="34" t="s">
        <v>27</v>
      </c>
      <c r="K136" s="39" t="s">
        <v>30</v>
      </c>
      <c r="L136" s="39"/>
      <c r="M136" s="26" t="s">
        <v>29</v>
      </c>
      <c r="N136" s="26" t="s">
        <v>29</v>
      </c>
      <c r="O136" s="26" t="s">
        <v>84</v>
      </c>
      <c r="P136" s="34"/>
      <c r="Q136" s="34"/>
    </row>
    <row r="137" spans="1:17" hidden="1">
      <c r="A137" s="33">
        <v>43680</v>
      </c>
      <c r="B137" s="39" t="s">
        <v>665</v>
      </c>
      <c r="C137" s="38" t="s">
        <v>31</v>
      </c>
      <c r="D137" s="39" t="s">
        <v>26</v>
      </c>
      <c r="E137" s="53"/>
      <c r="F137" s="53">
        <v>2600</v>
      </c>
      <c r="G137" s="35">
        <f t="shared" si="2"/>
        <v>4.5761757251478459</v>
      </c>
      <c r="H137" s="36">
        <v>568.16</v>
      </c>
      <c r="I137" s="41"/>
      <c r="J137" s="34" t="s">
        <v>27</v>
      </c>
      <c r="K137" s="39" t="s">
        <v>30</v>
      </c>
      <c r="L137" s="39"/>
      <c r="M137" s="26" t="s">
        <v>29</v>
      </c>
      <c r="N137" s="26" t="s">
        <v>29</v>
      </c>
      <c r="O137" s="26" t="s">
        <v>84</v>
      </c>
      <c r="P137" s="34"/>
      <c r="Q137" s="34"/>
    </row>
    <row r="138" spans="1:17" hidden="1">
      <c r="A138" s="33">
        <v>43680</v>
      </c>
      <c r="B138" s="38" t="s">
        <v>188</v>
      </c>
      <c r="C138" s="38" t="s">
        <v>22</v>
      </c>
      <c r="D138" s="39" t="s">
        <v>26</v>
      </c>
      <c r="E138" s="53"/>
      <c r="F138" s="40">
        <v>500</v>
      </c>
      <c r="G138" s="35">
        <f t="shared" si="2"/>
        <v>0.88003379329766263</v>
      </c>
      <c r="H138" s="36">
        <v>568.16</v>
      </c>
      <c r="I138" s="41"/>
      <c r="J138" s="34" t="s">
        <v>27</v>
      </c>
      <c r="K138" s="39" t="s">
        <v>30</v>
      </c>
      <c r="L138" s="39"/>
      <c r="M138" s="26" t="s">
        <v>29</v>
      </c>
      <c r="N138" s="26" t="s">
        <v>29</v>
      </c>
      <c r="O138" s="26" t="s">
        <v>84</v>
      </c>
      <c r="P138" s="34"/>
      <c r="Q138" s="34"/>
    </row>
    <row r="139" spans="1:17" hidden="1">
      <c r="A139" s="33">
        <v>43680</v>
      </c>
      <c r="B139" s="38" t="s">
        <v>176</v>
      </c>
      <c r="C139" s="38" t="s">
        <v>22</v>
      </c>
      <c r="D139" s="39" t="s">
        <v>26</v>
      </c>
      <c r="E139" s="53"/>
      <c r="F139" s="40">
        <v>500</v>
      </c>
      <c r="G139" s="35">
        <f t="shared" si="2"/>
        <v>0.88003379329766263</v>
      </c>
      <c r="H139" s="36">
        <v>568.16</v>
      </c>
      <c r="I139" s="41"/>
      <c r="J139" s="34" t="s">
        <v>27</v>
      </c>
      <c r="K139" s="39" t="s">
        <v>30</v>
      </c>
      <c r="L139" s="39"/>
      <c r="M139" s="26" t="s">
        <v>29</v>
      </c>
      <c r="N139" s="26" t="s">
        <v>29</v>
      </c>
      <c r="O139" s="26" t="s">
        <v>84</v>
      </c>
      <c r="P139" s="34"/>
      <c r="Q139" s="34"/>
    </row>
    <row r="140" spans="1:17" hidden="1">
      <c r="A140" s="33">
        <v>43680</v>
      </c>
      <c r="B140" s="38" t="s">
        <v>170</v>
      </c>
      <c r="C140" s="38" t="s">
        <v>22</v>
      </c>
      <c r="D140" s="39" t="s">
        <v>26</v>
      </c>
      <c r="E140" s="53"/>
      <c r="F140" s="40">
        <v>500</v>
      </c>
      <c r="G140" s="35">
        <f t="shared" si="2"/>
        <v>0.88003379329766263</v>
      </c>
      <c r="H140" s="36">
        <v>568.16</v>
      </c>
      <c r="I140" s="41"/>
      <c r="J140" s="34" t="s">
        <v>27</v>
      </c>
      <c r="K140" s="39" t="s">
        <v>30</v>
      </c>
      <c r="L140" s="39"/>
      <c r="M140" s="26" t="s">
        <v>29</v>
      </c>
      <c r="N140" s="26" t="s">
        <v>29</v>
      </c>
      <c r="O140" s="26" t="s">
        <v>84</v>
      </c>
      <c r="P140" s="34"/>
      <c r="Q140" s="34"/>
    </row>
    <row r="141" spans="1:17" hidden="1">
      <c r="A141" s="33">
        <v>43680</v>
      </c>
      <c r="B141" s="38" t="s">
        <v>171</v>
      </c>
      <c r="C141" s="38" t="s">
        <v>22</v>
      </c>
      <c r="D141" s="39" t="s">
        <v>26</v>
      </c>
      <c r="E141" s="53"/>
      <c r="F141" s="40">
        <v>500</v>
      </c>
      <c r="G141" s="35">
        <f t="shared" si="2"/>
        <v>0.88003379329766263</v>
      </c>
      <c r="H141" s="36">
        <v>568.16</v>
      </c>
      <c r="I141" s="41"/>
      <c r="J141" s="34" t="s">
        <v>27</v>
      </c>
      <c r="K141" s="39" t="s">
        <v>30</v>
      </c>
      <c r="L141" s="39"/>
      <c r="M141" s="26" t="s">
        <v>29</v>
      </c>
      <c r="N141" s="26" t="s">
        <v>29</v>
      </c>
      <c r="O141" s="26" t="s">
        <v>84</v>
      </c>
      <c r="P141" s="34"/>
      <c r="Q141" s="34"/>
    </row>
    <row r="142" spans="1:17" hidden="1">
      <c r="A142" s="33">
        <v>43680</v>
      </c>
      <c r="B142" s="39" t="s">
        <v>420</v>
      </c>
      <c r="C142" s="39" t="s">
        <v>22</v>
      </c>
      <c r="D142" s="39" t="s">
        <v>26</v>
      </c>
      <c r="E142" s="49"/>
      <c r="F142" s="80">
        <v>1000</v>
      </c>
      <c r="G142" s="35">
        <f t="shared" si="2"/>
        <v>1.7600675865953253</v>
      </c>
      <c r="H142" s="36">
        <v>568.16</v>
      </c>
      <c r="I142" s="50"/>
      <c r="J142" s="34" t="s">
        <v>60</v>
      </c>
      <c r="K142" s="48" t="s">
        <v>30</v>
      </c>
      <c r="L142" s="39"/>
      <c r="M142" s="48" t="s">
        <v>29</v>
      </c>
      <c r="N142" s="26" t="s">
        <v>29</v>
      </c>
      <c r="O142" s="26" t="s">
        <v>84</v>
      </c>
      <c r="P142" s="34"/>
      <c r="Q142" s="34"/>
    </row>
    <row r="143" spans="1:17" hidden="1">
      <c r="A143" s="33">
        <v>43680</v>
      </c>
      <c r="B143" s="39" t="s">
        <v>421</v>
      </c>
      <c r="C143" s="39" t="s">
        <v>22</v>
      </c>
      <c r="D143" s="39" t="s">
        <v>26</v>
      </c>
      <c r="E143" s="49"/>
      <c r="F143" s="80">
        <v>1000</v>
      </c>
      <c r="G143" s="35">
        <f t="shared" si="2"/>
        <v>1.7600675865953253</v>
      </c>
      <c r="H143" s="36">
        <v>568.16</v>
      </c>
      <c r="I143" s="50"/>
      <c r="J143" s="34" t="s">
        <v>60</v>
      </c>
      <c r="K143" s="48" t="s">
        <v>30</v>
      </c>
      <c r="L143" s="39"/>
      <c r="M143" s="48" t="s">
        <v>29</v>
      </c>
      <c r="N143" s="26" t="s">
        <v>29</v>
      </c>
      <c r="O143" s="26" t="s">
        <v>84</v>
      </c>
      <c r="P143" s="34"/>
      <c r="Q143" s="34"/>
    </row>
    <row r="144" spans="1:17" hidden="1">
      <c r="A144" s="33">
        <v>43680</v>
      </c>
      <c r="B144" s="68" t="s">
        <v>594</v>
      </c>
      <c r="C144" s="68" t="s">
        <v>567</v>
      </c>
      <c r="D144" s="39" t="s">
        <v>26</v>
      </c>
      <c r="E144" s="69"/>
      <c r="F144" s="46">
        <v>1000</v>
      </c>
      <c r="G144" s="35">
        <f t="shared" si="2"/>
        <v>1.7600675865953253</v>
      </c>
      <c r="H144" s="36">
        <v>568.16</v>
      </c>
      <c r="I144" s="49"/>
      <c r="J144" s="34" t="s">
        <v>70</v>
      </c>
      <c r="K144" s="68" t="s">
        <v>568</v>
      </c>
      <c r="L144" s="68"/>
      <c r="M144" s="68"/>
      <c r="N144" s="26" t="s">
        <v>29</v>
      </c>
      <c r="O144" s="26" t="s">
        <v>84</v>
      </c>
      <c r="P144" s="34"/>
      <c r="Q144" s="34"/>
    </row>
    <row r="145" spans="1:17" hidden="1">
      <c r="A145" s="33">
        <v>43680</v>
      </c>
      <c r="B145" s="68" t="s">
        <v>666</v>
      </c>
      <c r="C145" s="38" t="s">
        <v>31</v>
      </c>
      <c r="D145" s="39" t="s">
        <v>26</v>
      </c>
      <c r="E145" s="69"/>
      <c r="F145" s="69">
        <v>2000</v>
      </c>
      <c r="G145" s="35">
        <f t="shared" si="2"/>
        <v>3.5201351731906505</v>
      </c>
      <c r="H145" s="36">
        <v>568.16</v>
      </c>
      <c r="I145" s="49"/>
      <c r="J145" s="34" t="s">
        <v>70</v>
      </c>
      <c r="K145" s="68" t="s">
        <v>568</v>
      </c>
      <c r="L145" s="68"/>
      <c r="M145" s="68"/>
      <c r="N145" s="26" t="s">
        <v>29</v>
      </c>
      <c r="O145" s="26" t="s">
        <v>84</v>
      </c>
      <c r="P145" s="34"/>
      <c r="Q145" s="34"/>
    </row>
    <row r="146" spans="1:17" hidden="1">
      <c r="A146" s="33">
        <v>43680</v>
      </c>
      <c r="B146" s="68" t="s">
        <v>595</v>
      </c>
      <c r="C146" s="68" t="s">
        <v>567</v>
      </c>
      <c r="D146" s="39" t="s">
        <v>26</v>
      </c>
      <c r="E146" s="69"/>
      <c r="F146" s="46">
        <v>500</v>
      </c>
      <c r="G146" s="35">
        <f t="shared" si="2"/>
        <v>0.88003379329766263</v>
      </c>
      <c r="H146" s="36">
        <v>568.16</v>
      </c>
      <c r="I146" s="49"/>
      <c r="J146" s="34" t="s">
        <v>70</v>
      </c>
      <c r="K146" s="68" t="s">
        <v>568</v>
      </c>
      <c r="L146" s="68"/>
      <c r="M146" s="68"/>
      <c r="N146" s="26" t="s">
        <v>29</v>
      </c>
      <c r="O146" s="26" t="s">
        <v>84</v>
      </c>
      <c r="P146" s="34"/>
      <c r="Q146" s="34"/>
    </row>
    <row r="147" spans="1:17" hidden="1">
      <c r="A147" s="33">
        <v>43680</v>
      </c>
      <c r="B147" s="68" t="s">
        <v>596</v>
      </c>
      <c r="C147" s="68" t="s">
        <v>567</v>
      </c>
      <c r="D147" s="39" t="s">
        <v>26</v>
      </c>
      <c r="E147" s="69"/>
      <c r="F147" s="46">
        <v>500</v>
      </c>
      <c r="G147" s="35">
        <f t="shared" si="2"/>
        <v>0.88003379329766263</v>
      </c>
      <c r="H147" s="36">
        <v>568.16</v>
      </c>
      <c r="I147" s="49"/>
      <c r="J147" s="34" t="s">
        <v>70</v>
      </c>
      <c r="K147" s="68" t="s">
        <v>568</v>
      </c>
      <c r="L147" s="68"/>
      <c r="M147" s="68"/>
      <c r="N147" s="26" t="s">
        <v>29</v>
      </c>
      <c r="O147" s="26" t="s">
        <v>84</v>
      </c>
      <c r="P147" s="34"/>
      <c r="Q147" s="34"/>
    </row>
    <row r="148" spans="1:17" hidden="1">
      <c r="A148" s="33">
        <v>43680</v>
      </c>
      <c r="B148" s="68" t="s">
        <v>597</v>
      </c>
      <c r="C148" s="68" t="s">
        <v>567</v>
      </c>
      <c r="D148" s="39" t="s">
        <v>26</v>
      </c>
      <c r="E148" s="69"/>
      <c r="F148" s="46">
        <v>500</v>
      </c>
      <c r="G148" s="35">
        <f t="shared" si="2"/>
        <v>0.88003379329766263</v>
      </c>
      <c r="H148" s="36">
        <v>568.16</v>
      </c>
      <c r="I148" s="49"/>
      <c r="J148" s="34" t="s">
        <v>70</v>
      </c>
      <c r="K148" s="68" t="s">
        <v>568</v>
      </c>
      <c r="L148" s="68"/>
      <c r="M148" s="68"/>
      <c r="N148" s="26" t="s">
        <v>29</v>
      </c>
      <c r="O148" s="26" t="s">
        <v>84</v>
      </c>
      <c r="P148" s="34"/>
      <c r="Q148" s="34"/>
    </row>
    <row r="149" spans="1:17" hidden="1">
      <c r="A149" s="33">
        <v>43680</v>
      </c>
      <c r="B149" s="68" t="s">
        <v>598</v>
      </c>
      <c r="C149" s="68" t="s">
        <v>567</v>
      </c>
      <c r="D149" s="39" t="s">
        <v>26</v>
      </c>
      <c r="E149" s="69"/>
      <c r="F149" s="46">
        <v>500</v>
      </c>
      <c r="G149" s="35">
        <f t="shared" si="2"/>
        <v>0.88003379329766263</v>
      </c>
      <c r="H149" s="36">
        <v>568.16</v>
      </c>
      <c r="I149" s="49"/>
      <c r="J149" s="34" t="s">
        <v>70</v>
      </c>
      <c r="K149" s="68" t="s">
        <v>568</v>
      </c>
      <c r="L149" s="68"/>
      <c r="M149" s="68"/>
      <c r="N149" s="26" t="s">
        <v>29</v>
      </c>
      <c r="O149" s="26" t="s">
        <v>84</v>
      </c>
      <c r="P149" s="34"/>
      <c r="Q149" s="34"/>
    </row>
    <row r="150" spans="1:17" hidden="1">
      <c r="A150" s="33">
        <v>43680</v>
      </c>
      <c r="B150" s="68" t="s">
        <v>599</v>
      </c>
      <c r="C150" s="68" t="s">
        <v>567</v>
      </c>
      <c r="D150" s="39" t="s">
        <v>26</v>
      </c>
      <c r="E150" s="69"/>
      <c r="F150" s="46">
        <v>500</v>
      </c>
      <c r="G150" s="35">
        <f t="shared" si="2"/>
        <v>0.88003379329766263</v>
      </c>
      <c r="H150" s="36">
        <v>568.16</v>
      </c>
      <c r="I150" s="49"/>
      <c r="J150" s="34" t="s">
        <v>70</v>
      </c>
      <c r="K150" s="68" t="s">
        <v>568</v>
      </c>
      <c r="L150" s="68"/>
      <c r="M150" s="68"/>
      <c r="N150" s="26" t="s">
        <v>29</v>
      </c>
      <c r="O150" s="26" t="s">
        <v>84</v>
      </c>
      <c r="P150" s="34"/>
      <c r="Q150" s="34"/>
    </row>
    <row r="151" spans="1:17" hidden="1">
      <c r="A151" s="33">
        <v>43680</v>
      </c>
      <c r="B151" s="68" t="s">
        <v>667</v>
      </c>
      <c r="C151" s="38" t="s">
        <v>31</v>
      </c>
      <c r="D151" s="39" t="s">
        <v>26</v>
      </c>
      <c r="E151" s="69"/>
      <c r="F151" s="69">
        <v>3000</v>
      </c>
      <c r="G151" s="35">
        <f t="shared" si="2"/>
        <v>5.2802027597859764</v>
      </c>
      <c r="H151" s="36">
        <v>568.16</v>
      </c>
      <c r="I151" s="49"/>
      <c r="J151" s="34" t="s">
        <v>70</v>
      </c>
      <c r="K151" s="68" t="s">
        <v>568</v>
      </c>
      <c r="L151" s="68"/>
      <c r="M151" s="68"/>
      <c r="N151" s="26" t="s">
        <v>29</v>
      </c>
      <c r="O151" s="26" t="s">
        <v>84</v>
      </c>
      <c r="P151" s="34"/>
      <c r="Q151" s="34"/>
    </row>
    <row r="152" spans="1:17" hidden="1">
      <c r="A152" s="33">
        <v>43680</v>
      </c>
      <c r="B152" s="68" t="s">
        <v>600</v>
      </c>
      <c r="C152" s="68" t="s">
        <v>567</v>
      </c>
      <c r="D152" s="39" t="s">
        <v>26</v>
      </c>
      <c r="E152" s="69"/>
      <c r="F152" s="46">
        <v>500</v>
      </c>
      <c r="G152" s="35">
        <f t="shared" si="2"/>
        <v>0.88003379329766263</v>
      </c>
      <c r="H152" s="36">
        <v>568.16</v>
      </c>
      <c r="I152" s="49"/>
      <c r="J152" s="34" t="s">
        <v>70</v>
      </c>
      <c r="K152" s="68" t="s">
        <v>568</v>
      </c>
      <c r="L152" s="68"/>
      <c r="M152" s="68"/>
      <c r="N152" s="26" t="s">
        <v>29</v>
      </c>
      <c r="O152" s="26" t="s">
        <v>84</v>
      </c>
      <c r="P152" s="34"/>
      <c r="Q152" s="34"/>
    </row>
    <row r="153" spans="1:17" hidden="1">
      <c r="A153" s="33">
        <v>43680</v>
      </c>
      <c r="B153" s="68" t="s">
        <v>668</v>
      </c>
      <c r="C153" s="38" t="s">
        <v>31</v>
      </c>
      <c r="D153" s="39" t="s">
        <v>26</v>
      </c>
      <c r="E153" s="69"/>
      <c r="F153" s="69">
        <v>1000</v>
      </c>
      <c r="G153" s="35">
        <f t="shared" si="2"/>
        <v>1.7600675865953253</v>
      </c>
      <c r="H153" s="36">
        <v>568.16</v>
      </c>
      <c r="I153" s="49"/>
      <c r="J153" s="34" t="s">
        <v>70</v>
      </c>
      <c r="K153" s="68" t="s">
        <v>568</v>
      </c>
      <c r="L153" s="68"/>
      <c r="M153" s="68"/>
      <c r="N153" s="26" t="s">
        <v>29</v>
      </c>
      <c r="O153" s="26" t="s">
        <v>84</v>
      </c>
      <c r="P153" s="34"/>
      <c r="Q153" s="34"/>
    </row>
    <row r="154" spans="1:17" hidden="1">
      <c r="A154" s="33">
        <v>43680</v>
      </c>
      <c r="B154" s="68" t="s">
        <v>601</v>
      </c>
      <c r="C154" s="68" t="s">
        <v>567</v>
      </c>
      <c r="D154" s="39" t="s">
        <v>26</v>
      </c>
      <c r="E154" s="69"/>
      <c r="F154" s="46">
        <v>1000</v>
      </c>
      <c r="G154" s="35">
        <f t="shared" si="2"/>
        <v>1.7600675865953253</v>
      </c>
      <c r="H154" s="36">
        <v>568.16</v>
      </c>
      <c r="I154" s="49"/>
      <c r="J154" s="34" t="s">
        <v>70</v>
      </c>
      <c r="K154" s="68" t="s">
        <v>568</v>
      </c>
      <c r="L154" s="68"/>
      <c r="M154" s="68"/>
      <c r="N154" s="26" t="s">
        <v>29</v>
      </c>
      <c r="O154" s="26" t="s">
        <v>84</v>
      </c>
      <c r="P154" s="34"/>
      <c r="Q154" s="34"/>
    </row>
    <row r="155" spans="1:17" hidden="1">
      <c r="A155" s="33">
        <v>43681</v>
      </c>
      <c r="B155" s="38" t="s">
        <v>189</v>
      </c>
      <c r="C155" s="38" t="s">
        <v>22</v>
      </c>
      <c r="D155" s="39" t="s">
        <v>26</v>
      </c>
      <c r="E155" s="53"/>
      <c r="F155" s="40">
        <v>500</v>
      </c>
      <c r="G155" s="35">
        <f t="shared" si="2"/>
        <v>0.88003379329766263</v>
      </c>
      <c r="H155" s="36">
        <v>568.16</v>
      </c>
      <c r="I155" s="41"/>
      <c r="J155" s="34" t="s">
        <v>27</v>
      </c>
      <c r="K155" s="39" t="s">
        <v>30</v>
      </c>
      <c r="L155" s="39"/>
      <c r="M155" s="26" t="s">
        <v>29</v>
      </c>
      <c r="N155" s="26" t="s">
        <v>29</v>
      </c>
      <c r="O155" s="26" t="s">
        <v>84</v>
      </c>
      <c r="P155" s="34"/>
      <c r="Q155" s="34"/>
    </row>
    <row r="156" spans="1:17" hidden="1">
      <c r="A156" s="33">
        <v>43681</v>
      </c>
      <c r="B156" s="39" t="s">
        <v>664</v>
      </c>
      <c r="C156" s="38" t="s">
        <v>31</v>
      </c>
      <c r="D156" s="39" t="s">
        <v>26</v>
      </c>
      <c r="E156" s="53"/>
      <c r="F156" s="53">
        <v>1600</v>
      </c>
      <c r="G156" s="35">
        <f t="shared" si="2"/>
        <v>2.8161081385525204</v>
      </c>
      <c r="H156" s="36">
        <v>568.16</v>
      </c>
      <c r="I156" s="41"/>
      <c r="J156" s="34" t="s">
        <v>27</v>
      </c>
      <c r="K156" s="39" t="s">
        <v>30</v>
      </c>
      <c r="L156" s="39"/>
      <c r="M156" s="26" t="s">
        <v>29</v>
      </c>
      <c r="N156" s="26" t="s">
        <v>29</v>
      </c>
      <c r="O156" s="26" t="s">
        <v>84</v>
      </c>
      <c r="P156" s="34"/>
      <c r="Q156" s="34"/>
    </row>
    <row r="157" spans="1:17" hidden="1">
      <c r="A157" s="33">
        <v>43681</v>
      </c>
      <c r="B157" s="38" t="s">
        <v>188</v>
      </c>
      <c r="C157" s="38" t="s">
        <v>22</v>
      </c>
      <c r="D157" s="39" t="s">
        <v>26</v>
      </c>
      <c r="E157" s="53"/>
      <c r="F157" s="40">
        <v>500</v>
      </c>
      <c r="G157" s="35">
        <f t="shared" si="2"/>
        <v>0.88003379329766263</v>
      </c>
      <c r="H157" s="36">
        <v>568.16</v>
      </c>
      <c r="I157" s="41"/>
      <c r="J157" s="34" t="s">
        <v>27</v>
      </c>
      <c r="K157" s="39" t="s">
        <v>30</v>
      </c>
      <c r="L157" s="39"/>
      <c r="M157" s="26" t="s">
        <v>29</v>
      </c>
      <c r="N157" s="26" t="s">
        <v>29</v>
      </c>
      <c r="O157" s="26" t="s">
        <v>84</v>
      </c>
      <c r="P157" s="34"/>
      <c r="Q157" s="34"/>
    </row>
    <row r="158" spans="1:17" hidden="1">
      <c r="A158" s="33">
        <v>43681</v>
      </c>
      <c r="B158" s="38" t="s">
        <v>190</v>
      </c>
      <c r="C158" s="38" t="s">
        <v>22</v>
      </c>
      <c r="D158" s="39" t="s">
        <v>26</v>
      </c>
      <c r="E158" s="53"/>
      <c r="F158" s="40">
        <v>500</v>
      </c>
      <c r="G158" s="35">
        <f t="shared" si="2"/>
        <v>0.88003379329766263</v>
      </c>
      <c r="H158" s="36">
        <v>568.16</v>
      </c>
      <c r="I158" s="41"/>
      <c r="J158" s="34" t="s">
        <v>27</v>
      </c>
      <c r="K158" s="39" t="s">
        <v>30</v>
      </c>
      <c r="L158" s="39"/>
      <c r="M158" s="26" t="s">
        <v>29</v>
      </c>
      <c r="N158" s="26" t="s">
        <v>29</v>
      </c>
      <c r="O158" s="26" t="s">
        <v>84</v>
      </c>
      <c r="P158" s="34"/>
      <c r="Q158" s="34"/>
    </row>
    <row r="159" spans="1:17" hidden="1">
      <c r="A159" s="33">
        <v>43681</v>
      </c>
      <c r="B159" s="38" t="s">
        <v>171</v>
      </c>
      <c r="C159" s="38" t="s">
        <v>22</v>
      </c>
      <c r="D159" s="39" t="s">
        <v>26</v>
      </c>
      <c r="E159" s="53"/>
      <c r="F159" s="40">
        <v>500</v>
      </c>
      <c r="G159" s="35">
        <f t="shared" si="2"/>
        <v>0.88003379329766263</v>
      </c>
      <c r="H159" s="36">
        <v>568.16</v>
      </c>
      <c r="I159" s="41"/>
      <c r="J159" s="34" t="s">
        <v>27</v>
      </c>
      <c r="K159" s="39" t="s">
        <v>30</v>
      </c>
      <c r="L159" s="39"/>
      <c r="M159" s="26" t="s">
        <v>29</v>
      </c>
      <c r="N159" s="26" t="s">
        <v>29</v>
      </c>
      <c r="O159" s="26" t="s">
        <v>84</v>
      </c>
      <c r="P159" s="34"/>
      <c r="Q159" s="34"/>
    </row>
    <row r="160" spans="1:17" hidden="1">
      <c r="A160" s="33">
        <v>43681</v>
      </c>
      <c r="B160" s="38" t="s">
        <v>189</v>
      </c>
      <c r="C160" s="38" t="s">
        <v>22</v>
      </c>
      <c r="D160" s="39" t="s">
        <v>26</v>
      </c>
      <c r="E160" s="53"/>
      <c r="F160" s="40">
        <v>500</v>
      </c>
      <c r="G160" s="35">
        <f t="shared" si="2"/>
        <v>0.88003379329766263</v>
      </c>
      <c r="H160" s="36">
        <v>568.16</v>
      </c>
      <c r="I160" s="41"/>
      <c r="J160" s="34" t="s">
        <v>27</v>
      </c>
      <c r="K160" s="39" t="s">
        <v>30</v>
      </c>
      <c r="L160" s="39"/>
      <c r="M160" s="26" t="s">
        <v>29</v>
      </c>
      <c r="N160" s="26" t="s">
        <v>29</v>
      </c>
      <c r="O160" s="26" t="s">
        <v>84</v>
      </c>
      <c r="P160" s="34"/>
      <c r="Q160" s="34"/>
    </row>
    <row r="161" spans="1:17" hidden="1">
      <c r="A161" s="33">
        <v>43681</v>
      </c>
      <c r="B161" s="39" t="s">
        <v>191</v>
      </c>
      <c r="C161" s="38" t="s">
        <v>31</v>
      </c>
      <c r="D161" s="39" t="s">
        <v>26</v>
      </c>
      <c r="E161" s="53"/>
      <c r="F161" s="53">
        <v>2800</v>
      </c>
      <c r="G161" s="35">
        <f t="shared" si="2"/>
        <v>4.9281892424669111</v>
      </c>
      <c r="H161" s="36">
        <v>568.16</v>
      </c>
      <c r="I161" s="41"/>
      <c r="J161" s="34" t="s">
        <v>27</v>
      </c>
      <c r="K161" s="39" t="s">
        <v>30</v>
      </c>
      <c r="L161" s="39"/>
      <c r="M161" s="26" t="s">
        <v>29</v>
      </c>
      <c r="N161" s="26" t="s">
        <v>29</v>
      </c>
      <c r="O161" s="26" t="s">
        <v>84</v>
      </c>
      <c r="P161" s="34"/>
      <c r="Q161" s="34"/>
    </row>
    <row r="162" spans="1:17" hidden="1">
      <c r="A162" s="33">
        <v>43681</v>
      </c>
      <c r="B162" s="38" t="s">
        <v>188</v>
      </c>
      <c r="C162" s="38" t="s">
        <v>22</v>
      </c>
      <c r="D162" s="39" t="s">
        <v>26</v>
      </c>
      <c r="E162" s="53"/>
      <c r="F162" s="40">
        <v>500</v>
      </c>
      <c r="G162" s="35">
        <f t="shared" si="2"/>
        <v>0.88003379329766263</v>
      </c>
      <c r="H162" s="36">
        <v>568.16</v>
      </c>
      <c r="I162" s="41"/>
      <c r="J162" s="34" t="s">
        <v>27</v>
      </c>
      <c r="K162" s="39" t="s">
        <v>30</v>
      </c>
      <c r="L162" s="39"/>
      <c r="M162" s="26" t="s">
        <v>29</v>
      </c>
      <c r="N162" s="26" t="s">
        <v>29</v>
      </c>
      <c r="O162" s="26" t="s">
        <v>84</v>
      </c>
      <c r="P162" s="34"/>
      <c r="Q162" s="34"/>
    </row>
    <row r="163" spans="1:17" hidden="1">
      <c r="A163" s="33">
        <v>43681</v>
      </c>
      <c r="B163" s="38" t="s">
        <v>176</v>
      </c>
      <c r="C163" s="38" t="s">
        <v>22</v>
      </c>
      <c r="D163" s="39" t="s">
        <v>26</v>
      </c>
      <c r="E163" s="53"/>
      <c r="F163" s="40">
        <v>500</v>
      </c>
      <c r="G163" s="35">
        <f t="shared" si="2"/>
        <v>0.88003379329766263</v>
      </c>
      <c r="H163" s="36">
        <v>568.16</v>
      </c>
      <c r="I163" s="41"/>
      <c r="J163" s="34" t="s">
        <v>27</v>
      </c>
      <c r="K163" s="39" t="s">
        <v>30</v>
      </c>
      <c r="L163" s="39"/>
      <c r="M163" s="26" t="s">
        <v>29</v>
      </c>
      <c r="N163" s="26" t="s">
        <v>29</v>
      </c>
      <c r="O163" s="26" t="s">
        <v>84</v>
      </c>
      <c r="P163" s="34"/>
      <c r="Q163" s="34"/>
    </row>
    <row r="164" spans="1:17" hidden="1">
      <c r="A164" s="33">
        <v>43681</v>
      </c>
      <c r="B164" s="38" t="s">
        <v>170</v>
      </c>
      <c r="C164" s="38" t="s">
        <v>22</v>
      </c>
      <c r="D164" s="39" t="s">
        <v>26</v>
      </c>
      <c r="E164" s="53"/>
      <c r="F164" s="40">
        <v>500</v>
      </c>
      <c r="G164" s="35">
        <f t="shared" si="2"/>
        <v>0.88003379329766263</v>
      </c>
      <c r="H164" s="36">
        <v>568.16</v>
      </c>
      <c r="I164" s="41"/>
      <c r="J164" s="34" t="s">
        <v>27</v>
      </c>
      <c r="K164" s="39" t="s">
        <v>30</v>
      </c>
      <c r="L164" s="39"/>
      <c r="M164" s="26" t="s">
        <v>29</v>
      </c>
      <c r="N164" s="26" t="s">
        <v>29</v>
      </c>
      <c r="O164" s="26" t="s">
        <v>84</v>
      </c>
      <c r="P164" s="34"/>
      <c r="Q164" s="34"/>
    </row>
    <row r="165" spans="1:17" hidden="1">
      <c r="A165" s="33">
        <v>43681</v>
      </c>
      <c r="B165" s="38" t="s">
        <v>171</v>
      </c>
      <c r="C165" s="38" t="s">
        <v>22</v>
      </c>
      <c r="D165" s="39" t="s">
        <v>26</v>
      </c>
      <c r="E165" s="53"/>
      <c r="F165" s="40">
        <v>500</v>
      </c>
      <c r="G165" s="35">
        <f t="shared" si="2"/>
        <v>0.88003379329766263</v>
      </c>
      <c r="H165" s="36">
        <v>568.16</v>
      </c>
      <c r="I165" s="41"/>
      <c r="J165" s="34" t="s">
        <v>27</v>
      </c>
      <c r="K165" s="39" t="s">
        <v>30</v>
      </c>
      <c r="L165" s="39"/>
      <c r="M165" s="26" t="s">
        <v>29</v>
      </c>
      <c r="N165" s="26" t="s">
        <v>29</v>
      </c>
      <c r="O165" s="26" t="s">
        <v>84</v>
      </c>
      <c r="P165" s="34"/>
      <c r="Q165" s="34"/>
    </row>
    <row r="166" spans="1:17" hidden="1">
      <c r="A166" s="33">
        <v>43681</v>
      </c>
      <c r="B166" s="68" t="s">
        <v>602</v>
      </c>
      <c r="C166" s="68" t="s">
        <v>567</v>
      </c>
      <c r="D166" s="39" t="s">
        <v>26</v>
      </c>
      <c r="E166" s="69"/>
      <c r="F166" s="69">
        <v>500</v>
      </c>
      <c r="G166" s="35">
        <f t="shared" si="2"/>
        <v>0.88003379329766263</v>
      </c>
      <c r="H166" s="36">
        <v>568.16</v>
      </c>
      <c r="I166" s="49"/>
      <c r="J166" s="34" t="s">
        <v>70</v>
      </c>
      <c r="K166" s="68" t="s">
        <v>568</v>
      </c>
      <c r="L166" s="68"/>
      <c r="M166" s="68"/>
      <c r="N166" s="26" t="s">
        <v>29</v>
      </c>
      <c r="O166" s="26" t="s">
        <v>84</v>
      </c>
      <c r="P166" s="34"/>
      <c r="Q166" s="34"/>
    </row>
    <row r="167" spans="1:17" hidden="1">
      <c r="A167" s="33">
        <v>43681</v>
      </c>
      <c r="B167" s="68" t="s">
        <v>669</v>
      </c>
      <c r="C167" s="38" t="s">
        <v>31</v>
      </c>
      <c r="D167" s="39" t="s">
        <v>26</v>
      </c>
      <c r="E167" s="69"/>
      <c r="F167" s="69">
        <v>1600</v>
      </c>
      <c r="G167" s="35">
        <f t="shared" si="2"/>
        <v>2.8161081385525204</v>
      </c>
      <c r="H167" s="36">
        <v>568.16</v>
      </c>
      <c r="I167" s="49"/>
      <c r="J167" s="34" t="s">
        <v>70</v>
      </c>
      <c r="K167" s="68" t="s">
        <v>568</v>
      </c>
      <c r="L167" s="68"/>
      <c r="M167" s="68"/>
      <c r="N167" s="26" t="s">
        <v>29</v>
      </c>
      <c r="O167" s="26" t="s">
        <v>84</v>
      </c>
      <c r="P167" s="34"/>
      <c r="Q167" s="34"/>
    </row>
    <row r="168" spans="1:17" hidden="1">
      <c r="A168" s="33">
        <v>43681</v>
      </c>
      <c r="B168" s="68" t="s">
        <v>603</v>
      </c>
      <c r="C168" s="68" t="s">
        <v>567</v>
      </c>
      <c r="D168" s="39" t="s">
        <v>26</v>
      </c>
      <c r="E168" s="69"/>
      <c r="F168" s="69">
        <v>500</v>
      </c>
      <c r="G168" s="35">
        <f t="shared" ref="G168:G232" si="3">F168/H168</f>
        <v>0.88003379329766263</v>
      </c>
      <c r="H168" s="36">
        <v>568.16</v>
      </c>
      <c r="I168" s="49"/>
      <c r="J168" s="34" t="s">
        <v>70</v>
      </c>
      <c r="K168" s="68" t="s">
        <v>568</v>
      </c>
      <c r="L168" s="68"/>
      <c r="M168" s="68"/>
      <c r="N168" s="26" t="s">
        <v>29</v>
      </c>
      <c r="O168" s="26" t="s">
        <v>84</v>
      </c>
      <c r="P168" s="34"/>
      <c r="Q168" s="34"/>
    </row>
    <row r="169" spans="1:17" hidden="1">
      <c r="A169" s="33">
        <v>43681</v>
      </c>
      <c r="B169" s="68" t="s">
        <v>660</v>
      </c>
      <c r="C169" s="38" t="s">
        <v>31</v>
      </c>
      <c r="D169" s="39" t="s">
        <v>26</v>
      </c>
      <c r="E169" s="69"/>
      <c r="F169" s="69">
        <v>1000</v>
      </c>
      <c r="G169" s="35">
        <f t="shared" si="3"/>
        <v>1.7600675865953253</v>
      </c>
      <c r="H169" s="36">
        <v>568.16</v>
      </c>
      <c r="I169" s="49"/>
      <c r="J169" s="34" t="s">
        <v>70</v>
      </c>
      <c r="K169" s="68" t="s">
        <v>568</v>
      </c>
      <c r="L169" s="68"/>
      <c r="M169" s="68"/>
      <c r="N169" s="26" t="s">
        <v>29</v>
      </c>
      <c r="O169" s="26" t="s">
        <v>84</v>
      </c>
      <c r="P169" s="34"/>
      <c r="Q169" s="34"/>
    </row>
    <row r="170" spans="1:17" hidden="1">
      <c r="A170" s="33">
        <v>43681</v>
      </c>
      <c r="B170" s="68" t="s">
        <v>604</v>
      </c>
      <c r="C170" s="68" t="s">
        <v>567</v>
      </c>
      <c r="D170" s="39" t="s">
        <v>26</v>
      </c>
      <c r="E170" s="69"/>
      <c r="F170" s="69">
        <v>1000</v>
      </c>
      <c r="G170" s="35">
        <f t="shared" si="3"/>
        <v>1.7600675865953253</v>
      </c>
      <c r="H170" s="36">
        <v>568.16</v>
      </c>
      <c r="I170" s="49"/>
      <c r="J170" s="34" t="s">
        <v>70</v>
      </c>
      <c r="K170" s="68" t="s">
        <v>568</v>
      </c>
      <c r="L170" s="68"/>
      <c r="M170" s="68"/>
      <c r="N170" s="26" t="s">
        <v>29</v>
      </c>
      <c r="O170" s="26" t="s">
        <v>84</v>
      </c>
      <c r="P170" s="34"/>
      <c r="Q170" s="34"/>
    </row>
    <row r="171" spans="1:17" hidden="1">
      <c r="A171" s="33">
        <v>43681</v>
      </c>
      <c r="B171" s="68" t="s">
        <v>605</v>
      </c>
      <c r="C171" s="68" t="s">
        <v>567</v>
      </c>
      <c r="D171" s="39" t="s">
        <v>26</v>
      </c>
      <c r="E171" s="69"/>
      <c r="F171" s="69">
        <v>1000</v>
      </c>
      <c r="G171" s="35">
        <f t="shared" si="3"/>
        <v>1.7600675865953253</v>
      </c>
      <c r="H171" s="36">
        <v>568.16</v>
      </c>
      <c r="I171" s="49"/>
      <c r="J171" s="34" t="s">
        <v>70</v>
      </c>
      <c r="K171" s="68" t="s">
        <v>568</v>
      </c>
      <c r="L171" s="68"/>
      <c r="M171" s="68"/>
      <c r="N171" s="26" t="s">
        <v>29</v>
      </c>
      <c r="O171" s="26" t="s">
        <v>84</v>
      </c>
      <c r="P171" s="34"/>
      <c r="Q171" s="34"/>
    </row>
    <row r="172" spans="1:17" hidden="1">
      <c r="A172" s="33">
        <v>43681</v>
      </c>
      <c r="B172" s="68" t="s">
        <v>670</v>
      </c>
      <c r="C172" s="38" t="s">
        <v>31</v>
      </c>
      <c r="D172" s="39" t="s">
        <v>26</v>
      </c>
      <c r="E172" s="69"/>
      <c r="F172" s="69">
        <v>2700</v>
      </c>
      <c r="G172" s="35">
        <f t="shared" si="3"/>
        <v>4.7521824838073785</v>
      </c>
      <c r="H172" s="36">
        <v>568.16</v>
      </c>
      <c r="I172" s="49"/>
      <c r="J172" s="34" t="s">
        <v>70</v>
      </c>
      <c r="K172" s="68" t="s">
        <v>568</v>
      </c>
      <c r="L172" s="68"/>
      <c r="M172" s="68"/>
      <c r="N172" s="26" t="s">
        <v>29</v>
      </c>
      <c r="O172" s="26" t="s">
        <v>84</v>
      </c>
      <c r="P172" s="34"/>
      <c r="Q172" s="34"/>
    </row>
    <row r="173" spans="1:17" hidden="1">
      <c r="A173" s="33">
        <v>43681</v>
      </c>
      <c r="B173" s="68" t="s">
        <v>661</v>
      </c>
      <c r="C173" s="38" t="s">
        <v>31</v>
      </c>
      <c r="D173" s="39" t="s">
        <v>26</v>
      </c>
      <c r="E173" s="69"/>
      <c r="F173" s="69">
        <v>1000</v>
      </c>
      <c r="G173" s="35">
        <f t="shared" si="3"/>
        <v>1.7600675865953253</v>
      </c>
      <c r="H173" s="36">
        <v>568.16</v>
      </c>
      <c r="I173" s="49"/>
      <c r="J173" s="34" t="s">
        <v>70</v>
      </c>
      <c r="K173" s="68" t="s">
        <v>568</v>
      </c>
      <c r="L173" s="68"/>
      <c r="M173" s="68"/>
      <c r="N173" s="26" t="s">
        <v>29</v>
      </c>
      <c r="O173" s="26" t="s">
        <v>84</v>
      </c>
      <c r="P173" s="34"/>
      <c r="Q173" s="34"/>
    </row>
    <row r="174" spans="1:17" hidden="1">
      <c r="A174" s="33">
        <v>43681</v>
      </c>
      <c r="B174" s="68" t="s">
        <v>606</v>
      </c>
      <c r="C174" s="68" t="s">
        <v>567</v>
      </c>
      <c r="D174" s="39" t="s">
        <v>26</v>
      </c>
      <c r="E174" s="69"/>
      <c r="F174" s="69">
        <v>500</v>
      </c>
      <c r="G174" s="35">
        <f t="shared" si="3"/>
        <v>0.88003379329766263</v>
      </c>
      <c r="H174" s="36">
        <v>568.16</v>
      </c>
      <c r="I174" s="49"/>
      <c r="J174" s="34" t="s">
        <v>70</v>
      </c>
      <c r="K174" s="68" t="s">
        <v>568</v>
      </c>
      <c r="L174" s="68"/>
      <c r="M174" s="68"/>
      <c r="N174" s="26" t="s">
        <v>29</v>
      </c>
      <c r="O174" s="26" t="s">
        <v>84</v>
      </c>
      <c r="P174" s="34"/>
      <c r="Q174" s="34"/>
    </row>
    <row r="175" spans="1:17" hidden="1">
      <c r="A175" s="33">
        <v>43681</v>
      </c>
      <c r="B175" s="68" t="s">
        <v>607</v>
      </c>
      <c r="C175" s="68" t="s">
        <v>567</v>
      </c>
      <c r="D175" s="39" t="s">
        <v>26</v>
      </c>
      <c r="E175" s="69"/>
      <c r="F175" s="69">
        <v>1000</v>
      </c>
      <c r="G175" s="35">
        <f t="shared" si="3"/>
        <v>1.7600675865953253</v>
      </c>
      <c r="H175" s="36">
        <v>568.16</v>
      </c>
      <c r="I175" s="49"/>
      <c r="J175" s="34" t="s">
        <v>70</v>
      </c>
      <c r="K175" s="68" t="s">
        <v>568</v>
      </c>
      <c r="L175" s="68"/>
      <c r="M175" s="68"/>
      <c r="N175" s="26" t="s">
        <v>29</v>
      </c>
      <c r="O175" s="26" t="s">
        <v>84</v>
      </c>
      <c r="P175" s="34"/>
      <c r="Q175" s="34"/>
    </row>
    <row r="176" spans="1:17" hidden="1">
      <c r="A176" s="33">
        <v>43682</v>
      </c>
      <c r="B176" s="34" t="s">
        <v>88</v>
      </c>
      <c r="C176" s="34" t="s">
        <v>22</v>
      </c>
      <c r="D176" s="34" t="s">
        <v>36</v>
      </c>
      <c r="E176" s="35"/>
      <c r="F176" s="35">
        <v>2000</v>
      </c>
      <c r="G176" s="35">
        <f t="shared" si="3"/>
        <v>3.5201351731906505</v>
      </c>
      <c r="H176" s="36">
        <v>568.16</v>
      </c>
      <c r="I176" s="34"/>
      <c r="J176" s="34" t="s">
        <v>61</v>
      </c>
      <c r="K176" s="34" t="s">
        <v>30</v>
      </c>
      <c r="L176" s="34"/>
      <c r="M176" s="34"/>
      <c r="N176" s="26" t="s">
        <v>29</v>
      </c>
      <c r="O176" s="26" t="s">
        <v>84</v>
      </c>
      <c r="P176" s="34"/>
      <c r="Q176" s="34"/>
    </row>
    <row r="177" spans="1:17" hidden="1">
      <c r="A177" s="33">
        <v>43682</v>
      </c>
      <c r="B177" s="34" t="s">
        <v>692</v>
      </c>
      <c r="C177" s="34" t="s">
        <v>62</v>
      </c>
      <c r="D177" s="34" t="s">
        <v>36</v>
      </c>
      <c r="E177" s="35"/>
      <c r="F177" s="35">
        <v>1000</v>
      </c>
      <c r="G177" s="35">
        <f t="shared" si="3"/>
        <v>1.7600675865953253</v>
      </c>
      <c r="H177" s="36">
        <v>568.16</v>
      </c>
      <c r="I177" s="34"/>
      <c r="J177" s="34" t="s">
        <v>61</v>
      </c>
      <c r="K177" s="34" t="s">
        <v>30</v>
      </c>
      <c r="L177" s="34"/>
      <c r="M177" s="34"/>
      <c r="N177" s="26" t="s">
        <v>29</v>
      </c>
      <c r="O177" s="26" t="s">
        <v>84</v>
      </c>
      <c r="P177" s="34"/>
      <c r="Q177" s="34"/>
    </row>
    <row r="178" spans="1:17" hidden="1">
      <c r="A178" s="33">
        <v>43682</v>
      </c>
      <c r="B178" s="34" t="s">
        <v>92</v>
      </c>
      <c r="C178" s="34" t="s">
        <v>22</v>
      </c>
      <c r="D178" s="34" t="s">
        <v>36</v>
      </c>
      <c r="E178" s="35"/>
      <c r="F178" s="35">
        <v>2000</v>
      </c>
      <c r="G178" s="35">
        <f t="shared" si="3"/>
        <v>3.5201351731906505</v>
      </c>
      <c r="H178" s="36">
        <v>568.16</v>
      </c>
      <c r="I178" s="34"/>
      <c r="J178" s="34" t="s">
        <v>61</v>
      </c>
      <c r="K178" s="34" t="s">
        <v>30</v>
      </c>
      <c r="L178" s="34"/>
      <c r="M178" s="34"/>
      <c r="N178" s="26" t="s">
        <v>29</v>
      </c>
      <c r="O178" s="26" t="s">
        <v>84</v>
      </c>
      <c r="P178" s="34"/>
      <c r="Q178" s="34"/>
    </row>
    <row r="179" spans="1:17" hidden="1">
      <c r="A179" s="33">
        <v>43682</v>
      </c>
      <c r="B179" s="34" t="s">
        <v>93</v>
      </c>
      <c r="C179" s="34" t="s">
        <v>22</v>
      </c>
      <c r="D179" s="34" t="s">
        <v>36</v>
      </c>
      <c r="E179" s="35"/>
      <c r="F179" s="35">
        <v>2000</v>
      </c>
      <c r="G179" s="35">
        <f t="shared" si="3"/>
        <v>3.5201351731906505</v>
      </c>
      <c r="H179" s="36">
        <v>568.16</v>
      </c>
      <c r="I179" s="34"/>
      <c r="J179" s="34" t="s">
        <v>61</v>
      </c>
      <c r="K179" s="34" t="s">
        <v>30</v>
      </c>
      <c r="L179" s="34"/>
      <c r="M179" s="34"/>
      <c r="N179" s="34" t="s">
        <v>29</v>
      </c>
      <c r="O179" s="26" t="s">
        <v>84</v>
      </c>
      <c r="P179" s="34"/>
      <c r="Q179" s="34"/>
    </row>
    <row r="180" spans="1:17" s="200" customFormat="1" hidden="1">
      <c r="A180" s="191">
        <v>43682</v>
      </c>
      <c r="B180" s="192" t="s">
        <v>125</v>
      </c>
      <c r="C180" s="192" t="s">
        <v>104</v>
      </c>
      <c r="D180" s="192" t="s">
        <v>26</v>
      </c>
      <c r="E180" s="205">
        <v>10000</v>
      </c>
      <c r="F180" s="205"/>
      <c r="G180" s="194">
        <f t="shared" si="3"/>
        <v>0</v>
      </c>
      <c r="H180" s="195">
        <v>568.16</v>
      </c>
      <c r="I180" s="206"/>
      <c r="J180" s="197" t="s">
        <v>34</v>
      </c>
      <c r="K180" s="207" t="s">
        <v>30</v>
      </c>
      <c r="L180" s="192"/>
      <c r="M180" s="192"/>
      <c r="N180" s="192" t="s">
        <v>29</v>
      </c>
      <c r="O180" s="199" t="s">
        <v>84</v>
      </c>
      <c r="P180" s="197"/>
      <c r="Q180" s="197"/>
    </row>
    <row r="181" spans="1:17" hidden="1">
      <c r="A181" s="33">
        <v>43682</v>
      </c>
      <c r="B181" s="39" t="s">
        <v>126</v>
      </c>
      <c r="C181" s="39" t="s">
        <v>22</v>
      </c>
      <c r="D181" s="39" t="s">
        <v>26</v>
      </c>
      <c r="E181" s="81"/>
      <c r="F181" s="81">
        <v>2500</v>
      </c>
      <c r="G181" s="35">
        <f t="shared" si="3"/>
        <v>4.4001689664883132</v>
      </c>
      <c r="H181" s="36">
        <v>568.16</v>
      </c>
      <c r="I181" s="82"/>
      <c r="J181" s="34" t="s">
        <v>34</v>
      </c>
      <c r="K181" s="83" t="s">
        <v>30</v>
      </c>
      <c r="L181" s="39"/>
      <c r="M181" s="39"/>
      <c r="N181" s="39" t="s">
        <v>29</v>
      </c>
      <c r="O181" s="26" t="s">
        <v>84</v>
      </c>
      <c r="P181" s="34"/>
      <c r="Q181" s="34"/>
    </row>
    <row r="182" spans="1:17" s="62" customFormat="1" hidden="1">
      <c r="A182" s="54">
        <v>43682</v>
      </c>
      <c r="B182" s="55" t="s">
        <v>718</v>
      </c>
      <c r="C182" s="55" t="s">
        <v>22</v>
      </c>
      <c r="D182" s="39" t="s">
        <v>26</v>
      </c>
      <c r="E182" s="84"/>
      <c r="F182" s="84">
        <v>12000</v>
      </c>
      <c r="G182" s="58">
        <f t="shared" si="3"/>
        <v>21.120811039143906</v>
      </c>
      <c r="H182" s="59">
        <v>568.16</v>
      </c>
      <c r="I182" s="85"/>
      <c r="J182" s="61" t="s">
        <v>34</v>
      </c>
      <c r="K182" s="71" t="s">
        <v>30</v>
      </c>
      <c r="L182" s="55"/>
      <c r="M182" s="55"/>
      <c r="N182" s="55" t="s">
        <v>29</v>
      </c>
      <c r="O182" s="86" t="s">
        <v>85</v>
      </c>
      <c r="P182" s="61"/>
      <c r="Q182" s="61"/>
    </row>
    <row r="183" spans="1:17" hidden="1">
      <c r="A183" s="33">
        <v>43682</v>
      </c>
      <c r="B183" s="38" t="s">
        <v>189</v>
      </c>
      <c r="C183" s="38" t="s">
        <v>22</v>
      </c>
      <c r="D183" s="39" t="s">
        <v>26</v>
      </c>
      <c r="E183" s="53"/>
      <c r="F183" s="81">
        <v>2500</v>
      </c>
      <c r="G183" s="35">
        <f t="shared" si="3"/>
        <v>4.4001689664883132</v>
      </c>
      <c r="H183" s="36">
        <v>568.16</v>
      </c>
      <c r="I183" s="41"/>
      <c r="J183" s="34" t="s">
        <v>27</v>
      </c>
      <c r="K183" s="39" t="s">
        <v>30</v>
      </c>
      <c r="L183" s="39"/>
      <c r="M183" s="39"/>
      <c r="N183" s="26" t="s">
        <v>29</v>
      </c>
      <c r="O183" s="26" t="s">
        <v>84</v>
      </c>
      <c r="P183" s="34"/>
      <c r="Q183" s="34"/>
    </row>
    <row r="184" spans="1:17" hidden="1">
      <c r="A184" s="33">
        <v>43682</v>
      </c>
      <c r="B184" s="38" t="s">
        <v>671</v>
      </c>
      <c r="C184" s="38" t="s">
        <v>31</v>
      </c>
      <c r="D184" s="39" t="s">
        <v>26</v>
      </c>
      <c r="E184" s="53"/>
      <c r="F184" s="53">
        <v>1000</v>
      </c>
      <c r="G184" s="35">
        <f t="shared" si="3"/>
        <v>1.7600675865953253</v>
      </c>
      <c r="H184" s="36">
        <v>568.16</v>
      </c>
      <c r="I184" s="41"/>
      <c r="J184" s="34" t="s">
        <v>27</v>
      </c>
      <c r="K184" s="39" t="s">
        <v>30</v>
      </c>
      <c r="L184" s="39"/>
      <c r="M184" s="39"/>
      <c r="N184" s="26" t="s">
        <v>29</v>
      </c>
      <c r="O184" s="26" t="s">
        <v>84</v>
      </c>
      <c r="P184" s="34"/>
      <c r="Q184" s="34"/>
    </row>
    <row r="185" spans="1:17" hidden="1">
      <c r="A185" s="33">
        <v>43682</v>
      </c>
      <c r="B185" s="38" t="s">
        <v>188</v>
      </c>
      <c r="C185" s="38" t="s">
        <v>22</v>
      </c>
      <c r="D185" s="39" t="s">
        <v>26</v>
      </c>
      <c r="E185" s="53"/>
      <c r="F185" s="81">
        <v>2500</v>
      </c>
      <c r="G185" s="35">
        <f t="shared" si="3"/>
        <v>4.4001689664883132</v>
      </c>
      <c r="H185" s="36">
        <v>568.16</v>
      </c>
      <c r="I185" s="41"/>
      <c r="J185" s="34" t="s">
        <v>27</v>
      </c>
      <c r="K185" s="39" t="s">
        <v>30</v>
      </c>
      <c r="L185" s="39"/>
      <c r="M185" s="39"/>
      <c r="N185" s="26" t="s">
        <v>29</v>
      </c>
      <c r="O185" s="26" t="s">
        <v>84</v>
      </c>
      <c r="P185" s="34"/>
      <c r="Q185" s="34"/>
    </row>
    <row r="186" spans="1:17" hidden="1">
      <c r="A186" s="33">
        <v>43682</v>
      </c>
      <c r="B186" s="38" t="s">
        <v>176</v>
      </c>
      <c r="C186" s="38" t="s">
        <v>22</v>
      </c>
      <c r="D186" s="39" t="s">
        <v>26</v>
      </c>
      <c r="E186" s="53"/>
      <c r="F186" s="81">
        <v>2500</v>
      </c>
      <c r="G186" s="35">
        <f t="shared" si="3"/>
        <v>4.4001689664883132</v>
      </c>
      <c r="H186" s="36">
        <v>568.16</v>
      </c>
      <c r="I186" s="41"/>
      <c r="J186" s="34" t="s">
        <v>27</v>
      </c>
      <c r="K186" s="39" t="s">
        <v>30</v>
      </c>
      <c r="L186" s="39"/>
      <c r="M186" s="39"/>
      <c r="N186" s="26" t="s">
        <v>29</v>
      </c>
      <c r="O186" s="26" t="s">
        <v>84</v>
      </c>
      <c r="P186" s="34"/>
      <c r="Q186" s="34"/>
    </row>
    <row r="187" spans="1:17" hidden="1">
      <c r="A187" s="33">
        <v>43682</v>
      </c>
      <c r="B187" s="38" t="s">
        <v>192</v>
      </c>
      <c r="C187" s="38" t="s">
        <v>22</v>
      </c>
      <c r="D187" s="39" t="s">
        <v>26</v>
      </c>
      <c r="E187" s="53"/>
      <c r="F187" s="81">
        <v>2500</v>
      </c>
      <c r="G187" s="35">
        <f t="shared" si="3"/>
        <v>4.4001689664883132</v>
      </c>
      <c r="H187" s="36">
        <v>568.16</v>
      </c>
      <c r="I187" s="41"/>
      <c r="J187" s="34" t="s">
        <v>27</v>
      </c>
      <c r="K187" s="39" t="s">
        <v>30</v>
      </c>
      <c r="L187" s="39"/>
      <c r="M187" s="39"/>
      <c r="N187" s="26" t="s">
        <v>29</v>
      </c>
      <c r="O187" s="26" t="s">
        <v>84</v>
      </c>
      <c r="P187" s="34"/>
      <c r="Q187" s="34"/>
    </row>
    <row r="188" spans="1:17" hidden="1">
      <c r="A188" s="33">
        <v>43682</v>
      </c>
      <c r="B188" s="38" t="s">
        <v>193</v>
      </c>
      <c r="C188" s="38" t="s">
        <v>22</v>
      </c>
      <c r="D188" s="39" t="s">
        <v>26</v>
      </c>
      <c r="E188" s="53"/>
      <c r="F188" s="81">
        <v>2500</v>
      </c>
      <c r="G188" s="35">
        <f t="shared" si="3"/>
        <v>4.4001689664883132</v>
      </c>
      <c r="H188" s="36">
        <v>568.16</v>
      </c>
      <c r="I188" s="41"/>
      <c r="J188" s="34" t="s">
        <v>27</v>
      </c>
      <c r="K188" s="39" t="s">
        <v>30</v>
      </c>
      <c r="L188" s="39"/>
      <c r="M188" s="39"/>
      <c r="N188" s="26" t="s">
        <v>29</v>
      </c>
      <c r="O188" s="26" t="s">
        <v>84</v>
      </c>
      <c r="P188" s="34"/>
      <c r="Q188" s="34"/>
    </row>
    <row r="189" spans="1:17" hidden="1">
      <c r="A189" s="33">
        <v>43682</v>
      </c>
      <c r="B189" s="38" t="s">
        <v>179</v>
      </c>
      <c r="C189" s="38" t="s">
        <v>22</v>
      </c>
      <c r="D189" s="39" t="s">
        <v>26</v>
      </c>
      <c r="E189" s="53"/>
      <c r="F189" s="81">
        <v>2500</v>
      </c>
      <c r="G189" s="35">
        <f t="shared" si="3"/>
        <v>4.4001689664883132</v>
      </c>
      <c r="H189" s="36">
        <v>568.16</v>
      </c>
      <c r="I189" s="41"/>
      <c r="J189" s="34" t="s">
        <v>27</v>
      </c>
      <c r="K189" s="39" t="s">
        <v>30</v>
      </c>
      <c r="L189" s="39"/>
      <c r="M189" s="39"/>
      <c r="N189" s="26" t="s">
        <v>29</v>
      </c>
      <c r="O189" s="26" t="s">
        <v>84</v>
      </c>
      <c r="P189" s="34"/>
      <c r="Q189" s="34"/>
    </row>
    <row r="190" spans="1:17" hidden="1">
      <c r="A190" s="33">
        <v>43682</v>
      </c>
      <c r="B190" s="38" t="s">
        <v>194</v>
      </c>
      <c r="C190" s="38" t="s">
        <v>22</v>
      </c>
      <c r="D190" s="39" t="s">
        <v>26</v>
      </c>
      <c r="E190" s="53"/>
      <c r="F190" s="81">
        <v>2500</v>
      </c>
      <c r="G190" s="35">
        <f t="shared" si="3"/>
        <v>4.4001689664883132</v>
      </c>
      <c r="H190" s="36">
        <v>568.16</v>
      </c>
      <c r="I190" s="41"/>
      <c r="J190" s="34" t="s">
        <v>27</v>
      </c>
      <c r="K190" s="39" t="s">
        <v>30</v>
      </c>
      <c r="L190" s="39"/>
      <c r="M190" s="39"/>
      <c r="N190" s="26" t="s">
        <v>29</v>
      </c>
      <c r="O190" s="26" t="s">
        <v>84</v>
      </c>
      <c r="P190" s="34"/>
      <c r="Q190" s="34"/>
    </row>
    <row r="191" spans="1:17" s="200" customFormat="1" hidden="1">
      <c r="A191" s="191">
        <v>43682</v>
      </c>
      <c r="B191" s="208" t="s">
        <v>19</v>
      </c>
      <c r="C191" s="208" t="s">
        <v>104</v>
      </c>
      <c r="D191" s="192" t="s">
        <v>26</v>
      </c>
      <c r="E191" s="193">
        <v>30000</v>
      </c>
      <c r="F191" s="193"/>
      <c r="G191" s="194">
        <f t="shared" si="3"/>
        <v>0</v>
      </c>
      <c r="H191" s="195">
        <v>568.16</v>
      </c>
      <c r="I191" s="209"/>
      <c r="J191" s="197" t="s">
        <v>27</v>
      </c>
      <c r="K191" s="192" t="s">
        <v>28</v>
      </c>
      <c r="L191" s="192"/>
      <c r="M191" s="192"/>
      <c r="N191" s="199" t="s">
        <v>29</v>
      </c>
      <c r="O191" s="199" t="s">
        <v>84</v>
      </c>
      <c r="P191" s="197"/>
      <c r="Q191" s="197"/>
    </row>
    <row r="192" spans="1:17" hidden="1">
      <c r="A192" s="33">
        <v>43682</v>
      </c>
      <c r="B192" s="38" t="s">
        <v>195</v>
      </c>
      <c r="C192" s="38" t="s">
        <v>22</v>
      </c>
      <c r="D192" s="39" t="s">
        <v>26</v>
      </c>
      <c r="E192" s="53"/>
      <c r="F192" s="81">
        <v>2500</v>
      </c>
      <c r="G192" s="35">
        <f t="shared" si="3"/>
        <v>4.4001689664883132</v>
      </c>
      <c r="H192" s="36">
        <v>568.16</v>
      </c>
      <c r="I192" s="41"/>
      <c r="J192" s="34" t="s">
        <v>27</v>
      </c>
      <c r="K192" s="39" t="s">
        <v>30</v>
      </c>
      <c r="L192" s="39"/>
      <c r="M192" s="39"/>
      <c r="N192" s="26" t="s">
        <v>29</v>
      </c>
      <c r="O192" s="26" t="s">
        <v>84</v>
      </c>
      <c r="P192" s="34"/>
      <c r="Q192" s="34"/>
    </row>
    <row r="193" spans="1:17" hidden="1">
      <c r="A193" s="33">
        <v>43682</v>
      </c>
      <c r="B193" s="38" t="s">
        <v>196</v>
      </c>
      <c r="C193" s="38" t="s">
        <v>22</v>
      </c>
      <c r="D193" s="39" t="s">
        <v>26</v>
      </c>
      <c r="E193" s="53"/>
      <c r="F193" s="81">
        <v>2500</v>
      </c>
      <c r="G193" s="35">
        <f t="shared" si="3"/>
        <v>4.4001689664883132</v>
      </c>
      <c r="H193" s="36">
        <v>568.16</v>
      </c>
      <c r="I193" s="41"/>
      <c r="J193" s="34" t="s">
        <v>27</v>
      </c>
      <c r="K193" s="39" t="s">
        <v>30</v>
      </c>
      <c r="L193" s="39"/>
      <c r="M193" s="39"/>
      <c r="N193" s="26" t="s">
        <v>29</v>
      </c>
      <c r="O193" s="26" t="s">
        <v>84</v>
      </c>
      <c r="P193" s="34"/>
      <c r="Q193" s="34"/>
    </row>
    <row r="194" spans="1:17" s="62" customFormat="1" hidden="1">
      <c r="A194" s="54">
        <v>43682</v>
      </c>
      <c r="B194" s="86" t="s">
        <v>705</v>
      </c>
      <c r="C194" s="86" t="s">
        <v>22</v>
      </c>
      <c r="D194" s="39" t="s">
        <v>26</v>
      </c>
      <c r="E194" s="57"/>
      <c r="F194" s="57">
        <v>20000</v>
      </c>
      <c r="G194" s="58">
        <f t="shared" si="3"/>
        <v>35.201351731906506</v>
      </c>
      <c r="H194" s="59">
        <v>568.16</v>
      </c>
      <c r="I194" s="74"/>
      <c r="J194" s="61" t="s">
        <v>27</v>
      </c>
      <c r="K194" s="55" t="s">
        <v>28</v>
      </c>
      <c r="L194" s="55"/>
      <c r="M194" s="55"/>
      <c r="N194" s="78" t="s">
        <v>29</v>
      </c>
      <c r="O194" s="86" t="s">
        <v>85</v>
      </c>
      <c r="P194" s="61"/>
      <c r="Q194" s="61"/>
    </row>
    <row r="195" spans="1:17" hidden="1">
      <c r="A195" s="33">
        <v>43682</v>
      </c>
      <c r="B195" s="38" t="s">
        <v>171</v>
      </c>
      <c r="C195" s="38" t="s">
        <v>22</v>
      </c>
      <c r="D195" s="39" t="s">
        <v>26</v>
      </c>
      <c r="E195" s="53"/>
      <c r="F195" s="87">
        <v>500</v>
      </c>
      <c r="G195" s="35">
        <f t="shared" si="3"/>
        <v>0.88003379329766263</v>
      </c>
      <c r="H195" s="36">
        <v>568.16</v>
      </c>
      <c r="I195" s="41"/>
      <c r="J195" s="34" t="s">
        <v>27</v>
      </c>
      <c r="K195" s="39" t="s">
        <v>30</v>
      </c>
      <c r="L195" s="39"/>
      <c r="M195" s="39"/>
      <c r="N195" s="26" t="s">
        <v>29</v>
      </c>
      <c r="O195" s="26" t="s">
        <v>84</v>
      </c>
      <c r="P195" s="34"/>
      <c r="Q195" s="34"/>
    </row>
    <row r="196" spans="1:17" hidden="1">
      <c r="A196" s="33">
        <v>43682</v>
      </c>
      <c r="B196" s="38" t="s">
        <v>186</v>
      </c>
      <c r="C196" s="38" t="s">
        <v>22</v>
      </c>
      <c r="D196" s="39" t="s">
        <v>26</v>
      </c>
      <c r="E196" s="53"/>
      <c r="F196" s="87">
        <v>500</v>
      </c>
      <c r="G196" s="35">
        <f t="shared" si="3"/>
        <v>0.88003379329766263</v>
      </c>
      <c r="H196" s="36">
        <v>568.16</v>
      </c>
      <c r="I196" s="41"/>
      <c r="J196" s="34" t="s">
        <v>27</v>
      </c>
      <c r="K196" s="39" t="s">
        <v>30</v>
      </c>
      <c r="L196" s="39"/>
      <c r="M196" s="39"/>
      <c r="N196" s="26" t="s">
        <v>29</v>
      </c>
      <c r="O196" s="26" t="s">
        <v>84</v>
      </c>
      <c r="P196" s="34"/>
      <c r="Q196" s="34"/>
    </row>
    <row r="197" spans="1:17" hidden="1">
      <c r="A197" s="33">
        <v>43682</v>
      </c>
      <c r="B197" s="38" t="s">
        <v>190</v>
      </c>
      <c r="C197" s="38" t="s">
        <v>22</v>
      </c>
      <c r="D197" s="39" t="s">
        <v>26</v>
      </c>
      <c r="E197" s="53"/>
      <c r="F197" s="87">
        <v>500</v>
      </c>
      <c r="G197" s="35">
        <f t="shared" si="3"/>
        <v>0.88003379329766263</v>
      </c>
      <c r="H197" s="36">
        <v>568.16</v>
      </c>
      <c r="I197" s="41"/>
      <c r="J197" s="34" t="s">
        <v>27</v>
      </c>
      <c r="K197" s="39" t="s">
        <v>30</v>
      </c>
      <c r="L197" s="39"/>
      <c r="M197" s="39"/>
      <c r="N197" s="26" t="s">
        <v>29</v>
      </c>
      <c r="O197" s="26" t="s">
        <v>84</v>
      </c>
      <c r="P197" s="34"/>
      <c r="Q197" s="34"/>
    </row>
    <row r="198" spans="1:17" hidden="1">
      <c r="A198" s="33">
        <v>43682</v>
      </c>
      <c r="B198" s="38" t="s">
        <v>171</v>
      </c>
      <c r="C198" s="38" t="s">
        <v>22</v>
      </c>
      <c r="D198" s="39" t="s">
        <v>26</v>
      </c>
      <c r="E198" s="53"/>
      <c r="F198" s="87">
        <v>500</v>
      </c>
      <c r="G198" s="35">
        <f t="shared" si="3"/>
        <v>0.88003379329766263</v>
      </c>
      <c r="H198" s="36">
        <v>568.16</v>
      </c>
      <c r="I198" s="41"/>
      <c r="J198" s="34" t="s">
        <v>27</v>
      </c>
      <c r="K198" s="39" t="s">
        <v>30</v>
      </c>
      <c r="L198" s="39"/>
      <c r="M198" s="39"/>
      <c r="N198" s="26" t="s">
        <v>29</v>
      </c>
      <c r="O198" s="26" t="s">
        <v>84</v>
      </c>
      <c r="P198" s="34"/>
      <c r="Q198" s="34"/>
    </row>
    <row r="199" spans="1:17" s="200" customFormat="1" hidden="1">
      <c r="A199" s="191">
        <v>43682</v>
      </c>
      <c r="B199" s="192" t="s">
        <v>19</v>
      </c>
      <c r="C199" s="192" t="s">
        <v>104</v>
      </c>
      <c r="D199" s="207" t="s">
        <v>20</v>
      </c>
      <c r="E199" s="193">
        <v>42000</v>
      </c>
      <c r="F199" s="193"/>
      <c r="G199" s="194">
        <f t="shared" si="3"/>
        <v>0</v>
      </c>
      <c r="H199" s="195">
        <v>568.16</v>
      </c>
      <c r="I199" s="196"/>
      <c r="J199" s="197" t="s">
        <v>21</v>
      </c>
      <c r="K199" s="192" t="s">
        <v>23</v>
      </c>
      <c r="L199" s="192"/>
      <c r="M199" s="207"/>
      <c r="N199" s="197" t="s">
        <v>29</v>
      </c>
      <c r="O199" s="199" t="s">
        <v>84</v>
      </c>
      <c r="P199" s="197"/>
      <c r="Q199" s="197"/>
    </row>
    <row r="200" spans="1:17" hidden="1">
      <c r="A200" s="33">
        <v>43682</v>
      </c>
      <c r="B200" s="39" t="s">
        <v>219</v>
      </c>
      <c r="C200" s="39" t="s">
        <v>22</v>
      </c>
      <c r="D200" s="70" t="s">
        <v>20</v>
      </c>
      <c r="E200" s="53"/>
      <c r="F200" s="88">
        <v>500</v>
      </c>
      <c r="G200" s="35">
        <f t="shared" si="3"/>
        <v>0.88003379329766263</v>
      </c>
      <c r="H200" s="36">
        <v>568.16</v>
      </c>
      <c r="I200" s="52"/>
      <c r="J200" s="34" t="s">
        <v>21</v>
      </c>
      <c r="K200" s="39" t="s">
        <v>30</v>
      </c>
      <c r="L200" s="39"/>
      <c r="M200" s="70"/>
      <c r="N200" s="34" t="s">
        <v>29</v>
      </c>
      <c r="O200" s="26" t="s">
        <v>84</v>
      </c>
      <c r="P200" s="34"/>
      <c r="Q200" s="34"/>
    </row>
    <row r="201" spans="1:17" hidden="1">
      <c r="A201" s="33">
        <v>43682</v>
      </c>
      <c r="B201" s="39" t="s">
        <v>220</v>
      </c>
      <c r="C201" s="39" t="s">
        <v>22</v>
      </c>
      <c r="D201" s="70" t="s">
        <v>20</v>
      </c>
      <c r="E201" s="53"/>
      <c r="F201" s="88">
        <v>500</v>
      </c>
      <c r="G201" s="35">
        <f t="shared" si="3"/>
        <v>0.88003379329766263</v>
      </c>
      <c r="H201" s="36">
        <v>568.16</v>
      </c>
      <c r="I201" s="52"/>
      <c r="J201" s="34" t="s">
        <v>21</v>
      </c>
      <c r="K201" s="39" t="s">
        <v>30</v>
      </c>
      <c r="L201" s="39"/>
      <c r="M201" s="70"/>
      <c r="N201" s="34" t="s">
        <v>29</v>
      </c>
      <c r="O201" s="26" t="s">
        <v>84</v>
      </c>
      <c r="P201" s="34"/>
      <c r="Q201" s="34"/>
    </row>
    <row r="202" spans="1:17" s="62" customFormat="1" hidden="1">
      <c r="A202" s="54">
        <v>43682</v>
      </c>
      <c r="B202" s="55" t="s">
        <v>711</v>
      </c>
      <c r="C202" s="55" t="s">
        <v>22</v>
      </c>
      <c r="D202" s="71" t="s">
        <v>20</v>
      </c>
      <c r="E202" s="57"/>
      <c r="F202" s="57">
        <v>20000</v>
      </c>
      <c r="G202" s="58">
        <f t="shared" si="3"/>
        <v>35.201351731906506</v>
      </c>
      <c r="H202" s="59">
        <v>568.16</v>
      </c>
      <c r="I202" s="60"/>
      <c r="J202" s="61" t="s">
        <v>21</v>
      </c>
      <c r="K202" s="55" t="s">
        <v>23</v>
      </c>
      <c r="L202" s="55"/>
      <c r="M202" s="71"/>
      <c r="N202" s="61" t="s">
        <v>29</v>
      </c>
      <c r="O202" s="86" t="s">
        <v>85</v>
      </c>
      <c r="P202" s="61"/>
      <c r="Q202" s="61"/>
    </row>
    <row r="203" spans="1:17" s="62" customFormat="1" hidden="1">
      <c r="A203" s="54">
        <v>43682</v>
      </c>
      <c r="B203" s="86" t="s">
        <v>309</v>
      </c>
      <c r="C203" s="86" t="s">
        <v>22</v>
      </c>
      <c r="D203" s="89" t="s">
        <v>20</v>
      </c>
      <c r="E203" s="90"/>
      <c r="F203" s="90">
        <v>12000</v>
      </c>
      <c r="G203" s="58">
        <f t="shared" si="3"/>
        <v>21.120811039143906</v>
      </c>
      <c r="H203" s="59">
        <v>568.16</v>
      </c>
      <c r="I203" s="79"/>
      <c r="J203" s="61" t="s">
        <v>49</v>
      </c>
      <c r="K203" s="86" t="s">
        <v>30</v>
      </c>
      <c r="L203" s="55"/>
      <c r="M203" s="55"/>
      <c r="N203" s="61" t="s">
        <v>29</v>
      </c>
      <c r="O203" s="78" t="s">
        <v>85</v>
      </c>
      <c r="P203" s="61"/>
      <c r="Q203" s="61"/>
    </row>
    <row r="204" spans="1:17" s="200" customFormat="1" hidden="1">
      <c r="A204" s="191">
        <v>43682</v>
      </c>
      <c r="B204" s="208" t="s">
        <v>19</v>
      </c>
      <c r="C204" s="208" t="s">
        <v>104</v>
      </c>
      <c r="D204" s="225" t="s">
        <v>20</v>
      </c>
      <c r="E204" s="223">
        <v>142000</v>
      </c>
      <c r="F204" s="223"/>
      <c r="G204" s="194">
        <f t="shared" si="3"/>
        <v>0</v>
      </c>
      <c r="H204" s="195">
        <v>568.16</v>
      </c>
      <c r="I204" s="211"/>
      <c r="J204" s="197" t="s">
        <v>49</v>
      </c>
      <c r="K204" s="208" t="s">
        <v>23</v>
      </c>
      <c r="L204" s="192"/>
      <c r="M204" s="192"/>
      <c r="N204" s="197" t="s">
        <v>29</v>
      </c>
      <c r="O204" s="199" t="s">
        <v>84</v>
      </c>
      <c r="P204" s="197"/>
      <c r="Q204" s="197"/>
    </row>
    <row r="205" spans="1:17" s="200" customFormat="1" hidden="1">
      <c r="A205" s="191">
        <v>43682</v>
      </c>
      <c r="B205" s="192" t="s">
        <v>19</v>
      </c>
      <c r="C205" s="192" t="s">
        <v>104</v>
      </c>
      <c r="D205" s="213" t="s">
        <v>20</v>
      </c>
      <c r="E205" s="193">
        <v>140000</v>
      </c>
      <c r="F205" s="193"/>
      <c r="G205" s="194">
        <f t="shared" si="3"/>
        <v>0</v>
      </c>
      <c r="H205" s="195">
        <v>568.16</v>
      </c>
      <c r="I205" s="196"/>
      <c r="J205" s="197" t="s">
        <v>64</v>
      </c>
      <c r="K205" s="192" t="s">
        <v>23</v>
      </c>
      <c r="L205" s="192"/>
      <c r="M205" s="197"/>
      <c r="N205" s="192" t="s">
        <v>427</v>
      </c>
      <c r="O205" s="199" t="s">
        <v>84</v>
      </c>
      <c r="P205" s="197"/>
      <c r="Q205" s="197"/>
    </row>
    <row r="206" spans="1:17" s="200" customFormat="1" hidden="1">
      <c r="A206" s="191">
        <v>43682</v>
      </c>
      <c r="B206" s="192" t="s">
        <v>19</v>
      </c>
      <c r="C206" s="192" t="s">
        <v>104</v>
      </c>
      <c r="D206" s="213" t="s">
        <v>36</v>
      </c>
      <c r="E206" s="193">
        <v>10000</v>
      </c>
      <c r="F206" s="193"/>
      <c r="G206" s="194"/>
      <c r="H206" s="195"/>
      <c r="I206" s="196"/>
      <c r="J206" s="197" t="s">
        <v>64</v>
      </c>
      <c r="K206" s="192" t="s">
        <v>28</v>
      </c>
      <c r="L206" s="192"/>
      <c r="M206" s="197"/>
      <c r="N206" s="192"/>
      <c r="O206" s="199"/>
      <c r="P206" s="197"/>
      <c r="Q206" s="197"/>
    </row>
    <row r="207" spans="1:17" s="62" customFormat="1" hidden="1">
      <c r="A207" s="54">
        <v>43682</v>
      </c>
      <c r="B207" s="55" t="s">
        <v>438</v>
      </c>
      <c r="C207" s="55" t="s">
        <v>22</v>
      </c>
      <c r="D207" s="56" t="s">
        <v>20</v>
      </c>
      <c r="E207" s="57"/>
      <c r="F207" s="57">
        <v>10000</v>
      </c>
      <c r="G207" s="58">
        <f t="shared" si="3"/>
        <v>17.600675865953253</v>
      </c>
      <c r="H207" s="59">
        <v>568.16</v>
      </c>
      <c r="I207" s="60"/>
      <c r="J207" s="61" t="s">
        <v>64</v>
      </c>
      <c r="K207" s="55" t="s">
        <v>23</v>
      </c>
      <c r="L207" s="55"/>
      <c r="M207" s="61"/>
      <c r="N207" s="55" t="s">
        <v>427</v>
      </c>
      <c r="O207" s="86" t="s">
        <v>85</v>
      </c>
      <c r="P207" s="61"/>
      <c r="Q207" s="61"/>
    </row>
    <row r="208" spans="1:17" hidden="1">
      <c r="A208" s="33">
        <v>43682</v>
      </c>
      <c r="B208" s="3" t="s">
        <v>516</v>
      </c>
      <c r="C208" s="3" t="s">
        <v>96</v>
      </c>
      <c r="D208" s="3" t="s">
        <v>20</v>
      </c>
      <c r="E208" s="4"/>
      <c r="F208" s="4">
        <v>50000</v>
      </c>
      <c r="G208" s="65">
        <f t="shared" si="3"/>
        <v>88.003379329766261</v>
      </c>
      <c r="H208" s="66">
        <v>568.16</v>
      </c>
      <c r="I208" s="67"/>
      <c r="J208" s="34" t="s">
        <v>19</v>
      </c>
      <c r="K208" s="3" t="s">
        <v>28</v>
      </c>
      <c r="L208" s="3"/>
      <c r="M208" s="91"/>
      <c r="N208" s="3" t="s">
        <v>29</v>
      </c>
      <c r="O208" s="3" t="s">
        <v>85</v>
      </c>
      <c r="P208" s="34"/>
      <c r="Q208" s="34"/>
    </row>
    <row r="209" spans="1:17" s="156" customFormat="1" hidden="1">
      <c r="A209" s="148">
        <v>43682</v>
      </c>
      <c r="B209" s="218" t="s">
        <v>517</v>
      </c>
      <c r="C209" s="218" t="s">
        <v>104</v>
      </c>
      <c r="D209" s="151" t="s">
        <v>36</v>
      </c>
      <c r="E209" s="219"/>
      <c r="F209" s="219">
        <v>20000</v>
      </c>
      <c r="G209" s="219">
        <f t="shared" si="3"/>
        <v>35.201351731906506</v>
      </c>
      <c r="H209" s="168">
        <v>568.16</v>
      </c>
      <c r="I209" s="220"/>
      <c r="J209" s="151" t="s">
        <v>19</v>
      </c>
      <c r="K209" s="218" t="s">
        <v>28</v>
      </c>
      <c r="L209" s="218"/>
      <c r="M209" s="218"/>
      <c r="N209" s="218" t="s">
        <v>29</v>
      </c>
      <c r="O209" s="218" t="s">
        <v>85</v>
      </c>
      <c r="P209" s="221" t="s">
        <v>518</v>
      </c>
      <c r="Q209" s="151"/>
    </row>
    <row r="210" spans="1:17" s="200" customFormat="1" hidden="1">
      <c r="A210" s="191">
        <v>43682</v>
      </c>
      <c r="B210" s="201" t="s">
        <v>34</v>
      </c>
      <c r="C210" s="201" t="s">
        <v>104</v>
      </c>
      <c r="D210" s="192" t="s">
        <v>26</v>
      </c>
      <c r="E210" s="202"/>
      <c r="F210" s="202">
        <v>10000</v>
      </c>
      <c r="G210" s="194">
        <f t="shared" si="3"/>
        <v>17.600675865953253</v>
      </c>
      <c r="H210" s="195">
        <v>568.16</v>
      </c>
      <c r="I210" s="203"/>
      <c r="J210" s="197" t="s">
        <v>19</v>
      </c>
      <c r="K210" s="201" t="s">
        <v>28</v>
      </c>
      <c r="L210" s="201"/>
      <c r="M210" s="197"/>
      <c r="N210" s="201" t="s">
        <v>29</v>
      </c>
      <c r="O210" s="201" t="s">
        <v>85</v>
      </c>
      <c r="P210" s="197"/>
      <c r="Q210" s="197"/>
    </row>
    <row r="211" spans="1:17" s="62" customFormat="1" hidden="1">
      <c r="A211" s="54">
        <v>43682</v>
      </c>
      <c r="B211" s="75" t="s">
        <v>693</v>
      </c>
      <c r="C211" s="75" t="s">
        <v>62</v>
      </c>
      <c r="D211" s="75" t="s">
        <v>20</v>
      </c>
      <c r="E211" s="76"/>
      <c r="F211" s="76">
        <v>10000</v>
      </c>
      <c r="G211" s="58">
        <f t="shared" si="3"/>
        <v>17.600675865953253</v>
      </c>
      <c r="H211" s="59">
        <v>568.16</v>
      </c>
      <c r="I211" s="77"/>
      <c r="J211" s="61" t="s">
        <v>19</v>
      </c>
      <c r="K211" s="75" t="s">
        <v>28</v>
      </c>
      <c r="L211" s="75"/>
      <c r="M211" s="75"/>
      <c r="N211" s="75" t="s">
        <v>29</v>
      </c>
      <c r="O211" s="75" t="s">
        <v>85</v>
      </c>
      <c r="P211" s="61"/>
      <c r="Q211" s="61"/>
    </row>
    <row r="212" spans="1:17" s="200" customFormat="1" hidden="1">
      <c r="A212" s="191">
        <v>43682</v>
      </c>
      <c r="B212" s="201" t="s">
        <v>519</v>
      </c>
      <c r="C212" s="201" t="s">
        <v>104</v>
      </c>
      <c r="D212" s="201" t="s">
        <v>20</v>
      </c>
      <c r="E212" s="202"/>
      <c r="F212" s="202">
        <v>142000</v>
      </c>
      <c r="G212" s="194">
        <f t="shared" si="3"/>
        <v>249.9295972965362</v>
      </c>
      <c r="H212" s="195">
        <v>568.16</v>
      </c>
      <c r="I212" s="203"/>
      <c r="J212" s="197" t="s">
        <v>19</v>
      </c>
      <c r="K212" s="201" t="s">
        <v>28</v>
      </c>
      <c r="L212" s="201"/>
      <c r="M212" s="201"/>
      <c r="N212" s="201" t="s">
        <v>29</v>
      </c>
      <c r="O212" s="201" t="s">
        <v>85</v>
      </c>
      <c r="P212" s="197"/>
      <c r="Q212" s="197"/>
    </row>
    <row r="213" spans="1:17" s="200" customFormat="1" hidden="1">
      <c r="A213" s="191">
        <v>43682</v>
      </c>
      <c r="B213" s="201" t="s">
        <v>520</v>
      </c>
      <c r="C213" s="201" t="s">
        <v>104</v>
      </c>
      <c r="D213" s="201" t="s">
        <v>20</v>
      </c>
      <c r="E213" s="202"/>
      <c r="F213" s="202">
        <v>140000</v>
      </c>
      <c r="G213" s="194">
        <f t="shared" si="3"/>
        <v>246.40946212334555</v>
      </c>
      <c r="H213" s="195">
        <v>568.16</v>
      </c>
      <c r="I213" s="203"/>
      <c r="J213" s="197" t="s">
        <v>19</v>
      </c>
      <c r="K213" s="201" t="s">
        <v>28</v>
      </c>
      <c r="L213" s="201"/>
      <c r="M213" s="201"/>
      <c r="N213" s="201" t="s">
        <v>29</v>
      </c>
      <c r="O213" s="201" t="s">
        <v>85</v>
      </c>
      <c r="P213" s="197"/>
      <c r="Q213" s="197"/>
    </row>
    <row r="214" spans="1:17" s="200" customFormat="1" hidden="1">
      <c r="A214" s="191">
        <v>43682</v>
      </c>
      <c r="B214" s="201" t="s">
        <v>521</v>
      </c>
      <c r="C214" s="201" t="s">
        <v>96</v>
      </c>
      <c r="D214" s="201" t="s">
        <v>20</v>
      </c>
      <c r="E214" s="202"/>
      <c r="F214" s="202">
        <v>32000</v>
      </c>
      <c r="G214" s="194">
        <f t="shared" si="3"/>
        <v>56.322162771050408</v>
      </c>
      <c r="H214" s="195">
        <v>568.16</v>
      </c>
      <c r="I214" s="203"/>
      <c r="J214" s="197" t="s">
        <v>19</v>
      </c>
      <c r="K214" s="201" t="s">
        <v>28</v>
      </c>
      <c r="L214" s="201"/>
      <c r="M214" s="201"/>
      <c r="N214" s="201" t="s">
        <v>29</v>
      </c>
      <c r="O214" s="201" t="s">
        <v>85</v>
      </c>
      <c r="P214" s="197"/>
      <c r="Q214" s="197"/>
    </row>
    <row r="215" spans="1:17" s="200" customFormat="1" hidden="1">
      <c r="A215" s="191">
        <v>43682</v>
      </c>
      <c r="B215" s="201" t="s">
        <v>521</v>
      </c>
      <c r="C215" s="201" t="s">
        <v>96</v>
      </c>
      <c r="D215" s="201" t="s">
        <v>20</v>
      </c>
      <c r="E215" s="202"/>
      <c r="F215" s="202">
        <v>10000</v>
      </c>
      <c r="G215" s="194">
        <f t="shared" si="3"/>
        <v>17.600675865953253</v>
      </c>
      <c r="H215" s="195">
        <v>568.16</v>
      </c>
      <c r="I215" s="203"/>
      <c r="J215" s="197" t="s">
        <v>19</v>
      </c>
      <c r="K215" s="201" t="s">
        <v>28</v>
      </c>
      <c r="L215" s="201"/>
      <c r="M215" s="201"/>
      <c r="N215" s="201" t="s">
        <v>29</v>
      </c>
      <c r="O215" s="201" t="s">
        <v>85</v>
      </c>
      <c r="P215" s="197"/>
      <c r="Q215" s="197"/>
    </row>
    <row r="216" spans="1:17" s="156" customFormat="1" hidden="1">
      <c r="A216" s="148">
        <v>43682</v>
      </c>
      <c r="B216" s="218" t="s">
        <v>522</v>
      </c>
      <c r="C216" s="218" t="s">
        <v>104</v>
      </c>
      <c r="D216" s="151" t="s">
        <v>36</v>
      </c>
      <c r="E216" s="219"/>
      <c r="F216" s="219">
        <v>12000</v>
      </c>
      <c r="G216" s="219">
        <f t="shared" si="3"/>
        <v>21.120811039143906</v>
      </c>
      <c r="H216" s="168">
        <v>568.16</v>
      </c>
      <c r="I216" s="220"/>
      <c r="J216" s="151" t="s">
        <v>19</v>
      </c>
      <c r="K216" s="218" t="s">
        <v>28</v>
      </c>
      <c r="L216" s="218"/>
      <c r="M216" s="218"/>
      <c r="N216" s="218" t="s">
        <v>29</v>
      </c>
      <c r="O216" s="218" t="s">
        <v>85</v>
      </c>
      <c r="P216" s="221" t="s">
        <v>518</v>
      </c>
      <c r="Q216" s="151"/>
    </row>
    <row r="217" spans="1:17" s="200" customFormat="1" hidden="1">
      <c r="A217" s="191">
        <v>43682</v>
      </c>
      <c r="B217" s="201" t="s">
        <v>64</v>
      </c>
      <c r="C217" s="201" t="s">
        <v>104</v>
      </c>
      <c r="D217" s="201" t="s">
        <v>20</v>
      </c>
      <c r="E217" s="202"/>
      <c r="F217" s="202">
        <v>10000</v>
      </c>
      <c r="G217" s="194">
        <f t="shared" si="3"/>
        <v>17.600675865953253</v>
      </c>
      <c r="H217" s="195">
        <v>568.16</v>
      </c>
      <c r="I217" s="203"/>
      <c r="J217" s="197" t="s">
        <v>19</v>
      </c>
      <c r="K217" s="201" t="s">
        <v>28</v>
      </c>
      <c r="L217" s="201"/>
      <c r="M217" s="201"/>
      <c r="N217" s="201" t="s">
        <v>29</v>
      </c>
      <c r="O217" s="201" t="s">
        <v>85</v>
      </c>
      <c r="P217" s="197"/>
      <c r="Q217" s="197"/>
    </row>
    <row r="218" spans="1:17" s="62" customFormat="1" hidden="1">
      <c r="A218" s="54">
        <v>43682</v>
      </c>
      <c r="B218" s="75" t="s">
        <v>694</v>
      </c>
      <c r="C218" s="75" t="s">
        <v>74</v>
      </c>
      <c r="D218" s="75" t="s">
        <v>41</v>
      </c>
      <c r="E218" s="76"/>
      <c r="F218" s="76">
        <v>500</v>
      </c>
      <c r="G218" s="58">
        <f t="shared" si="3"/>
        <v>0.88003379329766263</v>
      </c>
      <c r="H218" s="59">
        <v>568.16</v>
      </c>
      <c r="I218" s="77"/>
      <c r="J218" s="61" t="s">
        <v>19</v>
      </c>
      <c r="K218" s="75" t="s">
        <v>28</v>
      </c>
      <c r="L218" s="75"/>
      <c r="M218" s="75"/>
      <c r="N218" s="75" t="s">
        <v>29</v>
      </c>
      <c r="O218" s="75" t="s">
        <v>85</v>
      </c>
      <c r="P218" s="75"/>
      <c r="Q218" s="61"/>
    </row>
    <row r="219" spans="1:17" s="200" customFormat="1" hidden="1">
      <c r="A219" s="191">
        <v>43682</v>
      </c>
      <c r="B219" s="201" t="s">
        <v>70</v>
      </c>
      <c r="C219" s="201" t="s">
        <v>104</v>
      </c>
      <c r="D219" s="192" t="s">
        <v>26</v>
      </c>
      <c r="E219" s="202"/>
      <c r="F219" s="202">
        <v>80000</v>
      </c>
      <c r="G219" s="194">
        <f t="shared" si="3"/>
        <v>140.80540692762602</v>
      </c>
      <c r="H219" s="195">
        <v>568.16</v>
      </c>
      <c r="I219" s="203"/>
      <c r="J219" s="197" t="s">
        <v>19</v>
      </c>
      <c r="K219" s="201" t="s">
        <v>523</v>
      </c>
      <c r="L219" s="201"/>
      <c r="M219" s="201"/>
      <c r="N219" s="201" t="s">
        <v>29</v>
      </c>
      <c r="O219" s="201" t="s">
        <v>85</v>
      </c>
      <c r="P219" s="197"/>
      <c r="Q219" s="197"/>
    </row>
    <row r="220" spans="1:17" s="62" customFormat="1" hidden="1">
      <c r="A220" s="54">
        <v>43682</v>
      </c>
      <c r="B220" s="75" t="s">
        <v>524</v>
      </c>
      <c r="C220" s="75" t="s">
        <v>73</v>
      </c>
      <c r="D220" s="75" t="s">
        <v>41</v>
      </c>
      <c r="E220" s="76"/>
      <c r="F220" s="76">
        <v>1600</v>
      </c>
      <c r="G220" s="58">
        <f t="shared" si="3"/>
        <v>2.8161081385525204</v>
      </c>
      <c r="H220" s="59">
        <v>568.16</v>
      </c>
      <c r="I220" s="77"/>
      <c r="J220" s="61" t="s">
        <v>19</v>
      </c>
      <c r="K220" s="75" t="s">
        <v>523</v>
      </c>
      <c r="L220" s="75"/>
      <c r="M220" s="75"/>
      <c r="N220" s="75" t="s">
        <v>29</v>
      </c>
      <c r="O220" s="75" t="s">
        <v>85</v>
      </c>
      <c r="P220" s="61"/>
      <c r="Q220" s="61"/>
    </row>
    <row r="221" spans="1:17" s="200" customFormat="1" hidden="1">
      <c r="A221" s="191">
        <v>43682</v>
      </c>
      <c r="B221" s="201" t="s">
        <v>27</v>
      </c>
      <c r="C221" s="201" t="s">
        <v>104</v>
      </c>
      <c r="D221" s="192" t="s">
        <v>26</v>
      </c>
      <c r="E221" s="202"/>
      <c r="F221" s="202">
        <v>30000</v>
      </c>
      <c r="G221" s="194">
        <f t="shared" si="3"/>
        <v>52.802027597859762</v>
      </c>
      <c r="H221" s="195">
        <v>568.16</v>
      </c>
      <c r="I221" s="203"/>
      <c r="J221" s="197" t="s">
        <v>19</v>
      </c>
      <c r="K221" s="201" t="s">
        <v>525</v>
      </c>
      <c r="L221" s="201"/>
      <c r="M221" s="201"/>
      <c r="N221" s="201" t="s">
        <v>29</v>
      </c>
      <c r="O221" s="201" t="s">
        <v>85</v>
      </c>
      <c r="P221" s="197"/>
      <c r="Q221" s="197"/>
    </row>
    <row r="222" spans="1:17" s="62" customFormat="1" hidden="1">
      <c r="A222" s="54">
        <v>43682</v>
      </c>
      <c r="B222" s="75" t="s">
        <v>513</v>
      </c>
      <c r="C222" s="75" t="s">
        <v>73</v>
      </c>
      <c r="D222" s="75" t="s">
        <v>41</v>
      </c>
      <c r="E222" s="76"/>
      <c r="F222" s="76">
        <v>600</v>
      </c>
      <c r="G222" s="58">
        <f t="shared" si="3"/>
        <v>1.0560405519571952</v>
      </c>
      <c r="H222" s="59">
        <v>568.16</v>
      </c>
      <c r="I222" s="77"/>
      <c r="J222" s="61" t="s">
        <v>19</v>
      </c>
      <c r="K222" s="75" t="s">
        <v>28</v>
      </c>
      <c r="L222" s="75"/>
      <c r="M222" s="75"/>
      <c r="N222" s="75" t="s">
        <v>29</v>
      </c>
      <c r="O222" s="75" t="s">
        <v>85</v>
      </c>
      <c r="P222" s="61"/>
      <c r="Q222" s="61"/>
    </row>
    <row r="223" spans="1:17" hidden="1">
      <c r="A223" s="33">
        <v>43682</v>
      </c>
      <c r="B223" s="68" t="s">
        <v>608</v>
      </c>
      <c r="C223" s="68" t="s">
        <v>567</v>
      </c>
      <c r="D223" s="68" t="s">
        <v>26</v>
      </c>
      <c r="E223" s="69"/>
      <c r="F223" s="69">
        <v>500</v>
      </c>
      <c r="G223" s="35">
        <f t="shared" si="3"/>
        <v>0.88003379329766263</v>
      </c>
      <c r="H223" s="36">
        <v>568.16</v>
      </c>
      <c r="I223" s="49"/>
      <c r="J223" s="34" t="s">
        <v>70</v>
      </c>
      <c r="K223" s="68" t="s">
        <v>568</v>
      </c>
      <c r="L223" s="68"/>
      <c r="M223" s="68"/>
      <c r="N223" s="34" t="s">
        <v>29</v>
      </c>
      <c r="O223" s="26" t="s">
        <v>84</v>
      </c>
      <c r="P223" s="34"/>
      <c r="Q223" s="34"/>
    </row>
    <row r="224" spans="1:17" hidden="1">
      <c r="A224" s="33">
        <v>43682</v>
      </c>
      <c r="B224" s="68" t="s">
        <v>609</v>
      </c>
      <c r="C224" s="68" t="s">
        <v>567</v>
      </c>
      <c r="D224" s="68" t="s">
        <v>26</v>
      </c>
      <c r="E224" s="69"/>
      <c r="F224" s="69">
        <v>500</v>
      </c>
      <c r="G224" s="35">
        <f t="shared" si="3"/>
        <v>0.88003379329766263</v>
      </c>
      <c r="H224" s="36">
        <v>568.16</v>
      </c>
      <c r="I224" s="49"/>
      <c r="J224" s="34" t="s">
        <v>70</v>
      </c>
      <c r="K224" s="68" t="s">
        <v>568</v>
      </c>
      <c r="L224" s="68"/>
      <c r="M224" s="68"/>
      <c r="N224" s="34" t="s">
        <v>29</v>
      </c>
      <c r="O224" s="26" t="s">
        <v>84</v>
      </c>
      <c r="P224" s="34"/>
      <c r="Q224" s="34"/>
    </row>
    <row r="225" spans="1:17" s="200" customFormat="1" hidden="1">
      <c r="A225" s="191">
        <v>43682</v>
      </c>
      <c r="B225" s="199" t="s">
        <v>610</v>
      </c>
      <c r="C225" s="199" t="s">
        <v>96</v>
      </c>
      <c r="D225" s="199" t="s">
        <v>26</v>
      </c>
      <c r="E225" s="211">
        <v>80000</v>
      </c>
      <c r="F225" s="211"/>
      <c r="G225" s="194">
        <f t="shared" si="3"/>
        <v>0</v>
      </c>
      <c r="H225" s="195">
        <v>568.16</v>
      </c>
      <c r="I225" s="212"/>
      <c r="J225" s="197" t="s">
        <v>70</v>
      </c>
      <c r="K225" s="199" t="s">
        <v>105</v>
      </c>
      <c r="L225" s="199"/>
      <c r="M225" s="199"/>
      <c r="N225" s="197" t="s">
        <v>29</v>
      </c>
      <c r="O225" s="199" t="s">
        <v>84</v>
      </c>
      <c r="P225" s="197"/>
      <c r="Q225" s="197"/>
    </row>
    <row r="226" spans="1:17" hidden="1">
      <c r="A226" s="33">
        <v>43682</v>
      </c>
      <c r="B226" s="68" t="s">
        <v>611</v>
      </c>
      <c r="C226" s="68" t="s">
        <v>567</v>
      </c>
      <c r="D226" s="68" t="s">
        <v>26</v>
      </c>
      <c r="E226" s="69"/>
      <c r="F226" s="69">
        <v>500</v>
      </c>
      <c r="G226" s="35">
        <f t="shared" si="3"/>
        <v>0.88003379329766263</v>
      </c>
      <c r="H226" s="36">
        <v>568.16</v>
      </c>
      <c r="I226" s="49"/>
      <c r="J226" s="34" t="s">
        <v>70</v>
      </c>
      <c r="K226" s="68" t="s">
        <v>568</v>
      </c>
      <c r="L226" s="68"/>
      <c r="M226" s="68"/>
      <c r="N226" s="34" t="s">
        <v>29</v>
      </c>
      <c r="O226" s="26" t="s">
        <v>84</v>
      </c>
      <c r="P226" s="34"/>
      <c r="Q226" s="34"/>
    </row>
    <row r="227" spans="1:17" hidden="1">
      <c r="A227" s="33">
        <v>43682</v>
      </c>
      <c r="B227" s="68" t="s">
        <v>672</v>
      </c>
      <c r="C227" s="38" t="s">
        <v>31</v>
      </c>
      <c r="D227" s="39" t="s">
        <v>26</v>
      </c>
      <c r="E227" s="69"/>
      <c r="F227" s="69">
        <v>1600</v>
      </c>
      <c r="G227" s="35">
        <f t="shared" si="3"/>
        <v>2.8161081385525204</v>
      </c>
      <c r="H227" s="36">
        <v>568.16</v>
      </c>
      <c r="I227" s="49"/>
      <c r="J227" s="34" t="s">
        <v>70</v>
      </c>
      <c r="K227" s="68" t="s">
        <v>568</v>
      </c>
      <c r="L227" s="68"/>
      <c r="M227" s="68"/>
      <c r="N227" s="34" t="s">
        <v>29</v>
      </c>
      <c r="O227" s="26" t="s">
        <v>84</v>
      </c>
      <c r="P227" s="34"/>
      <c r="Q227" s="34"/>
    </row>
    <row r="228" spans="1:17" hidden="1">
      <c r="A228" s="33">
        <v>43682</v>
      </c>
      <c r="B228" s="68" t="s">
        <v>612</v>
      </c>
      <c r="C228" s="68" t="s">
        <v>567</v>
      </c>
      <c r="D228" s="68" t="s">
        <v>26</v>
      </c>
      <c r="E228" s="69"/>
      <c r="F228" s="69">
        <v>500</v>
      </c>
      <c r="G228" s="35">
        <f t="shared" si="3"/>
        <v>0.88003379329766263</v>
      </c>
      <c r="H228" s="36">
        <v>568.16</v>
      </c>
      <c r="I228" s="49"/>
      <c r="J228" s="34" t="s">
        <v>70</v>
      </c>
      <c r="K228" s="68" t="s">
        <v>568</v>
      </c>
      <c r="L228" s="68"/>
      <c r="M228" s="68"/>
      <c r="N228" s="34" t="s">
        <v>29</v>
      </c>
      <c r="O228" s="26" t="s">
        <v>84</v>
      </c>
      <c r="P228" s="34"/>
      <c r="Q228" s="34"/>
    </row>
    <row r="229" spans="1:17" hidden="1">
      <c r="A229" s="33">
        <v>43682</v>
      </c>
      <c r="B229" s="68" t="s">
        <v>660</v>
      </c>
      <c r="C229" s="38" t="s">
        <v>31</v>
      </c>
      <c r="D229" s="39" t="s">
        <v>26</v>
      </c>
      <c r="E229" s="69"/>
      <c r="F229" s="69">
        <v>1000</v>
      </c>
      <c r="G229" s="35">
        <f t="shared" si="3"/>
        <v>1.7600675865953253</v>
      </c>
      <c r="H229" s="36">
        <v>568.16</v>
      </c>
      <c r="I229" s="49"/>
      <c r="J229" s="34" t="s">
        <v>70</v>
      </c>
      <c r="K229" s="68" t="s">
        <v>568</v>
      </c>
      <c r="L229" s="68"/>
      <c r="M229" s="68"/>
      <c r="N229" s="34" t="s">
        <v>29</v>
      </c>
      <c r="O229" s="26" t="s">
        <v>84</v>
      </c>
      <c r="P229" s="34"/>
      <c r="Q229" s="34"/>
    </row>
    <row r="230" spans="1:17" hidden="1">
      <c r="A230" s="33">
        <v>43682</v>
      </c>
      <c r="B230" s="68" t="s">
        <v>613</v>
      </c>
      <c r="C230" s="68" t="s">
        <v>567</v>
      </c>
      <c r="D230" s="68" t="s">
        <v>26</v>
      </c>
      <c r="E230" s="69"/>
      <c r="F230" s="69">
        <v>500</v>
      </c>
      <c r="G230" s="35">
        <f t="shared" si="3"/>
        <v>0.88003379329766263</v>
      </c>
      <c r="H230" s="36">
        <v>568.16</v>
      </c>
      <c r="I230" s="49"/>
      <c r="J230" s="34" t="s">
        <v>70</v>
      </c>
      <c r="K230" s="68" t="s">
        <v>568</v>
      </c>
      <c r="L230" s="68"/>
      <c r="M230" s="68"/>
      <c r="N230" s="34" t="s">
        <v>29</v>
      </c>
      <c r="O230" s="26" t="s">
        <v>84</v>
      </c>
      <c r="P230" s="34"/>
      <c r="Q230" s="34"/>
    </row>
    <row r="231" spans="1:17" hidden="1">
      <c r="A231" s="33">
        <v>43682</v>
      </c>
      <c r="B231" s="68" t="s">
        <v>614</v>
      </c>
      <c r="C231" s="68" t="s">
        <v>567</v>
      </c>
      <c r="D231" s="68" t="s">
        <v>26</v>
      </c>
      <c r="E231" s="69"/>
      <c r="F231" s="69">
        <v>1000</v>
      </c>
      <c r="G231" s="35">
        <f t="shared" si="3"/>
        <v>1.7600675865953253</v>
      </c>
      <c r="H231" s="36">
        <v>568.16</v>
      </c>
      <c r="I231" s="49"/>
      <c r="J231" s="34" t="s">
        <v>70</v>
      </c>
      <c r="K231" s="68" t="s">
        <v>568</v>
      </c>
      <c r="L231" s="68"/>
      <c r="M231" s="68"/>
      <c r="N231" s="34" t="s">
        <v>29</v>
      </c>
      <c r="O231" s="26" t="s">
        <v>84</v>
      </c>
      <c r="P231" s="34"/>
      <c r="Q231" s="34"/>
    </row>
    <row r="232" spans="1:17" hidden="1">
      <c r="A232" s="33">
        <v>43682</v>
      </c>
      <c r="B232" s="68" t="s">
        <v>615</v>
      </c>
      <c r="C232" s="68" t="s">
        <v>567</v>
      </c>
      <c r="D232" s="68" t="s">
        <v>26</v>
      </c>
      <c r="E232" s="69"/>
      <c r="F232" s="69">
        <v>1000</v>
      </c>
      <c r="G232" s="35">
        <f t="shared" si="3"/>
        <v>1.7600675865953253</v>
      </c>
      <c r="H232" s="36">
        <v>568.16</v>
      </c>
      <c r="I232" s="49"/>
      <c r="J232" s="34" t="s">
        <v>70</v>
      </c>
      <c r="K232" s="68" t="s">
        <v>568</v>
      </c>
      <c r="L232" s="68"/>
      <c r="M232" s="68"/>
      <c r="N232" s="34" t="s">
        <v>29</v>
      </c>
      <c r="O232" s="26" t="s">
        <v>84</v>
      </c>
      <c r="P232" s="34"/>
      <c r="Q232" s="34"/>
    </row>
    <row r="233" spans="1:17" hidden="1">
      <c r="A233" s="33">
        <v>43682</v>
      </c>
      <c r="B233" s="68" t="s">
        <v>670</v>
      </c>
      <c r="C233" s="38" t="s">
        <v>31</v>
      </c>
      <c r="D233" s="39" t="s">
        <v>26</v>
      </c>
      <c r="E233" s="69"/>
      <c r="F233" s="69">
        <v>3000</v>
      </c>
      <c r="G233" s="35">
        <f t="shared" ref="G233:G296" si="4">F233/H233</f>
        <v>5.2802027597859764</v>
      </c>
      <c r="H233" s="36">
        <v>568.16</v>
      </c>
      <c r="I233" s="49"/>
      <c r="J233" s="34" t="s">
        <v>70</v>
      </c>
      <c r="K233" s="68" t="s">
        <v>568</v>
      </c>
      <c r="L233" s="68"/>
      <c r="M233" s="68"/>
      <c r="N233" s="34" t="s">
        <v>29</v>
      </c>
      <c r="O233" s="26" t="s">
        <v>84</v>
      </c>
      <c r="P233" s="34"/>
      <c r="Q233" s="34"/>
    </row>
    <row r="234" spans="1:17" hidden="1">
      <c r="A234" s="33">
        <v>43682</v>
      </c>
      <c r="B234" s="68" t="s">
        <v>673</v>
      </c>
      <c r="C234" s="38" t="s">
        <v>31</v>
      </c>
      <c r="D234" s="39" t="s">
        <v>26</v>
      </c>
      <c r="E234" s="69"/>
      <c r="F234" s="69">
        <v>1000</v>
      </c>
      <c r="G234" s="35">
        <f t="shared" si="4"/>
        <v>1.7600675865953253</v>
      </c>
      <c r="H234" s="36">
        <v>568.16</v>
      </c>
      <c r="I234" s="49"/>
      <c r="J234" s="34" t="s">
        <v>70</v>
      </c>
      <c r="K234" s="68" t="s">
        <v>568</v>
      </c>
      <c r="L234" s="68"/>
      <c r="M234" s="68"/>
      <c r="N234" s="34" t="s">
        <v>29</v>
      </c>
      <c r="O234" s="26" t="s">
        <v>84</v>
      </c>
      <c r="P234" s="34"/>
      <c r="Q234" s="34"/>
    </row>
    <row r="235" spans="1:17" hidden="1">
      <c r="A235" s="33">
        <v>43682</v>
      </c>
      <c r="B235" s="68" t="s">
        <v>616</v>
      </c>
      <c r="C235" s="68" t="s">
        <v>567</v>
      </c>
      <c r="D235" s="68" t="s">
        <v>26</v>
      </c>
      <c r="E235" s="69"/>
      <c r="F235" s="69">
        <v>500</v>
      </c>
      <c r="G235" s="35">
        <f t="shared" si="4"/>
        <v>0.88003379329766263</v>
      </c>
      <c r="H235" s="36">
        <v>568.16</v>
      </c>
      <c r="I235" s="49"/>
      <c r="J235" s="34" t="s">
        <v>70</v>
      </c>
      <c r="K235" s="68" t="s">
        <v>568</v>
      </c>
      <c r="L235" s="68"/>
      <c r="M235" s="68"/>
      <c r="N235" s="34" t="s">
        <v>29</v>
      </c>
      <c r="O235" s="26" t="s">
        <v>84</v>
      </c>
      <c r="P235" s="34"/>
      <c r="Q235" s="34"/>
    </row>
    <row r="236" spans="1:17" hidden="1">
      <c r="A236" s="33">
        <v>43682</v>
      </c>
      <c r="B236" s="68" t="s">
        <v>593</v>
      </c>
      <c r="C236" s="68" t="s">
        <v>567</v>
      </c>
      <c r="D236" s="68" t="s">
        <v>26</v>
      </c>
      <c r="E236" s="69"/>
      <c r="F236" s="69">
        <v>1000</v>
      </c>
      <c r="G236" s="35">
        <f t="shared" si="4"/>
        <v>1.7600675865953253</v>
      </c>
      <c r="H236" s="36">
        <v>568.16</v>
      </c>
      <c r="I236" s="49"/>
      <c r="J236" s="34" t="s">
        <v>70</v>
      </c>
      <c r="K236" s="68" t="s">
        <v>568</v>
      </c>
      <c r="L236" s="68"/>
      <c r="M236" s="68"/>
      <c r="N236" s="34" t="s">
        <v>29</v>
      </c>
      <c r="O236" s="26" t="s">
        <v>84</v>
      </c>
      <c r="P236" s="34"/>
      <c r="Q236" s="34"/>
    </row>
    <row r="237" spans="1:17" hidden="1">
      <c r="A237" s="33">
        <v>43683</v>
      </c>
      <c r="B237" s="34" t="s">
        <v>88</v>
      </c>
      <c r="C237" s="34" t="s">
        <v>22</v>
      </c>
      <c r="D237" s="34" t="s">
        <v>36</v>
      </c>
      <c r="E237" s="35"/>
      <c r="F237" s="35">
        <v>2000</v>
      </c>
      <c r="G237" s="35">
        <f t="shared" si="4"/>
        <v>3.5201351731906505</v>
      </c>
      <c r="H237" s="36">
        <v>568.16</v>
      </c>
      <c r="I237" s="34"/>
      <c r="J237" s="34" t="s">
        <v>61</v>
      </c>
      <c r="K237" s="34" t="s">
        <v>30</v>
      </c>
      <c r="L237" s="34"/>
      <c r="M237" s="34"/>
      <c r="N237" s="34" t="s">
        <v>29</v>
      </c>
      <c r="O237" s="26" t="s">
        <v>84</v>
      </c>
      <c r="P237" s="34"/>
      <c r="Q237" s="34"/>
    </row>
    <row r="238" spans="1:17" hidden="1">
      <c r="A238" s="33">
        <v>43683</v>
      </c>
      <c r="B238" s="34" t="s">
        <v>692</v>
      </c>
      <c r="C238" s="34" t="s">
        <v>62</v>
      </c>
      <c r="D238" s="34" t="s">
        <v>36</v>
      </c>
      <c r="E238" s="35"/>
      <c r="F238" s="35">
        <v>1000</v>
      </c>
      <c r="G238" s="35">
        <f t="shared" si="4"/>
        <v>1.7600675865953253</v>
      </c>
      <c r="H238" s="36">
        <v>568.16</v>
      </c>
      <c r="I238" s="34"/>
      <c r="J238" s="34" t="s">
        <v>61</v>
      </c>
      <c r="K238" s="34" t="s">
        <v>30</v>
      </c>
      <c r="L238" s="34"/>
      <c r="M238" s="34"/>
      <c r="N238" s="34" t="s">
        <v>29</v>
      </c>
      <c r="O238" s="26" t="s">
        <v>84</v>
      </c>
      <c r="P238" s="34"/>
      <c r="Q238" s="34"/>
    </row>
    <row r="239" spans="1:17" s="200" customFormat="1" hidden="1">
      <c r="A239" s="191">
        <v>43683</v>
      </c>
      <c r="B239" s="192" t="s">
        <v>125</v>
      </c>
      <c r="C239" s="192" t="s">
        <v>104</v>
      </c>
      <c r="D239" s="192" t="s">
        <v>26</v>
      </c>
      <c r="E239" s="205">
        <v>80000</v>
      </c>
      <c r="F239" s="205"/>
      <c r="G239" s="194">
        <f t="shared" si="4"/>
        <v>0</v>
      </c>
      <c r="H239" s="195">
        <v>568.16</v>
      </c>
      <c r="I239" s="206"/>
      <c r="J239" s="197" t="s">
        <v>34</v>
      </c>
      <c r="K239" s="207" t="s">
        <v>30</v>
      </c>
      <c r="L239" s="192"/>
      <c r="M239" s="192"/>
      <c r="N239" s="192" t="s">
        <v>29</v>
      </c>
      <c r="O239" s="199" t="s">
        <v>84</v>
      </c>
      <c r="P239" s="197"/>
      <c r="Q239" s="197"/>
    </row>
    <row r="240" spans="1:17" hidden="1">
      <c r="A240" s="33">
        <v>43683</v>
      </c>
      <c r="B240" s="39" t="s">
        <v>197</v>
      </c>
      <c r="C240" s="38" t="s">
        <v>22</v>
      </c>
      <c r="D240" s="39" t="s">
        <v>26</v>
      </c>
      <c r="E240" s="53"/>
      <c r="F240" s="87">
        <v>500</v>
      </c>
      <c r="G240" s="35">
        <f t="shared" si="4"/>
        <v>0.88003379329766263</v>
      </c>
      <c r="H240" s="36">
        <v>568.16</v>
      </c>
      <c r="I240" s="41"/>
      <c r="J240" s="34" t="s">
        <v>27</v>
      </c>
      <c r="K240" s="39" t="s">
        <v>30</v>
      </c>
      <c r="L240" s="39"/>
      <c r="M240" s="39"/>
      <c r="N240" s="26" t="s">
        <v>29</v>
      </c>
      <c r="O240" s="26" t="s">
        <v>84</v>
      </c>
      <c r="P240" s="34"/>
      <c r="Q240" s="34"/>
    </row>
    <row r="241" spans="1:17" hidden="1">
      <c r="A241" s="33">
        <v>43683</v>
      </c>
      <c r="B241" s="39" t="s">
        <v>198</v>
      </c>
      <c r="C241" s="39" t="s">
        <v>32</v>
      </c>
      <c r="D241" s="39" t="s">
        <v>26</v>
      </c>
      <c r="E241" s="53"/>
      <c r="F241" s="53">
        <v>90000</v>
      </c>
      <c r="G241" s="35">
        <f t="shared" si="4"/>
        <v>158.40608279357929</v>
      </c>
      <c r="H241" s="36">
        <v>568.16</v>
      </c>
      <c r="I241" s="41"/>
      <c r="J241" s="34" t="s">
        <v>27</v>
      </c>
      <c r="K241" s="39" t="s">
        <v>30</v>
      </c>
      <c r="L241" s="39"/>
      <c r="M241" s="39"/>
      <c r="N241" s="26" t="s">
        <v>29</v>
      </c>
      <c r="O241" s="26" t="s">
        <v>84</v>
      </c>
      <c r="P241" s="34"/>
      <c r="Q241" s="34"/>
    </row>
    <row r="242" spans="1:17" hidden="1">
      <c r="A242" s="33">
        <v>43683</v>
      </c>
      <c r="B242" s="39" t="s">
        <v>199</v>
      </c>
      <c r="C242" s="38" t="s">
        <v>22</v>
      </c>
      <c r="D242" s="39" t="s">
        <v>26</v>
      </c>
      <c r="E242" s="53"/>
      <c r="F242" s="87">
        <v>3500</v>
      </c>
      <c r="G242" s="35">
        <f t="shared" si="4"/>
        <v>6.1602365530836387</v>
      </c>
      <c r="H242" s="36">
        <v>568.16</v>
      </c>
      <c r="I242" s="41"/>
      <c r="J242" s="34" t="s">
        <v>27</v>
      </c>
      <c r="K242" s="39" t="s">
        <v>30</v>
      </c>
      <c r="L242" s="39"/>
      <c r="M242" s="39"/>
      <c r="N242" s="26" t="s">
        <v>29</v>
      </c>
      <c r="O242" s="26" t="s">
        <v>84</v>
      </c>
      <c r="P242" s="34"/>
      <c r="Q242" s="34"/>
    </row>
    <row r="243" spans="1:17" s="200" customFormat="1" hidden="1">
      <c r="A243" s="191">
        <v>43683</v>
      </c>
      <c r="B243" s="192" t="s">
        <v>19</v>
      </c>
      <c r="C243" s="192" t="s">
        <v>104</v>
      </c>
      <c r="D243" s="207" t="s">
        <v>20</v>
      </c>
      <c r="E243" s="193">
        <v>108000</v>
      </c>
      <c r="F243" s="193"/>
      <c r="G243" s="194">
        <f t="shared" si="4"/>
        <v>0</v>
      </c>
      <c r="H243" s="195">
        <v>568.16</v>
      </c>
      <c r="I243" s="196"/>
      <c r="J243" s="197" t="s">
        <v>21</v>
      </c>
      <c r="K243" s="192" t="s">
        <v>23</v>
      </c>
      <c r="L243" s="192"/>
      <c r="M243" s="192"/>
      <c r="N243" s="197" t="s">
        <v>29</v>
      </c>
      <c r="O243" s="199" t="s">
        <v>84</v>
      </c>
      <c r="P243" s="197"/>
      <c r="Q243" s="197"/>
    </row>
    <row r="244" spans="1:17" hidden="1">
      <c r="A244" s="33">
        <v>43683</v>
      </c>
      <c r="B244" s="43" t="s">
        <v>310</v>
      </c>
      <c r="C244" s="43" t="s">
        <v>22</v>
      </c>
      <c r="D244" s="44" t="s">
        <v>20</v>
      </c>
      <c r="E244" s="45"/>
      <c r="F244" s="92">
        <v>1000</v>
      </c>
      <c r="G244" s="35">
        <f t="shared" si="4"/>
        <v>1.7600675865953253</v>
      </c>
      <c r="H244" s="36">
        <v>568.16</v>
      </c>
      <c r="I244" s="46"/>
      <c r="J244" s="34" t="s">
        <v>49</v>
      </c>
      <c r="K244" s="43" t="s">
        <v>30</v>
      </c>
      <c r="L244" s="47"/>
      <c r="M244" s="47"/>
      <c r="N244" s="34" t="s">
        <v>29</v>
      </c>
      <c r="O244" s="26" t="s">
        <v>84</v>
      </c>
      <c r="P244" s="34"/>
      <c r="Q244" s="34"/>
    </row>
    <row r="245" spans="1:17" hidden="1">
      <c r="A245" s="33">
        <v>43683</v>
      </c>
      <c r="B245" s="43" t="s">
        <v>311</v>
      </c>
      <c r="C245" s="43" t="s">
        <v>22</v>
      </c>
      <c r="D245" s="44" t="s">
        <v>20</v>
      </c>
      <c r="E245" s="45"/>
      <c r="F245" s="92">
        <v>2000</v>
      </c>
      <c r="G245" s="35">
        <f t="shared" si="4"/>
        <v>3.5201351731906505</v>
      </c>
      <c r="H245" s="36">
        <v>568.16</v>
      </c>
      <c r="I245" s="46"/>
      <c r="J245" s="34" t="s">
        <v>49</v>
      </c>
      <c r="K245" s="43" t="s">
        <v>30</v>
      </c>
      <c r="L245" s="47"/>
      <c r="M245" s="47"/>
      <c r="N245" s="34" t="s">
        <v>29</v>
      </c>
      <c r="O245" s="26" t="s">
        <v>84</v>
      </c>
      <c r="P245" s="34"/>
      <c r="Q245" s="34"/>
    </row>
    <row r="246" spans="1:17" hidden="1">
      <c r="A246" s="33">
        <v>43683</v>
      </c>
      <c r="B246" s="43" t="s">
        <v>312</v>
      </c>
      <c r="C246" s="43" t="s">
        <v>22</v>
      </c>
      <c r="D246" s="44" t="s">
        <v>20</v>
      </c>
      <c r="E246" s="45"/>
      <c r="F246" s="92">
        <v>2500</v>
      </c>
      <c r="G246" s="35">
        <f t="shared" si="4"/>
        <v>4.4001689664883132</v>
      </c>
      <c r="H246" s="36">
        <v>568.16</v>
      </c>
      <c r="I246" s="46"/>
      <c r="J246" s="34" t="s">
        <v>49</v>
      </c>
      <c r="K246" s="43" t="s">
        <v>30</v>
      </c>
      <c r="L246" s="47"/>
      <c r="M246" s="47"/>
      <c r="N246" s="34" t="s">
        <v>29</v>
      </c>
      <c r="O246" s="26" t="s">
        <v>84</v>
      </c>
      <c r="P246" s="34"/>
      <c r="Q246" s="34"/>
    </row>
    <row r="247" spans="1:17" hidden="1">
      <c r="A247" s="33">
        <v>43683</v>
      </c>
      <c r="B247" s="43" t="s">
        <v>735</v>
      </c>
      <c r="C247" s="43" t="s">
        <v>24</v>
      </c>
      <c r="D247" s="44" t="s">
        <v>20</v>
      </c>
      <c r="E247" s="45"/>
      <c r="F247" s="45">
        <v>2500</v>
      </c>
      <c r="G247" s="35">
        <f t="shared" si="4"/>
        <v>4.4001689664883132</v>
      </c>
      <c r="H247" s="36">
        <v>568.16</v>
      </c>
      <c r="I247" s="46"/>
      <c r="J247" s="34" t="s">
        <v>49</v>
      </c>
      <c r="K247" s="43" t="s">
        <v>30</v>
      </c>
      <c r="L247" s="47"/>
      <c r="M247" s="47"/>
      <c r="N247" s="34" t="s">
        <v>29</v>
      </c>
      <c r="O247" s="26" t="s">
        <v>84</v>
      </c>
      <c r="P247" s="34"/>
      <c r="Q247" s="34"/>
    </row>
    <row r="248" spans="1:17" hidden="1">
      <c r="A248" s="33">
        <v>43683</v>
      </c>
      <c r="B248" s="43" t="s">
        <v>313</v>
      </c>
      <c r="C248" s="43" t="s">
        <v>22</v>
      </c>
      <c r="D248" s="44" t="s">
        <v>20</v>
      </c>
      <c r="E248" s="45"/>
      <c r="F248" s="92">
        <v>1000</v>
      </c>
      <c r="G248" s="35">
        <f t="shared" si="4"/>
        <v>1.7600675865953253</v>
      </c>
      <c r="H248" s="36">
        <v>568.16</v>
      </c>
      <c r="I248" s="46"/>
      <c r="J248" s="34" t="s">
        <v>49</v>
      </c>
      <c r="K248" s="43" t="s">
        <v>30</v>
      </c>
      <c r="L248" s="47"/>
      <c r="M248" s="47"/>
      <c r="N248" s="34" t="s">
        <v>29</v>
      </c>
      <c r="O248" s="26" t="s">
        <v>84</v>
      </c>
      <c r="P248" s="34"/>
      <c r="Q248" s="34"/>
    </row>
    <row r="249" spans="1:17" hidden="1">
      <c r="A249" s="33">
        <v>43683</v>
      </c>
      <c r="B249" s="43" t="s">
        <v>314</v>
      </c>
      <c r="C249" s="43" t="s">
        <v>22</v>
      </c>
      <c r="D249" s="44" t="s">
        <v>20</v>
      </c>
      <c r="E249" s="45"/>
      <c r="F249" s="92">
        <v>1500</v>
      </c>
      <c r="G249" s="35">
        <f t="shared" si="4"/>
        <v>2.6401013798929882</v>
      </c>
      <c r="H249" s="36">
        <v>568.16</v>
      </c>
      <c r="I249" s="46"/>
      <c r="J249" s="34" t="s">
        <v>49</v>
      </c>
      <c r="K249" s="43" t="s">
        <v>30</v>
      </c>
      <c r="L249" s="47"/>
      <c r="M249" s="47"/>
      <c r="N249" s="34" t="s">
        <v>29</v>
      </c>
      <c r="O249" s="26" t="s">
        <v>84</v>
      </c>
      <c r="P249" s="34"/>
      <c r="Q249" s="34"/>
    </row>
    <row r="250" spans="1:17" hidden="1">
      <c r="A250" s="33">
        <v>43683</v>
      </c>
      <c r="B250" s="39" t="s">
        <v>439</v>
      </c>
      <c r="C250" s="39" t="s">
        <v>22</v>
      </c>
      <c r="D250" s="51" t="s">
        <v>20</v>
      </c>
      <c r="E250" s="53"/>
      <c r="F250" s="93">
        <v>1000</v>
      </c>
      <c r="G250" s="35">
        <f t="shared" si="4"/>
        <v>1.7600675865953253</v>
      </c>
      <c r="H250" s="36">
        <v>568.16</v>
      </c>
      <c r="I250" s="52"/>
      <c r="J250" s="34" t="s">
        <v>64</v>
      </c>
      <c r="K250" s="39" t="s">
        <v>226</v>
      </c>
      <c r="L250" s="39"/>
      <c r="M250" s="39"/>
      <c r="N250" s="39" t="s">
        <v>427</v>
      </c>
      <c r="O250" s="26" t="s">
        <v>84</v>
      </c>
      <c r="P250" s="34"/>
      <c r="Q250" s="34"/>
    </row>
    <row r="251" spans="1:17" hidden="1">
      <c r="A251" s="33">
        <v>43683</v>
      </c>
      <c r="B251" s="39" t="s">
        <v>440</v>
      </c>
      <c r="C251" s="39" t="s">
        <v>22</v>
      </c>
      <c r="D251" s="51" t="s">
        <v>20</v>
      </c>
      <c r="E251" s="53"/>
      <c r="F251" s="93">
        <v>1000</v>
      </c>
      <c r="G251" s="35">
        <f t="shared" si="4"/>
        <v>1.7600675865953253</v>
      </c>
      <c r="H251" s="36">
        <v>568.16</v>
      </c>
      <c r="I251" s="52"/>
      <c r="J251" s="34" t="s">
        <v>64</v>
      </c>
      <c r="K251" s="39" t="s">
        <v>226</v>
      </c>
      <c r="L251" s="39"/>
      <c r="M251" s="39"/>
      <c r="N251" s="39" t="s">
        <v>427</v>
      </c>
      <c r="O251" s="26" t="s">
        <v>84</v>
      </c>
      <c r="P251" s="34"/>
      <c r="Q251" s="34"/>
    </row>
    <row r="252" spans="1:17" hidden="1">
      <c r="A252" s="33">
        <v>43683</v>
      </c>
      <c r="B252" s="39" t="s">
        <v>441</v>
      </c>
      <c r="C252" s="39" t="s">
        <v>22</v>
      </c>
      <c r="D252" s="51" t="s">
        <v>20</v>
      </c>
      <c r="E252" s="53"/>
      <c r="F252" s="93">
        <v>1000</v>
      </c>
      <c r="G252" s="35">
        <f t="shared" si="4"/>
        <v>1.7600675865953253</v>
      </c>
      <c r="H252" s="36">
        <v>568.16</v>
      </c>
      <c r="I252" s="52"/>
      <c r="J252" s="34" t="s">
        <v>64</v>
      </c>
      <c r="K252" s="39" t="s">
        <v>226</v>
      </c>
      <c r="L252" s="39"/>
      <c r="M252" s="39"/>
      <c r="N252" s="39" t="s">
        <v>427</v>
      </c>
      <c r="O252" s="26" t="s">
        <v>84</v>
      </c>
      <c r="P252" s="34"/>
      <c r="Q252" s="34"/>
    </row>
    <row r="253" spans="1:17" hidden="1">
      <c r="A253" s="33">
        <v>43683</v>
      </c>
      <c r="B253" s="39" t="s">
        <v>442</v>
      </c>
      <c r="C253" s="39" t="s">
        <v>22</v>
      </c>
      <c r="D253" s="51" t="s">
        <v>20</v>
      </c>
      <c r="E253" s="53"/>
      <c r="F253" s="93">
        <v>1000</v>
      </c>
      <c r="G253" s="35">
        <f t="shared" si="4"/>
        <v>1.7600675865953253</v>
      </c>
      <c r="H253" s="36">
        <v>568.16</v>
      </c>
      <c r="I253" s="52"/>
      <c r="J253" s="34" t="s">
        <v>64</v>
      </c>
      <c r="K253" s="39" t="s">
        <v>226</v>
      </c>
      <c r="L253" s="39"/>
      <c r="M253" s="39"/>
      <c r="N253" s="39" t="s">
        <v>427</v>
      </c>
      <c r="O253" s="26" t="s">
        <v>84</v>
      </c>
      <c r="P253" s="34"/>
      <c r="Q253" s="34"/>
    </row>
    <row r="254" spans="1:17" hidden="1">
      <c r="A254" s="33">
        <v>43683</v>
      </c>
      <c r="B254" s="39" t="s">
        <v>443</v>
      </c>
      <c r="C254" s="39" t="s">
        <v>22</v>
      </c>
      <c r="D254" s="51" t="s">
        <v>20</v>
      </c>
      <c r="E254" s="53"/>
      <c r="F254" s="93">
        <v>1000</v>
      </c>
      <c r="G254" s="35">
        <f t="shared" si="4"/>
        <v>1.7600675865953253</v>
      </c>
      <c r="H254" s="36">
        <v>568.16</v>
      </c>
      <c r="I254" s="52"/>
      <c r="J254" s="34" t="s">
        <v>64</v>
      </c>
      <c r="K254" s="39" t="s">
        <v>226</v>
      </c>
      <c r="L254" s="39"/>
      <c r="M254" s="39"/>
      <c r="N254" s="39" t="s">
        <v>427</v>
      </c>
      <c r="O254" s="26" t="s">
        <v>84</v>
      </c>
      <c r="P254" s="34"/>
      <c r="Q254" s="34"/>
    </row>
    <row r="255" spans="1:17" hidden="1">
      <c r="A255" s="33">
        <v>43683</v>
      </c>
      <c r="B255" s="39" t="s">
        <v>444</v>
      </c>
      <c r="C255" s="39" t="s">
        <v>22</v>
      </c>
      <c r="D255" s="51" t="s">
        <v>20</v>
      </c>
      <c r="E255" s="53"/>
      <c r="F255" s="93">
        <v>1000</v>
      </c>
      <c r="G255" s="35">
        <f t="shared" si="4"/>
        <v>1.7600675865953253</v>
      </c>
      <c r="H255" s="36">
        <v>568.16</v>
      </c>
      <c r="I255" s="52"/>
      <c r="J255" s="34" t="s">
        <v>64</v>
      </c>
      <c r="K255" s="39" t="s">
        <v>226</v>
      </c>
      <c r="L255" s="39"/>
      <c r="M255" s="39"/>
      <c r="N255" s="39" t="s">
        <v>427</v>
      </c>
      <c r="O255" s="26" t="s">
        <v>84</v>
      </c>
      <c r="P255" s="34"/>
      <c r="Q255" s="34"/>
    </row>
    <row r="256" spans="1:17" s="200" customFormat="1" hidden="1">
      <c r="A256" s="191">
        <v>43683</v>
      </c>
      <c r="B256" s="201" t="s">
        <v>521</v>
      </c>
      <c r="C256" s="201" t="s">
        <v>104</v>
      </c>
      <c r="D256" s="201" t="s">
        <v>20</v>
      </c>
      <c r="E256" s="202"/>
      <c r="F256" s="202">
        <v>108000</v>
      </c>
      <c r="G256" s="194">
        <f t="shared" si="4"/>
        <v>190.08729935229513</v>
      </c>
      <c r="H256" s="195">
        <v>568.16</v>
      </c>
      <c r="I256" s="203"/>
      <c r="J256" s="197" t="s">
        <v>19</v>
      </c>
      <c r="K256" s="201" t="s">
        <v>526</v>
      </c>
      <c r="L256" s="201"/>
      <c r="M256" s="201"/>
      <c r="N256" s="201" t="s">
        <v>29</v>
      </c>
      <c r="O256" s="201" t="s">
        <v>85</v>
      </c>
      <c r="P256" s="197"/>
      <c r="Q256" s="197"/>
    </row>
    <row r="257" spans="1:17" s="200" customFormat="1" hidden="1">
      <c r="A257" s="191">
        <v>43683</v>
      </c>
      <c r="B257" s="201" t="s">
        <v>34</v>
      </c>
      <c r="C257" s="201" t="s">
        <v>104</v>
      </c>
      <c r="D257" s="192" t="s">
        <v>26</v>
      </c>
      <c r="E257" s="202"/>
      <c r="F257" s="202">
        <v>80000</v>
      </c>
      <c r="G257" s="194">
        <f t="shared" si="4"/>
        <v>140.80540692762602</v>
      </c>
      <c r="H257" s="195">
        <v>568.16</v>
      </c>
      <c r="I257" s="203"/>
      <c r="J257" s="197" t="s">
        <v>19</v>
      </c>
      <c r="K257" s="201" t="s">
        <v>28</v>
      </c>
      <c r="L257" s="201"/>
      <c r="M257" s="201"/>
      <c r="N257" s="201" t="s">
        <v>29</v>
      </c>
      <c r="O257" s="201" t="s">
        <v>85</v>
      </c>
      <c r="P257" s="197"/>
      <c r="Q257" s="197"/>
    </row>
    <row r="258" spans="1:17" s="200" customFormat="1" hidden="1">
      <c r="A258" s="191">
        <v>43683</v>
      </c>
      <c r="B258" s="201" t="s">
        <v>71</v>
      </c>
      <c r="C258" s="201" t="s">
        <v>104</v>
      </c>
      <c r="D258" s="197" t="s">
        <v>36</v>
      </c>
      <c r="E258" s="202">
        <v>1000000</v>
      </c>
      <c r="F258" s="202"/>
      <c r="G258" s="194">
        <f t="shared" si="4"/>
        <v>0</v>
      </c>
      <c r="H258" s="195">
        <v>568.16</v>
      </c>
      <c r="I258" s="203"/>
      <c r="J258" s="197" t="s">
        <v>19</v>
      </c>
      <c r="K258" s="201" t="s">
        <v>28</v>
      </c>
      <c r="L258" s="201"/>
      <c r="M258" s="201"/>
      <c r="N258" s="201" t="s">
        <v>29</v>
      </c>
      <c r="O258" s="201" t="s">
        <v>85</v>
      </c>
      <c r="P258" s="197"/>
      <c r="Q258" s="197"/>
    </row>
    <row r="259" spans="1:17" hidden="1">
      <c r="A259" s="33">
        <v>43683</v>
      </c>
      <c r="B259" s="3" t="s">
        <v>77</v>
      </c>
      <c r="C259" s="3" t="s">
        <v>22</v>
      </c>
      <c r="D259" s="34" t="s">
        <v>36</v>
      </c>
      <c r="E259" s="4"/>
      <c r="F259" s="4">
        <v>2000</v>
      </c>
      <c r="G259" s="65">
        <f t="shared" si="4"/>
        <v>3.5201351731906505</v>
      </c>
      <c r="H259" s="66">
        <v>568.16</v>
      </c>
      <c r="I259" s="67"/>
      <c r="J259" s="34" t="s">
        <v>19</v>
      </c>
      <c r="K259" s="3" t="s">
        <v>28</v>
      </c>
      <c r="L259" s="3"/>
      <c r="M259" s="3"/>
      <c r="N259" s="3" t="s">
        <v>29</v>
      </c>
      <c r="O259" s="26" t="s">
        <v>84</v>
      </c>
      <c r="P259" s="34"/>
      <c r="Q259" s="34"/>
    </row>
    <row r="260" spans="1:17" s="200" customFormat="1" hidden="1">
      <c r="A260" s="191">
        <v>43683</v>
      </c>
      <c r="B260" s="201" t="s">
        <v>527</v>
      </c>
      <c r="C260" s="201" t="s">
        <v>104</v>
      </c>
      <c r="D260" s="192" t="s">
        <v>26</v>
      </c>
      <c r="E260" s="202"/>
      <c r="F260" s="202">
        <v>150000</v>
      </c>
      <c r="G260" s="194">
        <f t="shared" si="4"/>
        <v>264.01013798929881</v>
      </c>
      <c r="H260" s="195">
        <v>568.16</v>
      </c>
      <c r="I260" s="203"/>
      <c r="J260" s="197" t="s">
        <v>19</v>
      </c>
      <c r="K260" s="201" t="s">
        <v>28</v>
      </c>
      <c r="L260" s="201"/>
      <c r="M260" s="201"/>
      <c r="N260" s="201" t="s">
        <v>29</v>
      </c>
      <c r="O260" s="201" t="s">
        <v>85</v>
      </c>
      <c r="P260" s="197"/>
      <c r="Q260" s="197"/>
    </row>
    <row r="261" spans="1:17" s="62" customFormat="1" hidden="1">
      <c r="A261" s="54">
        <v>43683</v>
      </c>
      <c r="B261" s="75" t="s">
        <v>528</v>
      </c>
      <c r="C261" s="75" t="s">
        <v>73</v>
      </c>
      <c r="D261" s="75" t="s">
        <v>41</v>
      </c>
      <c r="E261" s="76"/>
      <c r="F261" s="76">
        <v>3750</v>
      </c>
      <c r="G261" s="58">
        <f t="shared" si="4"/>
        <v>6.6002534497324703</v>
      </c>
      <c r="H261" s="59">
        <v>568.16</v>
      </c>
      <c r="I261" s="77"/>
      <c r="J261" s="61" t="s">
        <v>19</v>
      </c>
      <c r="K261" s="75" t="s">
        <v>529</v>
      </c>
      <c r="L261" s="75"/>
      <c r="M261" s="75"/>
      <c r="N261" s="75" t="s">
        <v>29</v>
      </c>
      <c r="O261" s="75" t="s">
        <v>85</v>
      </c>
      <c r="P261" s="61"/>
      <c r="Q261" s="61"/>
    </row>
    <row r="262" spans="1:17" hidden="1">
      <c r="A262" s="33">
        <v>43683</v>
      </c>
      <c r="B262" s="68" t="s">
        <v>617</v>
      </c>
      <c r="C262" s="68" t="s">
        <v>567</v>
      </c>
      <c r="D262" s="68" t="s">
        <v>26</v>
      </c>
      <c r="E262" s="69"/>
      <c r="F262" s="69">
        <v>500</v>
      </c>
      <c r="G262" s="35">
        <f t="shared" si="4"/>
        <v>0.88003379329766263</v>
      </c>
      <c r="H262" s="36">
        <v>568.16</v>
      </c>
      <c r="I262" s="49"/>
      <c r="J262" s="34" t="s">
        <v>70</v>
      </c>
      <c r="K262" s="68" t="s">
        <v>568</v>
      </c>
      <c r="L262" s="68"/>
      <c r="M262" s="68"/>
      <c r="N262" s="34" t="s">
        <v>29</v>
      </c>
      <c r="O262" s="26" t="s">
        <v>84</v>
      </c>
      <c r="P262" s="34"/>
      <c r="Q262" s="34"/>
    </row>
    <row r="263" spans="1:17" hidden="1">
      <c r="A263" s="33">
        <v>43683</v>
      </c>
      <c r="B263" s="68" t="s">
        <v>674</v>
      </c>
      <c r="C263" s="38" t="s">
        <v>31</v>
      </c>
      <c r="D263" s="39" t="s">
        <v>26</v>
      </c>
      <c r="E263" s="69"/>
      <c r="F263" s="69">
        <v>1700</v>
      </c>
      <c r="G263" s="35">
        <f t="shared" si="4"/>
        <v>2.992114897212053</v>
      </c>
      <c r="H263" s="36">
        <v>568.16</v>
      </c>
      <c r="I263" s="49"/>
      <c r="J263" s="34" t="s">
        <v>70</v>
      </c>
      <c r="K263" s="68" t="s">
        <v>568</v>
      </c>
      <c r="L263" s="68"/>
      <c r="M263" s="68"/>
      <c r="N263" s="34" t="s">
        <v>29</v>
      </c>
      <c r="O263" s="26" t="s">
        <v>84</v>
      </c>
      <c r="P263" s="34"/>
      <c r="Q263" s="34"/>
    </row>
    <row r="264" spans="1:17" hidden="1">
      <c r="A264" s="33">
        <v>43683</v>
      </c>
      <c r="B264" s="68" t="s">
        <v>618</v>
      </c>
      <c r="C264" s="68" t="s">
        <v>567</v>
      </c>
      <c r="D264" s="68" t="s">
        <v>26</v>
      </c>
      <c r="E264" s="69"/>
      <c r="F264" s="69">
        <v>500</v>
      </c>
      <c r="G264" s="35">
        <f t="shared" si="4"/>
        <v>0.88003379329766263</v>
      </c>
      <c r="H264" s="36">
        <v>568.16</v>
      </c>
      <c r="I264" s="49"/>
      <c r="J264" s="34" t="s">
        <v>70</v>
      </c>
      <c r="K264" s="68" t="s">
        <v>568</v>
      </c>
      <c r="L264" s="68"/>
      <c r="M264" s="68"/>
      <c r="N264" s="34" t="s">
        <v>29</v>
      </c>
      <c r="O264" s="26" t="s">
        <v>84</v>
      </c>
      <c r="P264" s="34"/>
      <c r="Q264" s="34"/>
    </row>
    <row r="265" spans="1:17" hidden="1">
      <c r="A265" s="33">
        <v>43683</v>
      </c>
      <c r="B265" s="68" t="s">
        <v>660</v>
      </c>
      <c r="C265" s="38" t="s">
        <v>31</v>
      </c>
      <c r="D265" s="39" t="s">
        <v>26</v>
      </c>
      <c r="E265" s="69"/>
      <c r="F265" s="69">
        <v>1000</v>
      </c>
      <c r="G265" s="35">
        <f t="shared" si="4"/>
        <v>1.7600675865953253</v>
      </c>
      <c r="H265" s="36">
        <v>568.16</v>
      </c>
      <c r="I265" s="49"/>
      <c r="J265" s="34" t="s">
        <v>70</v>
      </c>
      <c r="K265" s="68" t="s">
        <v>568</v>
      </c>
      <c r="L265" s="68"/>
      <c r="M265" s="68"/>
      <c r="N265" s="34" t="s">
        <v>29</v>
      </c>
      <c r="O265" s="26" t="s">
        <v>84</v>
      </c>
      <c r="P265" s="34"/>
      <c r="Q265" s="34"/>
    </row>
    <row r="266" spans="1:17" hidden="1">
      <c r="A266" s="33">
        <v>43683</v>
      </c>
      <c r="B266" s="68" t="s">
        <v>619</v>
      </c>
      <c r="C266" s="68" t="s">
        <v>567</v>
      </c>
      <c r="D266" s="68" t="s">
        <v>26</v>
      </c>
      <c r="E266" s="69"/>
      <c r="F266" s="69">
        <v>500</v>
      </c>
      <c r="G266" s="35">
        <f t="shared" si="4"/>
        <v>0.88003379329766263</v>
      </c>
      <c r="H266" s="36">
        <v>568.16</v>
      </c>
      <c r="I266" s="49"/>
      <c r="J266" s="34" t="s">
        <v>70</v>
      </c>
      <c r="K266" s="68" t="s">
        <v>568</v>
      </c>
      <c r="L266" s="68"/>
      <c r="M266" s="68"/>
      <c r="N266" s="34" t="s">
        <v>29</v>
      </c>
      <c r="O266" s="26" t="s">
        <v>84</v>
      </c>
      <c r="P266" s="34"/>
      <c r="Q266" s="34"/>
    </row>
    <row r="267" spans="1:17" hidden="1">
      <c r="A267" s="33">
        <v>43683</v>
      </c>
      <c r="B267" s="68" t="s">
        <v>620</v>
      </c>
      <c r="C267" s="68" t="s">
        <v>567</v>
      </c>
      <c r="D267" s="68" t="s">
        <v>26</v>
      </c>
      <c r="E267" s="69"/>
      <c r="F267" s="69">
        <v>1000</v>
      </c>
      <c r="G267" s="35">
        <f t="shared" si="4"/>
        <v>1.7600675865953253</v>
      </c>
      <c r="H267" s="36">
        <v>568.16</v>
      </c>
      <c r="I267" s="49"/>
      <c r="J267" s="34" t="s">
        <v>70</v>
      </c>
      <c r="K267" s="68" t="s">
        <v>568</v>
      </c>
      <c r="L267" s="68"/>
      <c r="M267" s="68"/>
      <c r="N267" s="34" t="s">
        <v>29</v>
      </c>
      <c r="O267" s="26" t="s">
        <v>84</v>
      </c>
      <c r="P267" s="34"/>
      <c r="Q267" s="34"/>
    </row>
    <row r="268" spans="1:17" hidden="1">
      <c r="A268" s="33">
        <v>43683</v>
      </c>
      <c r="B268" s="68" t="s">
        <v>621</v>
      </c>
      <c r="C268" s="68" t="s">
        <v>567</v>
      </c>
      <c r="D268" s="68" t="s">
        <v>26</v>
      </c>
      <c r="E268" s="69"/>
      <c r="F268" s="69">
        <v>1000</v>
      </c>
      <c r="G268" s="35">
        <f t="shared" si="4"/>
        <v>1.7600675865953253</v>
      </c>
      <c r="H268" s="36">
        <v>568.16</v>
      </c>
      <c r="I268" s="49"/>
      <c r="J268" s="34" t="s">
        <v>70</v>
      </c>
      <c r="K268" s="68" t="s">
        <v>568</v>
      </c>
      <c r="L268" s="68"/>
      <c r="M268" s="68"/>
      <c r="N268" s="34" t="s">
        <v>29</v>
      </c>
      <c r="O268" s="26" t="s">
        <v>84</v>
      </c>
      <c r="P268" s="34"/>
      <c r="Q268" s="34"/>
    </row>
    <row r="269" spans="1:17" s="200" customFormat="1" hidden="1">
      <c r="A269" s="191">
        <v>43683</v>
      </c>
      <c r="B269" s="199" t="s">
        <v>610</v>
      </c>
      <c r="C269" s="199" t="s">
        <v>96</v>
      </c>
      <c r="D269" s="199" t="s">
        <v>26</v>
      </c>
      <c r="E269" s="211">
        <v>150000</v>
      </c>
      <c r="F269" s="211"/>
      <c r="G269" s="194">
        <f t="shared" si="4"/>
        <v>0</v>
      </c>
      <c r="H269" s="195">
        <v>568.16</v>
      </c>
      <c r="I269" s="212"/>
      <c r="J269" s="197" t="s">
        <v>70</v>
      </c>
      <c r="K269" s="199" t="s">
        <v>105</v>
      </c>
      <c r="L269" s="199"/>
      <c r="M269" s="199"/>
      <c r="N269" s="197" t="s">
        <v>29</v>
      </c>
      <c r="O269" s="199" t="s">
        <v>84</v>
      </c>
      <c r="P269" s="197"/>
      <c r="Q269" s="197"/>
    </row>
    <row r="270" spans="1:17" hidden="1">
      <c r="A270" s="33">
        <v>43683</v>
      </c>
      <c r="B270" s="68" t="s">
        <v>622</v>
      </c>
      <c r="C270" s="68" t="s">
        <v>567</v>
      </c>
      <c r="D270" s="68" t="s">
        <v>26</v>
      </c>
      <c r="E270" s="69"/>
      <c r="F270" s="69">
        <v>1000</v>
      </c>
      <c r="G270" s="35">
        <f t="shared" si="4"/>
        <v>1.7600675865953253</v>
      </c>
      <c r="H270" s="36">
        <v>568.16</v>
      </c>
      <c r="I270" s="49"/>
      <c r="J270" s="34" t="s">
        <v>70</v>
      </c>
      <c r="K270" s="68" t="s">
        <v>568</v>
      </c>
      <c r="L270" s="68"/>
      <c r="M270" s="68"/>
      <c r="N270" s="34" t="s">
        <v>29</v>
      </c>
      <c r="O270" s="26" t="s">
        <v>84</v>
      </c>
      <c r="P270" s="34"/>
      <c r="Q270" s="34"/>
    </row>
    <row r="271" spans="1:17" hidden="1">
      <c r="A271" s="33">
        <v>43683</v>
      </c>
      <c r="B271" s="68" t="s">
        <v>675</v>
      </c>
      <c r="C271" s="38" t="s">
        <v>31</v>
      </c>
      <c r="D271" s="39" t="s">
        <v>26</v>
      </c>
      <c r="E271" s="69"/>
      <c r="F271" s="69">
        <v>2700</v>
      </c>
      <c r="G271" s="35">
        <f t="shared" si="4"/>
        <v>4.7521824838073785</v>
      </c>
      <c r="H271" s="36">
        <v>568.16</v>
      </c>
      <c r="I271" s="49"/>
      <c r="J271" s="34" t="s">
        <v>70</v>
      </c>
      <c r="K271" s="68" t="s">
        <v>568</v>
      </c>
      <c r="L271" s="68"/>
      <c r="M271" s="68"/>
      <c r="N271" s="34" t="s">
        <v>29</v>
      </c>
      <c r="O271" s="26" t="s">
        <v>84</v>
      </c>
      <c r="P271" s="34"/>
      <c r="Q271" s="34"/>
    </row>
    <row r="272" spans="1:17" hidden="1">
      <c r="A272" s="33">
        <v>43683</v>
      </c>
      <c r="B272" s="68" t="s">
        <v>676</v>
      </c>
      <c r="C272" s="38" t="s">
        <v>31</v>
      </c>
      <c r="D272" s="39" t="s">
        <v>26</v>
      </c>
      <c r="E272" s="69"/>
      <c r="F272" s="69">
        <v>1000</v>
      </c>
      <c r="G272" s="35">
        <f t="shared" si="4"/>
        <v>1.7600675865953253</v>
      </c>
      <c r="H272" s="36">
        <v>568.16</v>
      </c>
      <c r="I272" s="49"/>
      <c r="J272" s="34" t="s">
        <v>70</v>
      </c>
      <c r="K272" s="68" t="s">
        <v>568</v>
      </c>
      <c r="L272" s="68"/>
      <c r="M272" s="68"/>
      <c r="N272" s="34" t="s">
        <v>29</v>
      </c>
      <c r="O272" s="26" t="s">
        <v>84</v>
      </c>
      <c r="P272" s="34"/>
      <c r="Q272" s="34"/>
    </row>
    <row r="273" spans="1:17" hidden="1">
      <c r="A273" s="33">
        <v>43683</v>
      </c>
      <c r="B273" s="68" t="s">
        <v>623</v>
      </c>
      <c r="C273" s="68" t="s">
        <v>567</v>
      </c>
      <c r="D273" s="68" t="s">
        <v>26</v>
      </c>
      <c r="E273" s="69"/>
      <c r="F273" s="69">
        <v>500</v>
      </c>
      <c r="G273" s="35">
        <f t="shared" si="4"/>
        <v>0.88003379329766263</v>
      </c>
      <c r="H273" s="36">
        <v>568.16</v>
      </c>
      <c r="I273" s="49"/>
      <c r="J273" s="34" t="s">
        <v>70</v>
      </c>
      <c r="K273" s="68" t="s">
        <v>568</v>
      </c>
      <c r="L273" s="68"/>
      <c r="M273" s="68"/>
      <c r="N273" s="34" t="s">
        <v>29</v>
      </c>
      <c r="O273" s="26" t="s">
        <v>84</v>
      </c>
      <c r="P273" s="34"/>
      <c r="Q273" s="34"/>
    </row>
    <row r="274" spans="1:17" hidden="1">
      <c r="A274" s="33">
        <v>43683</v>
      </c>
      <c r="B274" s="68" t="s">
        <v>593</v>
      </c>
      <c r="C274" s="68" t="s">
        <v>567</v>
      </c>
      <c r="D274" s="68" t="s">
        <v>26</v>
      </c>
      <c r="E274" s="69"/>
      <c r="F274" s="69">
        <v>1000</v>
      </c>
      <c r="G274" s="35">
        <f t="shared" si="4"/>
        <v>1.7600675865953253</v>
      </c>
      <c r="H274" s="36">
        <v>568.16</v>
      </c>
      <c r="I274" s="49"/>
      <c r="J274" s="34" t="s">
        <v>70</v>
      </c>
      <c r="K274" s="68" t="s">
        <v>568</v>
      </c>
      <c r="L274" s="68"/>
      <c r="M274" s="68"/>
      <c r="N274" s="34" t="s">
        <v>29</v>
      </c>
      <c r="O274" s="26" t="s">
        <v>84</v>
      </c>
      <c r="P274" s="34"/>
      <c r="Q274" s="34"/>
    </row>
    <row r="275" spans="1:17" hidden="1">
      <c r="A275" s="33">
        <v>43683</v>
      </c>
      <c r="B275" s="68" t="s">
        <v>732</v>
      </c>
      <c r="C275" s="39" t="s">
        <v>32</v>
      </c>
      <c r="D275" s="68" t="s">
        <v>26</v>
      </c>
      <c r="E275" s="69"/>
      <c r="F275" s="69">
        <v>70000</v>
      </c>
      <c r="G275" s="35">
        <f t="shared" si="4"/>
        <v>123.20473106167277</v>
      </c>
      <c r="H275" s="36">
        <v>568.16</v>
      </c>
      <c r="I275" s="49"/>
      <c r="J275" s="34" t="s">
        <v>70</v>
      </c>
      <c r="K275" s="68" t="s">
        <v>568</v>
      </c>
      <c r="L275" s="68"/>
      <c r="M275" s="68"/>
      <c r="N275" s="34" t="s">
        <v>29</v>
      </c>
      <c r="O275" s="26" t="s">
        <v>84</v>
      </c>
      <c r="P275" s="34"/>
      <c r="Q275" s="34"/>
    </row>
    <row r="276" spans="1:17" hidden="1">
      <c r="A276" s="33">
        <v>43684</v>
      </c>
      <c r="B276" s="34" t="s">
        <v>88</v>
      </c>
      <c r="C276" s="34" t="s">
        <v>22</v>
      </c>
      <c r="D276" s="34" t="s">
        <v>36</v>
      </c>
      <c r="E276" s="35"/>
      <c r="F276" s="35">
        <v>2000</v>
      </c>
      <c r="G276" s="35">
        <f t="shared" si="4"/>
        <v>3.5201351731906505</v>
      </c>
      <c r="H276" s="36">
        <v>568.16</v>
      </c>
      <c r="I276" s="34"/>
      <c r="J276" s="34" t="s">
        <v>61</v>
      </c>
      <c r="K276" s="34" t="s">
        <v>30</v>
      </c>
      <c r="L276" s="34"/>
      <c r="M276" s="34"/>
      <c r="N276" s="34" t="s">
        <v>29</v>
      </c>
      <c r="O276" s="26" t="s">
        <v>84</v>
      </c>
      <c r="P276" s="34"/>
      <c r="Q276" s="34"/>
    </row>
    <row r="277" spans="1:17" hidden="1">
      <c r="A277" s="33">
        <v>43684</v>
      </c>
      <c r="B277" s="34" t="s">
        <v>692</v>
      </c>
      <c r="C277" s="34" t="s">
        <v>62</v>
      </c>
      <c r="D277" s="34" t="s">
        <v>36</v>
      </c>
      <c r="E277" s="35"/>
      <c r="F277" s="35">
        <v>1000</v>
      </c>
      <c r="G277" s="35">
        <f t="shared" si="4"/>
        <v>1.7600675865953253</v>
      </c>
      <c r="H277" s="36">
        <v>568.16</v>
      </c>
      <c r="I277" s="34"/>
      <c r="J277" s="34" t="s">
        <v>61</v>
      </c>
      <c r="K277" s="34" t="s">
        <v>30</v>
      </c>
      <c r="L277" s="34"/>
      <c r="M277" s="34"/>
      <c r="N277" s="34" t="s">
        <v>29</v>
      </c>
      <c r="O277" s="26" t="s">
        <v>84</v>
      </c>
      <c r="P277" s="34"/>
      <c r="Q277" s="34"/>
    </row>
    <row r="278" spans="1:17" hidden="1">
      <c r="A278" s="33">
        <v>43684</v>
      </c>
      <c r="B278" s="34" t="s">
        <v>38</v>
      </c>
      <c r="C278" s="34" t="s">
        <v>22</v>
      </c>
      <c r="D278" s="37" t="s">
        <v>39</v>
      </c>
      <c r="E278" s="35"/>
      <c r="F278" s="35">
        <v>1000</v>
      </c>
      <c r="G278" s="35">
        <f t="shared" si="4"/>
        <v>1.7600675865953253</v>
      </c>
      <c r="H278" s="36">
        <v>568.16</v>
      </c>
      <c r="I278" s="4"/>
      <c r="J278" s="34" t="s">
        <v>40</v>
      </c>
      <c r="K278" s="34" t="s">
        <v>30</v>
      </c>
      <c r="L278" s="34"/>
      <c r="M278" s="3"/>
      <c r="N278" s="3" t="s">
        <v>29</v>
      </c>
      <c r="O278" s="26" t="s">
        <v>84</v>
      </c>
      <c r="P278" s="34"/>
      <c r="Q278" s="34"/>
    </row>
    <row r="279" spans="1:17" hidden="1">
      <c r="A279" s="33">
        <v>43684</v>
      </c>
      <c r="B279" s="34" t="s">
        <v>106</v>
      </c>
      <c r="C279" s="34" t="s">
        <v>22</v>
      </c>
      <c r="D279" s="37" t="s">
        <v>39</v>
      </c>
      <c r="E279" s="35"/>
      <c r="F279" s="35">
        <v>1000</v>
      </c>
      <c r="G279" s="35">
        <f t="shared" si="4"/>
        <v>1.7600675865953253</v>
      </c>
      <c r="H279" s="36">
        <v>568.16</v>
      </c>
      <c r="I279" s="4"/>
      <c r="J279" s="34" t="s">
        <v>40</v>
      </c>
      <c r="K279" s="34" t="s">
        <v>30</v>
      </c>
      <c r="L279" s="34"/>
      <c r="M279" s="3"/>
      <c r="N279" s="3" t="s">
        <v>29</v>
      </c>
      <c r="O279" s="26" t="s">
        <v>84</v>
      </c>
      <c r="P279" s="34"/>
      <c r="Q279" s="34"/>
    </row>
    <row r="280" spans="1:17" hidden="1">
      <c r="A280" s="33">
        <v>43684</v>
      </c>
      <c r="B280" s="34" t="s">
        <v>107</v>
      </c>
      <c r="C280" s="34" t="s">
        <v>22</v>
      </c>
      <c r="D280" s="37" t="s">
        <v>39</v>
      </c>
      <c r="E280" s="35"/>
      <c r="F280" s="35">
        <v>1000</v>
      </c>
      <c r="G280" s="35">
        <f t="shared" si="4"/>
        <v>1.7600675865953253</v>
      </c>
      <c r="H280" s="36">
        <v>568.16</v>
      </c>
      <c r="I280" s="4"/>
      <c r="J280" s="34" t="s">
        <v>40</v>
      </c>
      <c r="K280" s="34" t="s">
        <v>30</v>
      </c>
      <c r="L280" s="34"/>
      <c r="M280" s="3"/>
      <c r="N280" s="3" t="s">
        <v>29</v>
      </c>
      <c r="O280" s="26" t="s">
        <v>84</v>
      </c>
      <c r="P280" s="34"/>
      <c r="Q280" s="34"/>
    </row>
    <row r="281" spans="1:17" hidden="1">
      <c r="A281" s="33">
        <v>43684</v>
      </c>
      <c r="B281" s="34" t="s">
        <v>108</v>
      </c>
      <c r="C281" s="34" t="s">
        <v>22</v>
      </c>
      <c r="D281" s="37" t="s">
        <v>39</v>
      </c>
      <c r="E281" s="35"/>
      <c r="F281" s="35">
        <v>1000</v>
      </c>
      <c r="G281" s="35">
        <f t="shared" si="4"/>
        <v>1.7600675865953253</v>
      </c>
      <c r="H281" s="36">
        <v>568.16</v>
      </c>
      <c r="I281" s="4"/>
      <c r="J281" s="34" t="s">
        <v>40</v>
      </c>
      <c r="K281" s="34" t="s">
        <v>30</v>
      </c>
      <c r="L281" s="34"/>
      <c r="M281" s="3"/>
      <c r="N281" s="3" t="s">
        <v>29</v>
      </c>
      <c r="O281" s="26" t="s">
        <v>84</v>
      </c>
      <c r="P281" s="34"/>
      <c r="Q281" s="34"/>
    </row>
    <row r="282" spans="1:17" hidden="1">
      <c r="A282" s="33">
        <v>43684</v>
      </c>
      <c r="B282" s="34" t="s">
        <v>109</v>
      </c>
      <c r="C282" s="34" t="s">
        <v>22</v>
      </c>
      <c r="D282" s="37" t="s">
        <v>39</v>
      </c>
      <c r="E282" s="35"/>
      <c r="F282" s="35">
        <v>1000</v>
      </c>
      <c r="G282" s="35">
        <f t="shared" si="4"/>
        <v>1.7600675865953253</v>
      </c>
      <c r="H282" s="36">
        <v>568.16</v>
      </c>
      <c r="I282" s="4"/>
      <c r="J282" s="34" t="s">
        <v>40</v>
      </c>
      <c r="K282" s="34" t="s">
        <v>30</v>
      </c>
      <c r="L282" s="34"/>
      <c r="M282" s="3"/>
      <c r="N282" s="3" t="s">
        <v>29</v>
      </c>
      <c r="O282" s="26" t="s">
        <v>84</v>
      </c>
      <c r="P282" s="34"/>
      <c r="Q282" s="34"/>
    </row>
    <row r="283" spans="1:17" hidden="1">
      <c r="A283" s="33">
        <v>43684</v>
      </c>
      <c r="B283" s="34" t="s">
        <v>110</v>
      </c>
      <c r="C283" s="34" t="s">
        <v>22</v>
      </c>
      <c r="D283" s="37" t="s">
        <v>39</v>
      </c>
      <c r="E283" s="35"/>
      <c r="F283" s="35">
        <v>1000</v>
      </c>
      <c r="G283" s="35">
        <f t="shared" si="4"/>
        <v>1.7600675865953253</v>
      </c>
      <c r="H283" s="36">
        <v>568.16</v>
      </c>
      <c r="I283" s="4"/>
      <c r="J283" s="34" t="s">
        <v>40</v>
      </c>
      <c r="K283" s="34" t="s">
        <v>30</v>
      </c>
      <c r="L283" s="34"/>
      <c r="M283" s="3"/>
      <c r="N283" s="3" t="s">
        <v>29</v>
      </c>
      <c r="O283" s="26" t="s">
        <v>84</v>
      </c>
      <c r="P283" s="34"/>
      <c r="Q283" s="34"/>
    </row>
    <row r="284" spans="1:17" hidden="1">
      <c r="A284" s="33">
        <v>43684</v>
      </c>
      <c r="B284" s="34" t="s">
        <v>111</v>
      </c>
      <c r="C284" s="34" t="s">
        <v>22</v>
      </c>
      <c r="D284" s="37" t="s">
        <v>39</v>
      </c>
      <c r="E284" s="35"/>
      <c r="F284" s="35">
        <v>1000</v>
      </c>
      <c r="G284" s="35">
        <f t="shared" si="4"/>
        <v>1.7600675865953253</v>
      </c>
      <c r="H284" s="36">
        <v>568.16</v>
      </c>
      <c r="I284" s="4"/>
      <c r="J284" s="34" t="s">
        <v>40</v>
      </c>
      <c r="K284" s="34" t="s">
        <v>30</v>
      </c>
      <c r="L284" s="34"/>
      <c r="M284" s="3"/>
      <c r="N284" s="3" t="s">
        <v>29</v>
      </c>
      <c r="O284" s="26" t="s">
        <v>84</v>
      </c>
      <c r="P284" s="34"/>
      <c r="Q284" s="34"/>
    </row>
    <row r="285" spans="1:17" hidden="1">
      <c r="A285" s="33">
        <v>43684</v>
      </c>
      <c r="B285" s="34" t="s">
        <v>48</v>
      </c>
      <c r="C285" s="34" t="s">
        <v>22</v>
      </c>
      <c r="D285" s="37" t="s">
        <v>39</v>
      </c>
      <c r="E285" s="35"/>
      <c r="F285" s="35">
        <v>1000</v>
      </c>
      <c r="G285" s="35">
        <f t="shared" si="4"/>
        <v>1.7600675865953253</v>
      </c>
      <c r="H285" s="36">
        <v>568.16</v>
      </c>
      <c r="I285" s="4"/>
      <c r="J285" s="34" t="s">
        <v>40</v>
      </c>
      <c r="K285" s="34" t="s">
        <v>30</v>
      </c>
      <c r="L285" s="34"/>
      <c r="M285" s="3"/>
      <c r="N285" s="3" t="s">
        <v>29</v>
      </c>
      <c r="O285" s="26" t="s">
        <v>84</v>
      </c>
      <c r="P285" s="34"/>
      <c r="Q285" s="34"/>
    </row>
    <row r="286" spans="1:17" hidden="1">
      <c r="A286" s="33">
        <v>43684</v>
      </c>
      <c r="B286" s="34" t="s">
        <v>45</v>
      </c>
      <c r="C286" s="34" t="s">
        <v>22</v>
      </c>
      <c r="D286" s="37" t="s">
        <v>39</v>
      </c>
      <c r="E286" s="35"/>
      <c r="F286" s="35">
        <v>1000</v>
      </c>
      <c r="G286" s="35">
        <f t="shared" si="4"/>
        <v>1.7600675865953253</v>
      </c>
      <c r="H286" s="36">
        <v>568.16</v>
      </c>
      <c r="I286" s="4"/>
      <c r="J286" s="34" t="s">
        <v>40</v>
      </c>
      <c r="K286" s="34" t="s">
        <v>30</v>
      </c>
      <c r="L286" s="34"/>
      <c r="M286" s="3"/>
      <c r="N286" s="3" t="s">
        <v>29</v>
      </c>
      <c r="O286" s="26" t="s">
        <v>84</v>
      </c>
      <c r="P286" s="34"/>
      <c r="Q286" s="34"/>
    </row>
    <row r="287" spans="1:17" hidden="1">
      <c r="A287" s="33">
        <v>43684</v>
      </c>
      <c r="B287" s="39" t="s">
        <v>127</v>
      </c>
      <c r="C287" s="39" t="s">
        <v>22</v>
      </c>
      <c r="D287" s="39" t="s">
        <v>26</v>
      </c>
      <c r="E287" s="81"/>
      <c r="F287" s="81">
        <v>2000</v>
      </c>
      <c r="G287" s="35">
        <f t="shared" si="4"/>
        <v>3.5201351731906505</v>
      </c>
      <c r="H287" s="36">
        <v>568.16</v>
      </c>
      <c r="I287" s="82"/>
      <c r="J287" s="34" t="s">
        <v>34</v>
      </c>
      <c r="K287" s="83" t="s">
        <v>30</v>
      </c>
      <c r="L287" s="39"/>
      <c r="M287" s="39"/>
      <c r="N287" s="34" t="s">
        <v>29</v>
      </c>
      <c r="O287" s="26" t="s">
        <v>84</v>
      </c>
      <c r="P287" s="34"/>
      <c r="Q287" s="34"/>
    </row>
    <row r="288" spans="1:17" hidden="1">
      <c r="A288" s="33">
        <v>43684</v>
      </c>
      <c r="B288" s="39" t="s">
        <v>221</v>
      </c>
      <c r="C288" s="39" t="s">
        <v>22</v>
      </c>
      <c r="D288" s="70" t="s">
        <v>20</v>
      </c>
      <c r="E288" s="53"/>
      <c r="F288" s="88">
        <v>2000</v>
      </c>
      <c r="G288" s="35">
        <f t="shared" si="4"/>
        <v>3.5201351731906505</v>
      </c>
      <c r="H288" s="36">
        <v>568.16</v>
      </c>
      <c r="I288" s="52"/>
      <c r="J288" s="34" t="s">
        <v>21</v>
      </c>
      <c r="K288" s="39" t="s">
        <v>23</v>
      </c>
      <c r="L288" s="39"/>
      <c r="M288" s="70"/>
      <c r="N288" s="34" t="s">
        <v>29</v>
      </c>
      <c r="O288" s="26" t="s">
        <v>84</v>
      </c>
      <c r="P288" s="34"/>
      <c r="Q288" s="34"/>
    </row>
    <row r="289" spans="1:17" hidden="1">
      <c r="A289" s="33">
        <v>43684</v>
      </c>
      <c r="B289" s="39" t="s">
        <v>222</v>
      </c>
      <c r="C289" s="39" t="s">
        <v>22</v>
      </c>
      <c r="D289" s="70" t="s">
        <v>20</v>
      </c>
      <c r="E289" s="53"/>
      <c r="F289" s="88">
        <v>500</v>
      </c>
      <c r="G289" s="35">
        <f t="shared" si="4"/>
        <v>0.88003379329766263</v>
      </c>
      <c r="H289" s="36">
        <v>568.16</v>
      </c>
      <c r="I289" s="52"/>
      <c r="J289" s="34" t="s">
        <v>21</v>
      </c>
      <c r="K289" s="39" t="s">
        <v>23</v>
      </c>
      <c r="L289" s="39"/>
      <c r="M289" s="70"/>
      <c r="N289" s="34" t="s">
        <v>29</v>
      </c>
      <c r="O289" s="26" t="s">
        <v>84</v>
      </c>
      <c r="P289" s="34"/>
      <c r="Q289" s="34"/>
    </row>
    <row r="290" spans="1:17" hidden="1">
      <c r="A290" s="33">
        <v>43684</v>
      </c>
      <c r="B290" s="39" t="s">
        <v>81</v>
      </c>
      <c r="C290" s="39" t="s">
        <v>22</v>
      </c>
      <c r="D290" s="70" t="s">
        <v>20</v>
      </c>
      <c r="E290" s="53"/>
      <c r="F290" s="88">
        <v>500</v>
      </c>
      <c r="G290" s="35">
        <f t="shared" si="4"/>
        <v>0.88003379329766263</v>
      </c>
      <c r="H290" s="36">
        <v>568.16</v>
      </c>
      <c r="I290" s="52"/>
      <c r="J290" s="34" t="s">
        <v>21</v>
      </c>
      <c r="K290" s="39" t="s">
        <v>23</v>
      </c>
      <c r="L290" s="39"/>
      <c r="M290" s="70"/>
      <c r="N290" s="34" t="s">
        <v>29</v>
      </c>
      <c r="O290" s="26" t="s">
        <v>84</v>
      </c>
      <c r="P290" s="34"/>
      <c r="Q290" s="34"/>
    </row>
    <row r="291" spans="1:17" hidden="1">
      <c r="A291" s="33">
        <v>43684</v>
      </c>
      <c r="B291" s="39" t="s">
        <v>223</v>
      </c>
      <c r="C291" s="39" t="s">
        <v>22</v>
      </c>
      <c r="D291" s="70" t="s">
        <v>20</v>
      </c>
      <c r="E291" s="53"/>
      <c r="F291" s="88">
        <v>500</v>
      </c>
      <c r="G291" s="35">
        <f t="shared" si="4"/>
        <v>0.88003379329766263</v>
      </c>
      <c r="H291" s="36">
        <v>568.16</v>
      </c>
      <c r="I291" s="52"/>
      <c r="J291" s="34" t="s">
        <v>21</v>
      </c>
      <c r="K291" s="39" t="s">
        <v>23</v>
      </c>
      <c r="L291" s="39"/>
      <c r="M291" s="70"/>
      <c r="N291" s="34" t="s">
        <v>29</v>
      </c>
      <c r="O291" s="26" t="s">
        <v>84</v>
      </c>
      <c r="P291" s="34"/>
      <c r="Q291" s="34"/>
    </row>
    <row r="292" spans="1:17" hidden="1">
      <c r="A292" s="33">
        <v>43684</v>
      </c>
      <c r="B292" s="43" t="s">
        <v>315</v>
      </c>
      <c r="C292" s="43" t="s">
        <v>22</v>
      </c>
      <c r="D292" s="44" t="s">
        <v>20</v>
      </c>
      <c r="E292" s="45"/>
      <c r="F292" s="92">
        <v>2500</v>
      </c>
      <c r="G292" s="35">
        <f t="shared" si="4"/>
        <v>4.4001689664883132</v>
      </c>
      <c r="H292" s="36">
        <v>568.16</v>
      </c>
      <c r="I292" s="46"/>
      <c r="J292" s="34" t="s">
        <v>49</v>
      </c>
      <c r="K292" s="43" t="s">
        <v>30</v>
      </c>
      <c r="L292" s="47"/>
      <c r="M292" s="47"/>
      <c r="N292" s="34" t="s">
        <v>29</v>
      </c>
      <c r="O292" s="26" t="s">
        <v>84</v>
      </c>
      <c r="P292" s="34"/>
      <c r="Q292" s="34"/>
    </row>
    <row r="293" spans="1:17" hidden="1">
      <c r="A293" s="33">
        <v>43684</v>
      </c>
      <c r="B293" s="43" t="s">
        <v>316</v>
      </c>
      <c r="C293" s="43" t="s">
        <v>22</v>
      </c>
      <c r="D293" s="44" t="s">
        <v>20</v>
      </c>
      <c r="E293" s="45"/>
      <c r="F293" s="92">
        <v>2500</v>
      </c>
      <c r="G293" s="35">
        <f t="shared" si="4"/>
        <v>4.4001689664883132</v>
      </c>
      <c r="H293" s="36">
        <v>568.16</v>
      </c>
      <c r="I293" s="46"/>
      <c r="J293" s="34" t="s">
        <v>49</v>
      </c>
      <c r="K293" s="43" t="s">
        <v>30</v>
      </c>
      <c r="L293" s="47"/>
      <c r="M293" s="47"/>
      <c r="N293" s="34" t="s">
        <v>29</v>
      </c>
      <c r="O293" s="26" t="s">
        <v>84</v>
      </c>
      <c r="P293" s="34"/>
      <c r="Q293" s="34"/>
    </row>
    <row r="294" spans="1:17" hidden="1">
      <c r="A294" s="33">
        <v>43684</v>
      </c>
      <c r="B294" s="43" t="s">
        <v>317</v>
      </c>
      <c r="C294" s="43" t="s">
        <v>22</v>
      </c>
      <c r="D294" s="44" t="s">
        <v>20</v>
      </c>
      <c r="E294" s="45"/>
      <c r="F294" s="92">
        <v>2500</v>
      </c>
      <c r="G294" s="35">
        <f t="shared" si="4"/>
        <v>4.4001689664883132</v>
      </c>
      <c r="H294" s="36">
        <v>568.16</v>
      </c>
      <c r="I294" s="46"/>
      <c r="J294" s="34" t="s">
        <v>49</v>
      </c>
      <c r="K294" s="43" t="s">
        <v>30</v>
      </c>
      <c r="L294" s="47"/>
      <c r="M294" s="47"/>
      <c r="N294" s="34" t="s">
        <v>29</v>
      </c>
      <c r="O294" s="26" t="s">
        <v>84</v>
      </c>
      <c r="P294" s="34"/>
      <c r="Q294" s="34"/>
    </row>
    <row r="295" spans="1:17" hidden="1">
      <c r="A295" s="33">
        <v>43684</v>
      </c>
      <c r="B295" s="43" t="s">
        <v>318</v>
      </c>
      <c r="C295" s="43" t="s">
        <v>22</v>
      </c>
      <c r="D295" s="44" t="s">
        <v>20</v>
      </c>
      <c r="E295" s="45"/>
      <c r="F295" s="92">
        <v>1500</v>
      </c>
      <c r="G295" s="35">
        <f t="shared" si="4"/>
        <v>2.6401013798929882</v>
      </c>
      <c r="H295" s="36">
        <v>568.16</v>
      </c>
      <c r="I295" s="46"/>
      <c r="J295" s="34" t="s">
        <v>49</v>
      </c>
      <c r="K295" s="43" t="s">
        <v>30</v>
      </c>
      <c r="L295" s="47"/>
      <c r="M295" s="47"/>
      <c r="N295" s="34" t="s">
        <v>29</v>
      </c>
      <c r="O295" s="26" t="s">
        <v>84</v>
      </c>
      <c r="P295" s="34"/>
      <c r="Q295" s="34"/>
    </row>
    <row r="296" spans="1:17" hidden="1">
      <c r="A296" s="33">
        <v>43684</v>
      </c>
      <c r="B296" s="43" t="s">
        <v>736</v>
      </c>
      <c r="C296" s="43" t="s">
        <v>24</v>
      </c>
      <c r="D296" s="44" t="s">
        <v>20</v>
      </c>
      <c r="E296" s="45"/>
      <c r="F296" s="45">
        <v>3500</v>
      </c>
      <c r="G296" s="35">
        <f t="shared" si="4"/>
        <v>6.1602365530836387</v>
      </c>
      <c r="H296" s="36">
        <v>568.16</v>
      </c>
      <c r="I296" s="46"/>
      <c r="J296" s="34" t="s">
        <v>49</v>
      </c>
      <c r="K296" s="43" t="s">
        <v>30</v>
      </c>
      <c r="L296" s="47"/>
      <c r="M296" s="47"/>
      <c r="N296" s="34" t="s">
        <v>29</v>
      </c>
      <c r="O296" s="26" t="s">
        <v>84</v>
      </c>
      <c r="P296" s="34"/>
      <c r="Q296" s="34"/>
    </row>
    <row r="297" spans="1:17" hidden="1">
      <c r="A297" s="33">
        <v>43684</v>
      </c>
      <c r="B297" s="43" t="s">
        <v>319</v>
      </c>
      <c r="C297" s="43" t="s">
        <v>22</v>
      </c>
      <c r="D297" s="44" t="s">
        <v>20</v>
      </c>
      <c r="E297" s="45"/>
      <c r="F297" s="92">
        <v>1000</v>
      </c>
      <c r="G297" s="35">
        <f t="shared" ref="G297:G360" si="5">F297/H297</f>
        <v>1.7600675865953253</v>
      </c>
      <c r="H297" s="36">
        <v>568.16</v>
      </c>
      <c r="I297" s="46"/>
      <c r="J297" s="34" t="s">
        <v>49</v>
      </c>
      <c r="K297" s="43" t="s">
        <v>30</v>
      </c>
      <c r="L297" s="47"/>
      <c r="M297" s="47"/>
      <c r="N297" s="34" t="s">
        <v>29</v>
      </c>
      <c r="O297" s="26" t="s">
        <v>84</v>
      </c>
      <c r="P297" s="34"/>
      <c r="Q297" s="34"/>
    </row>
    <row r="298" spans="1:17" hidden="1">
      <c r="A298" s="33">
        <v>43684</v>
      </c>
      <c r="B298" s="43" t="s">
        <v>314</v>
      </c>
      <c r="C298" s="43" t="s">
        <v>22</v>
      </c>
      <c r="D298" s="44" t="s">
        <v>20</v>
      </c>
      <c r="E298" s="45"/>
      <c r="F298" s="92">
        <v>1500</v>
      </c>
      <c r="G298" s="35">
        <f t="shared" si="5"/>
        <v>2.6401013798929882</v>
      </c>
      <c r="H298" s="36">
        <v>568.16</v>
      </c>
      <c r="I298" s="46"/>
      <c r="J298" s="34" t="s">
        <v>49</v>
      </c>
      <c r="K298" s="43" t="s">
        <v>30</v>
      </c>
      <c r="L298" s="47"/>
      <c r="M298" s="47"/>
      <c r="N298" s="34" t="s">
        <v>29</v>
      </c>
      <c r="O298" s="26" t="s">
        <v>84</v>
      </c>
      <c r="P298" s="34"/>
      <c r="Q298" s="34"/>
    </row>
    <row r="299" spans="1:17" hidden="1">
      <c r="A299" s="33">
        <v>43684</v>
      </c>
      <c r="B299" s="39" t="s">
        <v>445</v>
      </c>
      <c r="C299" s="39" t="s">
        <v>22</v>
      </c>
      <c r="D299" s="51" t="s">
        <v>20</v>
      </c>
      <c r="E299" s="53"/>
      <c r="F299" s="93">
        <v>1000</v>
      </c>
      <c r="G299" s="35">
        <f t="shared" si="5"/>
        <v>1.7600675865953253</v>
      </c>
      <c r="H299" s="36">
        <v>568.16</v>
      </c>
      <c r="I299" s="52"/>
      <c r="J299" s="34" t="s">
        <v>64</v>
      </c>
      <c r="K299" s="39" t="s">
        <v>226</v>
      </c>
      <c r="L299" s="39"/>
      <c r="M299" s="39"/>
      <c r="N299" s="39" t="s">
        <v>427</v>
      </c>
      <c r="O299" s="26" t="s">
        <v>84</v>
      </c>
      <c r="P299" s="34"/>
      <c r="Q299" s="34"/>
    </row>
    <row r="300" spans="1:17" hidden="1">
      <c r="A300" s="33">
        <v>43684</v>
      </c>
      <c r="B300" s="39" t="s">
        <v>446</v>
      </c>
      <c r="C300" s="39" t="s">
        <v>22</v>
      </c>
      <c r="D300" s="51" t="s">
        <v>20</v>
      </c>
      <c r="E300" s="53"/>
      <c r="F300" s="93">
        <v>1000</v>
      </c>
      <c r="G300" s="35">
        <f t="shared" si="5"/>
        <v>1.7600675865953253</v>
      </c>
      <c r="H300" s="36">
        <v>568.16</v>
      </c>
      <c r="I300" s="52"/>
      <c r="J300" s="34" t="s">
        <v>64</v>
      </c>
      <c r="K300" s="39" t="s">
        <v>226</v>
      </c>
      <c r="L300" s="39"/>
      <c r="M300" s="39"/>
      <c r="N300" s="39" t="s">
        <v>427</v>
      </c>
      <c r="O300" s="26" t="s">
        <v>84</v>
      </c>
      <c r="P300" s="34"/>
      <c r="Q300" s="34"/>
    </row>
    <row r="301" spans="1:17" hidden="1">
      <c r="A301" s="33">
        <v>43684</v>
      </c>
      <c r="B301" s="39" t="s">
        <v>447</v>
      </c>
      <c r="C301" s="39" t="s">
        <v>22</v>
      </c>
      <c r="D301" s="51" t="s">
        <v>20</v>
      </c>
      <c r="E301" s="53"/>
      <c r="F301" s="93">
        <v>1000</v>
      </c>
      <c r="G301" s="35">
        <f t="shared" si="5"/>
        <v>1.7600675865953253</v>
      </c>
      <c r="H301" s="36">
        <v>568.16</v>
      </c>
      <c r="I301" s="52"/>
      <c r="J301" s="34" t="s">
        <v>64</v>
      </c>
      <c r="K301" s="39" t="s">
        <v>226</v>
      </c>
      <c r="L301" s="39"/>
      <c r="M301" s="39"/>
      <c r="N301" s="39" t="s">
        <v>427</v>
      </c>
      <c r="O301" s="26" t="s">
        <v>84</v>
      </c>
      <c r="P301" s="34"/>
      <c r="Q301" s="34"/>
    </row>
    <row r="302" spans="1:17" hidden="1">
      <c r="A302" s="33">
        <v>43684</v>
      </c>
      <c r="B302" s="39" t="s">
        <v>734</v>
      </c>
      <c r="C302" s="39" t="s">
        <v>65</v>
      </c>
      <c r="D302" s="51" t="s">
        <v>20</v>
      </c>
      <c r="E302" s="53"/>
      <c r="F302" s="53">
        <v>2000</v>
      </c>
      <c r="G302" s="35">
        <f t="shared" si="5"/>
        <v>3.5201351731906505</v>
      </c>
      <c r="H302" s="36">
        <v>568.16</v>
      </c>
      <c r="I302" s="52"/>
      <c r="J302" s="34" t="s">
        <v>64</v>
      </c>
      <c r="K302" s="39" t="s">
        <v>226</v>
      </c>
      <c r="L302" s="39"/>
      <c r="M302" s="39"/>
      <c r="N302" s="39" t="s">
        <v>427</v>
      </c>
      <c r="O302" s="26" t="s">
        <v>84</v>
      </c>
      <c r="P302" s="34"/>
      <c r="Q302" s="34"/>
    </row>
    <row r="303" spans="1:17" hidden="1">
      <c r="A303" s="33">
        <v>43684</v>
      </c>
      <c r="B303" s="39" t="s">
        <v>448</v>
      </c>
      <c r="C303" s="39" t="s">
        <v>22</v>
      </c>
      <c r="D303" s="51" t="s">
        <v>20</v>
      </c>
      <c r="E303" s="53"/>
      <c r="F303" s="93">
        <v>1000</v>
      </c>
      <c r="G303" s="35">
        <f t="shared" si="5"/>
        <v>1.7600675865953253</v>
      </c>
      <c r="H303" s="36">
        <v>568.16</v>
      </c>
      <c r="I303" s="52"/>
      <c r="J303" s="34" t="s">
        <v>64</v>
      </c>
      <c r="K303" s="39" t="s">
        <v>226</v>
      </c>
      <c r="L303" s="39"/>
      <c r="M303" s="39"/>
      <c r="N303" s="39" t="s">
        <v>427</v>
      </c>
      <c r="O303" s="26" t="s">
        <v>84</v>
      </c>
      <c r="P303" s="34"/>
      <c r="Q303" s="34"/>
    </row>
    <row r="304" spans="1:17" hidden="1">
      <c r="A304" s="33">
        <v>43684</v>
      </c>
      <c r="B304" s="39" t="s">
        <v>449</v>
      </c>
      <c r="C304" s="39" t="s">
        <v>22</v>
      </c>
      <c r="D304" s="51" t="s">
        <v>20</v>
      </c>
      <c r="E304" s="53"/>
      <c r="F304" s="93">
        <v>1000</v>
      </c>
      <c r="G304" s="35">
        <f t="shared" si="5"/>
        <v>1.7600675865953253</v>
      </c>
      <c r="H304" s="36">
        <v>568.16</v>
      </c>
      <c r="I304" s="52"/>
      <c r="J304" s="34" t="s">
        <v>64</v>
      </c>
      <c r="K304" s="39" t="s">
        <v>226</v>
      </c>
      <c r="L304" s="39"/>
      <c r="M304" s="39"/>
      <c r="N304" s="39" t="s">
        <v>427</v>
      </c>
      <c r="O304" s="26" t="s">
        <v>84</v>
      </c>
      <c r="P304" s="34"/>
      <c r="Q304" s="34"/>
    </row>
    <row r="305" spans="1:17" hidden="1">
      <c r="A305" s="33">
        <v>43684</v>
      </c>
      <c r="B305" s="39" t="s">
        <v>450</v>
      </c>
      <c r="C305" s="39" t="s">
        <v>22</v>
      </c>
      <c r="D305" s="51" t="s">
        <v>20</v>
      </c>
      <c r="E305" s="53"/>
      <c r="F305" s="93">
        <v>1000</v>
      </c>
      <c r="G305" s="35">
        <f t="shared" si="5"/>
        <v>1.7600675865953253</v>
      </c>
      <c r="H305" s="36">
        <v>568.16</v>
      </c>
      <c r="I305" s="52"/>
      <c r="J305" s="34" t="s">
        <v>64</v>
      </c>
      <c r="K305" s="39" t="s">
        <v>226</v>
      </c>
      <c r="L305" s="39"/>
      <c r="M305" s="39"/>
      <c r="N305" s="39" t="s">
        <v>427</v>
      </c>
      <c r="O305" s="26" t="s">
        <v>84</v>
      </c>
      <c r="P305" s="34"/>
      <c r="Q305" s="34"/>
    </row>
    <row r="306" spans="1:17" hidden="1">
      <c r="A306" s="33">
        <v>43684</v>
      </c>
      <c r="B306" s="39" t="s">
        <v>451</v>
      </c>
      <c r="C306" s="39" t="s">
        <v>22</v>
      </c>
      <c r="D306" s="51" t="s">
        <v>20</v>
      </c>
      <c r="E306" s="53"/>
      <c r="F306" s="93">
        <v>1000</v>
      </c>
      <c r="G306" s="35">
        <f t="shared" si="5"/>
        <v>1.7600675865953253</v>
      </c>
      <c r="H306" s="36">
        <v>568.16</v>
      </c>
      <c r="I306" s="52"/>
      <c r="J306" s="34" t="s">
        <v>64</v>
      </c>
      <c r="K306" s="39" t="s">
        <v>226</v>
      </c>
      <c r="L306" s="39"/>
      <c r="M306" s="39"/>
      <c r="N306" s="39" t="s">
        <v>427</v>
      </c>
      <c r="O306" s="26" t="s">
        <v>84</v>
      </c>
      <c r="P306" s="34"/>
      <c r="Q306" s="34"/>
    </row>
    <row r="307" spans="1:17" s="62" customFormat="1" hidden="1">
      <c r="A307" s="54">
        <v>43684</v>
      </c>
      <c r="B307" s="78" t="s">
        <v>733</v>
      </c>
      <c r="C307" s="39" t="s">
        <v>32</v>
      </c>
      <c r="D307" s="39" t="s">
        <v>26</v>
      </c>
      <c r="E307" s="79"/>
      <c r="F307" s="79">
        <v>105000</v>
      </c>
      <c r="G307" s="58">
        <f t="shared" si="5"/>
        <v>184.80709659250917</v>
      </c>
      <c r="H307" s="59">
        <v>568.16</v>
      </c>
      <c r="I307" s="73"/>
      <c r="J307" s="61" t="s">
        <v>70</v>
      </c>
      <c r="K307" s="78" t="s">
        <v>105</v>
      </c>
      <c r="L307" s="78"/>
      <c r="M307" s="78"/>
      <c r="N307" s="61" t="s">
        <v>29</v>
      </c>
      <c r="O307" s="78" t="s">
        <v>85</v>
      </c>
      <c r="P307" s="61"/>
      <c r="Q307" s="61"/>
    </row>
    <row r="308" spans="1:17" hidden="1">
      <c r="A308" s="33">
        <v>43684</v>
      </c>
      <c r="B308" s="68" t="s">
        <v>624</v>
      </c>
      <c r="C308" s="68" t="s">
        <v>567</v>
      </c>
      <c r="D308" s="68" t="s">
        <v>26</v>
      </c>
      <c r="E308" s="69"/>
      <c r="F308" s="69">
        <v>1000</v>
      </c>
      <c r="G308" s="35">
        <f t="shared" si="5"/>
        <v>1.7600675865953253</v>
      </c>
      <c r="H308" s="36">
        <v>568.16</v>
      </c>
      <c r="I308" s="49"/>
      <c r="J308" s="34" t="s">
        <v>70</v>
      </c>
      <c r="K308" s="68" t="s">
        <v>568</v>
      </c>
      <c r="L308" s="68"/>
      <c r="M308" s="68"/>
      <c r="N308" s="34" t="s">
        <v>29</v>
      </c>
      <c r="O308" s="26" t="s">
        <v>84</v>
      </c>
      <c r="P308" s="34"/>
      <c r="Q308" s="34"/>
    </row>
    <row r="309" spans="1:17" hidden="1">
      <c r="A309" s="33">
        <v>43684</v>
      </c>
      <c r="B309" s="68" t="s">
        <v>706</v>
      </c>
      <c r="C309" s="86" t="s">
        <v>22</v>
      </c>
      <c r="D309" s="68" t="s">
        <v>26</v>
      </c>
      <c r="E309" s="53"/>
      <c r="F309" s="69">
        <v>9000</v>
      </c>
      <c r="G309" s="35">
        <f t="shared" si="5"/>
        <v>15.840608279357928</v>
      </c>
      <c r="H309" s="36">
        <v>568.16</v>
      </c>
      <c r="I309" s="49"/>
      <c r="J309" s="34" t="s">
        <v>70</v>
      </c>
      <c r="K309" s="68" t="s">
        <v>568</v>
      </c>
      <c r="L309" s="68"/>
      <c r="M309" s="39"/>
      <c r="N309" s="34" t="s">
        <v>29</v>
      </c>
      <c r="O309" s="26" t="s">
        <v>84</v>
      </c>
      <c r="P309" s="34"/>
      <c r="Q309" s="34"/>
    </row>
    <row r="310" spans="1:17" hidden="1">
      <c r="A310" s="33">
        <v>43684</v>
      </c>
      <c r="B310" s="68" t="s">
        <v>625</v>
      </c>
      <c r="C310" s="68" t="s">
        <v>567</v>
      </c>
      <c r="D310" s="68" t="s">
        <v>26</v>
      </c>
      <c r="E310" s="69"/>
      <c r="F310" s="69">
        <v>500</v>
      </c>
      <c r="G310" s="35">
        <f t="shared" si="5"/>
        <v>0.88003379329766263</v>
      </c>
      <c r="H310" s="36">
        <v>568.16</v>
      </c>
      <c r="I310" s="49"/>
      <c r="J310" s="34" t="s">
        <v>70</v>
      </c>
      <c r="K310" s="68" t="s">
        <v>568</v>
      </c>
      <c r="L310" s="68"/>
      <c r="M310" s="68"/>
      <c r="N310" s="34" t="s">
        <v>29</v>
      </c>
      <c r="O310" s="26" t="s">
        <v>84</v>
      </c>
      <c r="P310" s="34"/>
      <c r="Q310" s="34"/>
    </row>
    <row r="311" spans="1:17" hidden="1">
      <c r="A311" s="33">
        <v>43684</v>
      </c>
      <c r="B311" s="68" t="s">
        <v>626</v>
      </c>
      <c r="C311" s="68" t="s">
        <v>567</v>
      </c>
      <c r="D311" s="68" t="s">
        <v>26</v>
      </c>
      <c r="E311" s="69"/>
      <c r="F311" s="69">
        <v>1000</v>
      </c>
      <c r="G311" s="35">
        <f t="shared" si="5"/>
        <v>1.7600675865953253</v>
      </c>
      <c r="H311" s="36">
        <v>568.16</v>
      </c>
      <c r="I311" s="49"/>
      <c r="J311" s="34" t="s">
        <v>70</v>
      </c>
      <c r="K311" s="68" t="s">
        <v>568</v>
      </c>
      <c r="L311" s="68"/>
      <c r="M311" s="68"/>
      <c r="N311" s="34" t="s">
        <v>29</v>
      </c>
      <c r="O311" s="26" t="s">
        <v>84</v>
      </c>
      <c r="P311" s="34"/>
      <c r="Q311" s="34"/>
    </row>
    <row r="312" spans="1:17" hidden="1">
      <c r="A312" s="33">
        <v>43684</v>
      </c>
      <c r="B312" s="68" t="s">
        <v>627</v>
      </c>
      <c r="C312" s="68" t="s">
        <v>567</v>
      </c>
      <c r="D312" s="68" t="s">
        <v>26</v>
      </c>
      <c r="E312" s="69"/>
      <c r="F312" s="69">
        <v>1000</v>
      </c>
      <c r="G312" s="35">
        <f t="shared" si="5"/>
        <v>1.7600675865953253</v>
      </c>
      <c r="H312" s="36">
        <v>568.16</v>
      </c>
      <c r="I312" s="49"/>
      <c r="J312" s="34" t="s">
        <v>70</v>
      </c>
      <c r="K312" s="68" t="s">
        <v>568</v>
      </c>
      <c r="L312" s="68"/>
      <c r="M312" s="68"/>
      <c r="N312" s="34" t="s">
        <v>29</v>
      </c>
      <c r="O312" s="26" t="s">
        <v>84</v>
      </c>
      <c r="P312" s="68"/>
      <c r="Q312" s="34"/>
    </row>
    <row r="313" spans="1:17" hidden="1">
      <c r="A313" s="33">
        <v>43685</v>
      </c>
      <c r="B313" s="34" t="s">
        <v>88</v>
      </c>
      <c r="C313" s="34" t="s">
        <v>22</v>
      </c>
      <c r="D313" s="34" t="s">
        <v>36</v>
      </c>
      <c r="E313" s="35"/>
      <c r="F313" s="35">
        <v>2000</v>
      </c>
      <c r="G313" s="35">
        <f t="shared" si="5"/>
        <v>3.5201351731906505</v>
      </c>
      <c r="H313" s="36">
        <v>568.16</v>
      </c>
      <c r="I313" s="34"/>
      <c r="J313" s="34" t="s">
        <v>61</v>
      </c>
      <c r="K313" s="34" t="s">
        <v>30</v>
      </c>
      <c r="L313" s="34"/>
      <c r="M313" s="34"/>
      <c r="N313" s="34" t="s">
        <v>29</v>
      </c>
      <c r="O313" s="26" t="s">
        <v>84</v>
      </c>
      <c r="P313" s="34"/>
      <c r="Q313" s="34"/>
    </row>
    <row r="314" spans="1:17" hidden="1">
      <c r="A314" s="33">
        <v>43685</v>
      </c>
      <c r="B314" s="34" t="s">
        <v>692</v>
      </c>
      <c r="C314" s="34" t="s">
        <v>62</v>
      </c>
      <c r="D314" s="34" t="s">
        <v>36</v>
      </c>
      <c r="E314" s="35"/>
      <c r="F314" s="35">
        <v>1000</v>
      </c>
      <c r="G314" s="35">
        <f t="shared" si="5"/>
        <v>1.7600675865953253</v>
      </c>
      <c r="H314" s="36">
        <v>568.16</v>
      </c>
      <c r="I314" s="34"/>
      <c r="J314" s="34" t="s">
        <v>61</v>
      </c>
      <c r="K314" s="34" t="s">
        <v>30</v>
      </c>
      <c r="L314" s="34"/>
      <c r="M314" s="34"/>
      <c r="N314" s="34" t="s">
        <v>29</v>
      </c>
      <c r="O314" s="26" t="s">
        <v>84</v>
      </c>
      <c r="P314" s="34"/>
      <c r="Q314" s="34"/>
    </row>
    <row r="315" spans="1:17" hidden="1">
      <c r="A315" s="33">
        <v>43685</v>
      </c>
      <c r="B315" s="34" t="s">
        <v>94</v>
      </c>
      <c r="C315" s="34" t="s">
        <v>22</v>
      </c>
      <c r="D315" s="34" t="s">
        <v>36</v>
      </c>
      <c r="E315" s="35"/>
      <c r="F315" s="35">
        <v>3000</v>
      </c>
      <c r="G315" s="35">
        <f t="shared" si="5"/>
        <v>5.2802027597859764</v>
      </c>
      <c r="H315" s="36">
        <v>568.16</v>
      </c>
      <c r="I315" s="34"/>
      <c r="J315" s="34" t="s">
        <v>61</v>
      </c>
      <c r="K315" s="34" t="s">
        <v>30</v>
      </c>
      <c r="L315" s="34"/>
      <c r="M315" s="34"/>
      <c r="N315" s="34" t="s">
        <v>29</v>
      </c>
      <c r="O315" s="26" t="s">
        <v>84</v>
      </c>
      <c r="P315" s="34"/>
      <c r="Q315" s="34"/>
    </row>
    <row r="316" spans="1:17" s="200" customFormat="1" hidden="1">
      <c r="A316" s="191">
        <v>43685</v>
      </c>
      <c r="B316" s="197" t="s">
        <v>95</v>
      </c>
      <c r="C316" s="197" t="s">
        <v>96</v>
      </c>
      <c r="D316" s="197" t="s">
        <v>36</v>
      </c>
      <c r="E316" s="194">
        <v>30000</v>
      </c>
      <c r="F316" s="194"/>
      <c r="G316" s="194">
        <f t="shared" si="5"/>
        <v>0</v>
      </c>
      <c r="H316" s="195">
        <v>568.16</v>
      </c>
      <c r="I316" s="197"/>
      <c r="J316" s="197" t="s">
        <v>61</v>
      </c>
      <c r="K316" s="197" t="s">
        <v>105</v>
      </c>
      <c r="L316" s="197"/>
      <c r="M316" s="197"/>
      <c r="N316" s="197" t="s">
        <v>29</v>
      </c>
      <c r="O316" s="199" t="s">
        <v>85</v>
      </c>
      <c r="P316" s="197"/>
      <c r="Q316" s="197"/>
    </row>
    <row r="317" spans="1:17" s="200" customFormat="1" hidden="1">
      <c r="A317" s="191">
        <v>43685</v>
      </c>
      <c r="B317" s="197" t="s">
        <v>19</v>
      </c>
      <c r="C317" s="197" t="s">
        <v>104</v>
      </c>
      <c r="D317" s="210" t="s">
        <v>39</v>
      </c>
      <c r="E317" s="194">
        <v>10000</v>
      </c>
      <c r="F317" s="194"/>
      <c r="G317" s="194">
        <f t="shared" si="5"/>
        <v>0</v>
      </c>
      <c r="H317" s="195">
        <v>568.16</v>
      </c>
      <c r="I317" s="202"/>
      <c r="J317" s="197" t="s">
        <v>40</v>
      </c>
      <c r="K317" s="197" t="s">
        <v>105</v>
      </c>
      <c r="L317" s="197"/>
      <c r="M317" s="197"/>
      <c r="N317" s="201" t="s">
        <v>29</v>
      </c>
      <c r="O317" s="199" t="s">
        <v>84</v>
      </c>
      <c r="P317" s="197"/>
      <c r="Q317" s="197"/>
    </row>
    <row r="318" spans="1:17" hidden="1">
      <c r="A318" s="33">
        <v>43685</v>
      </c>
      <c r="B318" s="39" t="s">
        <v>128</v>
      </c>
      <c r="C318" s="39" t="s">
        <v>22</v>
      </c>
      <c r="D318" s="39" t="s">
        <v>26</v>
      </c>
      <c r="E318" s="81"/>
      <c r="F318" s="81">
        <v>500</v>
      </c>
      <c r="G318" s="35">
        <f t="shared" si="5"/>
        <v>0.88003379329766263</v>
      </c>
      <c r="H318" s="36">
        <v>568.16</v>
      </c>
      <c r="I318" s="82"/>
      <c r="J318" s="34" t="s">
        <v>34</v>
      </c>
      <c r="K318" s="83" t="s">
        <v>30</v>
      </c>
      <c r="L318" s="39"/>
      <c r="M318" s="39"/>
      <c r="N318" s="39" t="s">
        <v>29</v>
      </c>
      <c r="O318" s="26" t="s">
        <v>84</v>
      </c>
      <c r="P318" s="34"/>
      <c r="Q318" s="34"/>
    </row>
    <row r="319" spans="1:17" hidden="1">
      <c r="A319" s="33">
        <v>43685</v>
      </c>
      <c r="B319" s="39" t="s">
        <v>129</v>
      </c>
      <c r="C319" s="39" t="s">
        <v>22</v>
      </c>
      <c r="D319" s="39" t="s">
        <v>26</v>
      </c>
      <c r="E319" s="81"/>
      <c r="F319" s="81">
        <v>1000</v>
      </c>
      <c r="G319" s="35">
        <f t="shared" si="5"/>
        <v>1.7600675865953253</v>
      </c>
      <c r="H319" s="36">
        <v>568.16</v>
      </c>
      <c r="I319" s="82"/>
      <c r="J319" s="34" t="s">
        <v>34</v>
      </c>
      <c r="K319" s="83" t="s">
        <v>30</v>
      </c>
      <c r="L319" s="39"/>
      <c r="M319" s="39"/>
      <c r="N319" s="39" t="s">
        <v>29</v>
      </c>
      <c r="O319" s="26" t="s">
        <v>84</v>
      </c>
      <c r="P319" s="34"/>
      <c r="Q319" s="34"/>
    </row>
    <row r="320" spans="1:17" hidden="1">
      <c r="A320" s="33">
        <v>43685</v>
      </c>
      <c r="B320" s="39" t="s">
        <v>130</v>
      </c>
      <c r="C320" s="39" t="s">
        <v>22</v>
      </c>
      <c r="D320" s="39" t="s">
        <v>26</v>
      </c>
      <c r="E320" s="81"/>
      <c r="F320" s="81">
        <v>300</v>
      </c>
      <c r="G320" s="35">
        <f t="shared" si="5"/>
        <v>0.52802027597859758</v>
      </c>
      <c r="H320" s="36">
        <v>568.16</v>
      </c>
      <c r="I320" s="82"/>
      <c r="J320" s="34" t="s">
        <v>34</v>
      </c>
      <c r="K320" s="83" t="s">
        <v>30</v>
      </c>
      <c r="L320" s="39"/>
      <c r="M320" s="39"/>
      <c r="N320" s="39" t="s">
        <v>29</v>
      </c>
      <c r="O320" s="26" t="s">
        <v>84</v>
      </c>
      <c r="P320" s="34"/>
      <c r="Q320" s="34"/>
    </row>
    <row r="321" spans="1:17" hidden="1">
      <c r="A321" s="33">
        <v>43685</v>
      </c>
      <c r="B321" s="39" t="s">
        <v>131</v>
      </c>
      <c r="C321" s="39" t="s">
        <v>22</v>
      </c>
      <c r="D321" s="39" t="s">
        <v>26</v>
      </c>
      <c r="E321" s="81"/>
      <c r="F321" s="81">
        <v>500</v>
      </c>
      <c r="G321" s="35">
        <f t="shared" si="5"/>
        <v>0.88003379329766263</v>
      </c>
      <c r="H321" s="36">
        <v>568.16</v>
      </c>
      <c r="I321" s="82"/>
      <c r="J321" s="34" t="s">
        <v>34</v>
      </c>
      <c r="K321" s="83" t="s">
        <v>30</v>
      </c>
      <c r="L321" s="39"/>
      <c r="M321" s="39"/>
      <c r="N321" s="39" t="s">
        <v>29</v>
      </c>
      <c r="O321" s="26" t="s">
        <v>84</v>
      </c>
      <c r="P321" s="34"/>
      <c r="Q321" s="34"/>
    </row>
    <row r="322" spans="1:17" hidden="1">
      <c r="A322" s="33">
        <v>43685</v>
      </c>
      <c r="B322" s="39" t="s">
        <v>132</v>
      </c>
      <c r="C322" s="39" t="s">
        <v>22</v>
      </c>
      <c r="D322" s="39" t="s">
        <v>26</v>
      </c>
      <c r="E322" s="81"/>
      <c r="F322" s="81">
        <v>500</v>
      </c>
      <c r="G322" s="35">
        <f t="shared" si="5"/>
        <v>0.88003379329766263</v>
      </c>
      <c r="H322" s="36">
        <v>568.16</v>
      </c>
      <c r="I322" s="82"/>
      <c r="J322" s="34" t="s">
        <v>34</v>
      </c>
      <c r="K322" s="83" t="s">
        <v>30</v>
      </c>
      <c r="L322" s="39"/>
      <c r="M322" s="39"/>
      <c r="N322" s="39" t="s">
        <v>29</v>
      </c>
      <c r="O322" s="26" t="s">
        <v>84</v>
      </c>
      <c r="P322" s="34"/>
      <c r="Q322" s="34"/>
    </row>
    <row r="323" spans="1:17" s="200" customFormat="1" hidden="1">
      <c r="A323" s="191">
        <v>43685</v>
      </c>
      <c r="B323" s="192" t="s">
        <v>133</v>
      </c>
      <c r="C323" s="192" t="s">
        <v>104</v>
      </c>
      <c r="D323" s="192" t="s">
        <v>26</v>
      </c>
      <c r="E323" s="205">
        <v>21300</v>
      </c>
      <c r="F323" s="205"/>
      <c r="G323" s="194">
        <f t="shared" si="5"/>
        <v>0</v>
      </c>
      <c r="H323" s="195">
        <v>568.16</v>
      </c>
      <c r="I323" s="206"/>
      <c r="J323" s="197" t="s">
        <v>34</v>
      </c>
      <c r="K323" s="207" t="s">
        <v>30</v>
      </c>
      <c r="L323" s="192"/>
      <c r="M323" s="192"/>
      <c r="N323" s="192" t="s">
        <v>29</v>
      </c>
      <c r="O323" s="199" t="s">
        <v>84</v>
      </c>
      <c r="P323" s="197"/>
      <c r="Q323" s="197"/>
    </row>
    <row r="324" spans="1:17" hidden="1">
      <c r="A324" s="33">
        <v>43685</v>
      </c>
      <c r="B324" s="39" t="s">
        <v>134</v>
      </c>
      <c r="C324" s="39" t="s">
        <v>22</v>
      </c>
      <c r="D324" s="39" t="s">
        <v>26</v>
      </c>
      <c r="E324" s="81"/>
      <c r="F324" s="81">
        <v>500</v>
      </c>
      <c r="G324" s="35">
        <f t="shared" si="5"/>
        <v>0.88003379329766263</v>
      </c>
      <c r="H324" s="36">
        <v>568.16</v>
      </c>
      <c r="I324" s="82"/>
      <c r="J324" s="34" t="s">
        <v>34</v>
      </c>
      <c r="K324" s="83" t="s">
        <v>30</v>
      </c>
      <c r="L324" s="39"/>
      <c r="M324" s="39"/>
      <c r="N324" s="39" t="s">
        <v>29</v>
      </c>
      <c r="O324" s="26" t="s">
        <v>84</v>
      </c>
      <c r="P324" s="34"/>
      <c r="Q324" s="34"/>
    </row>
    <row r="325" spans="1:17" hidden="1">
      <c r="A325" s="33">
        <v>43685</v>
      </c>
      <c r="B325" s="39" t="s">
        <v>135</v>
      </c>
      <c r="C325" s="39" t="s">
        <v>22</v>
      </c>
      <c r="D325" s="39" t="s">
        <v>26</v>
      </c>
      <c r="E325" s="81"/>
      <c r="F325" s="81">
        <v>500</v>
      </c>
      <c r="G325" s="35">
        <f t="shared" si="5"/>
        <v>0.88003379329766263</v>
      </c>
      <c r="H325" s="36">
        <v>568.16</v>
      </c>
      <c r="I325" s="82"/>
      <c r="J325" s="34" t="s">
        <v>34</v>
      </c>
      <c r="K325" s="83" t="s">
        <v>30</v>
      </c>
      <c r="L325" s="39"/>
      <c r="M325" s="39"/>
      <c r="N325" s="39" t="s">
        <v>29</v>
      </c>
      <c r="O325" s="26" t="s">
        <v>84</v>
      </c>
      <c r="P325" s="34"/>
      <c r="Q325" s="34"/>
    </row>
    <row r="326" spans="1:17" hidden="1">
      <c r="A326" s="33">
        <v>43685</v>
      </c>
      <c r="B326" s="39" t="s">
        <v>136</v>
      </c>
      <c r="C326" s="39" t="s">
        <v>22</v>
      </c>
      <c r="D326" s="39" t="s">
        <v>26</v>
      </c>
      <c r="E326" s="81"/>
      <c r="F326" s="81">
        <v>500</v>
      </c>
      <c r="G326" s="35">
        <f t="shared" si="5"/>
        <v>0.88003379329766263</v>
      </c>
      <c r="H326" s="36">
        <v>568.16</v>
      </c>
      <c r="I326" s="82"/>
      <c r="J326" s="34" t="s">
        <v>34</v>
      </c>
      <c r="K326" s="83" t="s">
        <v>30</v>
      </c>
      <c r="L326" s="39"/>
      <c r="M326" s="39"/>
      <c r="N326" s="39" t="s">
        <v>29</v>
      </c>
      <c r="O326" s="26" t="s">
        <v>84</v>
      </c>
      <c r="P326" s="34"/>
      <c r="Q326" s="34"/>
    </row>
    <row r="327" spans="1:17" hidden="1">
      <c r="A327" s="33">
        <v>43685</v>
      </c>
      <c r="B327" s="39" t="s">
        <v>129</v>
      </c>
      <c r="C327" s="39" t="s">
        <v>22</v>
      </c>
      <c r="D327" s="39" t="s">
        <v>26</v>
      </c>
      <c r="E327" s="81"/>
      <c r="F327" s="81">
        <v>1000</v>
      </c>
      <c r="G327" s="35">
        <f t="shared" si="5"/>
        <v>1.7600675865953253</v>
      </c>
      <c r="H327" s="36">
        <v>568.16</v>
      </c>
      <c r="I327" s="82"/>
      <c r="J327" s="34" t="s">
        <v>34</v>
      </c>
      <c r="K327" s="83" t="s">
        <v>30</v>
      </c>
      <c r="L327" s="39"/>
      <c r="M327" s="39"/>
      <c r="N327" s="39" t="s">
        <v>29</v>
      </c>
      <c r="O327" s="26" t="s">
        <v>84</v>
      </c>
      <c r="P327" s="34"/>
      <c r="Q327" s="34"/>
    </row>
    <row r="328" spans="1:17" s="200" customFormat="1" hidden="1">
      <c r="A328" s="191">
        <v>43685</v>
      </c>
      <c r="B328" s="192" t="s">
        <v>19</v>
      </c>
      <c r="C328" s="192" t="s">
        <v>104</v>
      </c>
      <c r="D328" s="207" t="s">
        <v>20</v>
      </c>
      <c r="E328" s="193">
        <v>104100</v>
      </c>
      <c r="F328" s="193"/>
      <c r="G328" s="194">
        <f t="shared" si="5"/>
        <v>0</v>
      </c>
      <c r="H328" s="195">
        <v>568.16</v>
      </c>
      <c r="I328" s="196"/>
      <c r="J328" s="197" t="s">
        <v>21</v>
      </c>
      <c r="K328" s="192" t="s">
        <v>23</v>
      </c>
      <c r="L328" s="192"/>
      <c r="M328" s="192"/>
      <c r="N328" s="197" t="s">
        <v>29</v>
      </c>
      <c r="O328" s="199" t="s">
        <v>84</v>
      </c>
      <c r="P328" s="197"/>
      <c r="Q328" s="197"/>
    </row>
    <row r="329" spans="1:17" hidden="1">
      <c r="A329" s="33">
        <v>43685</v>
      </c>
      <c r="B329" s="39" t="s">
        <v>224</v>
      </c>
      <c r="C329" s="39" t="s">
        <v>22</v>
      </c>
      <c r="D329" s="70" t="s">
        <v>20</v>
      </c>
      <c r="E329" s="53"/>
      <c r="F329" s="88">
        <v>500</v>
      </c>
      <c r="G329" s="35">
        <f t="shared" si="5"/>
        <v>0.88003379329766263</v>
      </c>
      <c r="H329" s="36">
        <v>568.16</v>
      </c>
      <c r="I329" s="52"/>
      <c r="J329" s="34" t="s">
        <v>21</v>
      </c>
      <c r="K329" s="39" t="s">
        <v>23</v>
      </c>
      <c r="L329" s="39"/>
      <c r="M329" s="39"/>
      <c r="N329" s="34" t="s">
        <v>29</v>
      </c>
      <c r="O329" s="26" t="s">
        <v>84</v>
      </c>
      <c r="P329" s="34"/>
      <c r="Q329" s="34"/>
    </row>
    <row r="330" spans="1:17" hidden="1">
      <c r="A330" s="33">
        <v>43685</v>
      </c>
      <c r="B330" s="39" t="s">
        <v>225</v>
      </c>
      <c r="C330" s="39" t="s">
        <v>22</v>
      </c>
      <c r="D330" s="70" t="s">
        <v>20</v>
      </c>
      <c r="E330" s="53"/>
      <c r="F330" s="88">
        <v>500</v>
      </c>
      <c r="G330" s="35">
        <f t="shared" si="5"/>
        <v>0.88003379329766263</v>
      </c>
      <c r="H330" s="36">
        <v>568.16</v>
      </c>
      <c r="I330" s="52"/>
      <c r="J330" s="34" t="s">
        <v>21</v>
      </c>
      <c r="K330" s="39" t="s">
        <v>226</v>
      </c>
      <c r="L330" s="39"/>
      <c r="M330" s="39"/>
      <c r="N330" s="34" t="s">
        <v>29</v>
      </c>
      <c r="O330" s="26" t="s">
        <v>84</v>
      </c>
      <c r="P330" s="34"/>
      <c r="Q330" s="34"/>
    </row>
    <row r="331" spans="1:17" hidden="1">
      <c r="A331" s="33">
        <v>43685</v>
      </c>
      <c r="B331" s="39" t="s">
        <v>227</v>
      </c>
      <c r="C331" s="39" t="s">
        <v>22</v>
      </c>
      <c r="D331" s="70" t="s">
        <v>20</v>
      </c>
      <c r="E331" s="53"/>
      <c r="F331" s="88">
        <v>500</v>
      </c>
      <c r="G331" s="35">
        <f t="shared" si="5"/>
        <v>0.88003379329766263</v>
      </c>
      <c r="H331" s="36">
        <v>568.16</v>
      </c>
      <c r="I331" s="52"/>
      <c r="J331" s="34" t="s">
        <v>21</v>
      </c>
      <c r="K331" s="39" t="s">
        <v>226</v>
      </c>
      <c r="L331" s="39"/>
      <c r="M331" s="39"/>
      <c r="N331" s="34" t="s">
        <v>29</v>
      </c>
      <c r="O331" s="26" t="s">
        <v>84</v>
      </c>
      <c r="P331" s="34"/>
      <c r="Q331" s="34"/>
    </row>
    <row r="332" spans="1:17" hidden="1">
      <c r="A332" s="33">
        <v>43685</v>
      </c>
      <c r="B332" s="39" t="s">
        <v>228</v>
      </c>
      <c r="C332" s="39" t="s">
        <v>22</v>
      </c>
      <c r="D332" s="70" t="s">
        <v>20</v>
      </c>
      <c r="E332" s="53"/>
      <c r="F332" s="88">
        <v>500</v>
      </c>
      <c r="G332" s="35">
        <f t="shared" si="5"/>
        <v>0.88003379329766263</v>
      </c>
      <c r="H332" s="36">
        <v>568.16</v>
      </c>
      <c r="I332" s="52"/>
      <c r="J332" s="34" t="s">
        <v>21</v>
      </c>
      <c r="K332" s="39" t="s">
        <v>226</v>
      </c>
      <c r="L332" s="39"/>
      <c r="M332" s="39"/>
      <c r="N332" s="34" t="s">
        <v>29</v>
      </c>
      <c r="O332" s="26" t="s">
        <v>84</v>
      </c>
      <c r="P332" s="34"/>
      <c r="Q332" s="34"/>
    </row>
    <row r="333" spans="1:17" hidden="1">
      <c r="A333" s="33">
        <v>43685</v>
      </c>
      <c r="B333" s="39" t="s">
        <v>229</v>
      </c>
      <c r="C333" s="39" t="s">
        <v>22</v>
      </c>
      <c r="D333" s="70" t="s">
        <v>20</v>
      </c>
      <c r="E333" s="53"/>
      <c r="F333" s="88">
        <v>500</v>
      </c>
      <c r="G333" s="35">
        <f t="shared" si="5"/>
        <v>0.88003379329766263</v>
      </c>
      <c r="H333" s="36">
        <v>568.16</v>
      </c>
      <c r="I333" s="52"/>
      <c r="J333" s="34" t="s">
        <v>21</v>
      </c>
      <c r="K333" s="39" t="s">
        <v>226</v>
      </c>
      <c r="L333" s="39"/>
      <c r="M333" s="39"/>
      <c r="N333" s="34" t="s">
        <v>29</v>
      </c>
      <c r="O333" s="26" t="s">
        <v>84</v>
      </c>
      <c r="P333" s="34"/>
      <c r="Q333" s="34"/>
    </row>
    <row r="334" spans="1:17" hidden="1">
      <c r="A334" s="33">
        <v>43685</v>
      </c>
      <c r="B334" s="39" t="s">
        <v>230</v>
      </c>
      <c r="C334" s="39" t="s">
        <v>22</v>
      </c>
      <c r="D334" s="70" t="s">
        <v>20</v>
      </c>
      <c r="E334" s="53"/>
      <c r="F334" s="88">
        <v>500</v>
      </c>
      <c r="G334" s="35">
        <f t="shared" si="5"/>
        <v>0.88003379329766263</v>
      </c>
      <c r="H334" s="36">
        <v>568.16</v>
      </c>
      <c r="I334" s="52"/>
      <c r="J334" s="34" t="s">
        <v>21</v>
      </c>
      <c r="K334" s="39" t="s">
        <v>226</v>
      </c>
      <c r="L334" s="39"/>
      <c r="M334" s="39"/>
      <c r="N334" s="34" t="s">
        <v>29</v>
      </c>
      <c r="O334" s="26" t="s">
        <v>84</v>
      </c>
      <c r="P334" s="34"/>
      <c r="Q334" s="34"/>
    </row>
    <row r="335" spans="1:17" hidden="1">
      <c r="A335" s="33">
        <v>43685</v>
      </c>
      <c r="B335" s="39" t="s">
        <v>231</v>
      </c>
      <c r="C335" s="39" t="s">
        <v>22</v>
      </c>
      <c r="D335" s="70" t="s">
        <v>20</v>
      </c>
      <c r="E335" s="53"/>
      <c r="F335" s="88">
        <v>500</v>
      </c>
      <c r="G335" s="35">
        <f t="shared" si="5"/>
        <v>0.88003379329766263</v>
      </c>
      <c r="H335" s="36">
        <v>568.16</v>
      </c>
      <c r="I335" s="52"/>
      <c r="J335" s="34" t="s">
        <v>21</v>
      </c>
      <c r="K335" s="39" t="s">
        <v>226</v>
      </c>
      <c r="L335" s="39"/>
      <c r="M335" s="39"/>
      <c r="N335" s="34" t="s">
        <v>29</v>
      </c>
      <c r="O335" s="26" t="s">
        <v>84</v>
      </c>
      <c r="P335" s="34"/>
      <c r="Q335" s="34"/>
    </row>
    <row r="336" spans="1:17" hidden="1">
      <c r="A336" s="33">
        <v>43685</v>
      </c>
      <c r="B336" s="43" t="s">
        <v>320</v>
      </c>
      <c r="C336" s="43" t="s">
        <v>22</v>
      </c>
      <c r="D336" s="44" t="s">
        <v>20</v>
      </c>
      <c r="E336" s="45"/>
      <c r="F336" s="92">
        <v>2000</v>
      </c>
      <c r="G336" s="35">
        <f t="shared" si="5"/>
        <v>3.5201351731906505</v>
      </c>
      <c r="H336" s="36">
        <v>568.16</v>
      </c>
      <c r="I336" s="46"/>
      <c r="J336" s="34" t="s">
        <v>49</v>
      </c>
      <c r="K336" s="43" t="s">
        <v>30</v>
      </c>
      <c r="L336" s="47"/>
      <c r="M336" s="47"/>
      <c r="N336" s="34" t="s">
        <v>29</v>
      </c>
      <c r="O336" s="26" t="s">
        <v>84</v>
      </c>
      <c r="P336" s="34"/>
      <c r="Q336" s="34"/>
    </row>
    <row r="337" spans="1:17" hidden="1">
      <c r="A337" s="33">
        <v>43685</v>
      </c>
      <c r="B337" s="43" t="s">
        <v>321</v>
      </c>
      <c r="C337" s="43" t="s">
        <v>22</v>
      </c>
      <c r="D337" s="44" t="s">
        <v>20</v>
      </c>
      <c r="E337" s="45"/>
      <c r="F337" s="92">
        <v>2500</v>
      </c>
      <c r="G337" s="35">
        <f t="shared" si="5"/>
        <v>4.4001689664883132</v>
      </c>
      <c r="H337" s="36">
        <v>568.16</v>
      </c>
      <c r="I337" s="46"/>
      <c r="J337" s="34" t="s">
        <v>49</v>
      </c>
      <c r="K337" s="43" t="s">
        <v>30</v>
      </c>
      <c r="L337" s="47"/>
      <c r="M337" s="47"/>
      <c r="N337" s="34" t="s">
        <v>29</v>
      </c>
      <c r="O337" s="26" t="s">
        <v>84</v>
      </c>
      <c r="P337" s="34"/>
      <c r="Q337" s="34"/>
    </row>
    <row r="338" spans="1:17" hidden="1">
      <c r="A338" s="33">
        <v>43685</v>
      </c>
      <c r="B338" s="43" t="s">
        <v>322</v>
      </c>
      <c r="C338" s="43" t="s">
        <v>22</v>
      </c>
      <c r="D338" s="44" t="s">
        <v>20</v>
      </c>
      <c r="E338" s="45"/>
      <c r="F338" s="92">
        <v>2000</v>
      </c>
      <c r="G338" s="35">
        <f t="shared" si="5"/>
        <v>3.5201351731906505</v>
      </c>
      <c r="H338" s="36">
        <v>568.16</v>
      </c>
      <c r="I338" s="46"/>
      <c r="J338" s="34" t="s">
        <v>49</v>
      </c>
      <c r="K338" s="43" t="s">
        <v>30</v>
      </c>
      <c r="L338" s="47"/>
      <c r="M338" s="47"/>
      <c r="N338" s="34" t="s">
        <v>29</v>
      </c>
      <c r="O338" s="26" t="s">
        <v>84</v>
      </c>
      <c r="P338" s="34"/>
      <c r="Q338" s="34"/>
    </row>
    <row r="339" spans="1:17" hidden="1">
      <c r="A339" s="33">
        <v>43685</v>
      </c>
      <c r="B339" s="43" t="s">
        <v>323</v>
      </c>
      <c r="C339" s="43" t="s">
        <v>22</v>
      </c>
      <c r="D339" s="44" t="s">
        <v>20</v>
      </c>
      <c r="E339" s="45"/>
      <c r="F339" s="92">
        <v>2000</v>
      </c>
      <c r="G339" s="35">
        <f t="shared" si="5"/>
        <v>3.5201351731906505</v>
      </c>
      <c r="H339" s="36">
        <v>568.16</v>
      </c>
      <c r="I339" s="46"/>
      <c r="J339" s="34" t="s">
        <v>49</v>
      </c>
      <c r="K339" s="43" t="s">
        <v>30</v>
      </c>
      <c r="L339" s="47"/>
      <c r="M339" s="47"/>
      <c r="N339" s="34" t="s">
        <v>29</v>
      </c>
      <c r="O339" s="26" t="s">
        <v>84</v>
      </c>
      <c r="P339" s="34"/>
      <c r="Q339" s="34"/>
    </row>
    <row r="340" spans="1:17" hidden="1">
      <c r="A340" s="33">
        <v>43685</v>
      </c>
      <c r="B340" s="43" t="s">
        <v>736</v>
      </c>
      <c r="C340" s="43" t="s">
        <v>24</v>
      </c>
      <c r="D340" s="44" t="s">
        <v>20</v>
      </c>
      <c r="E340" s="45"/>
      <c r="F340" s="45">
        <v>3000</v>
      </c>
      <c r="G340" s="35">
        <f t="shared" si="5"/>
        <v>5.2802027597859764</v>
      </c>
      <c r="H340" s="36">
        <v>568.16</v>
      </c>
      <c r="I340" s="46"/>
      <c r="J340" s="34" t="s">
        <v>49</v>
      </c>
      <c r="K340" s="43" t="s">
        <v>30</v>
      </c>
      <c r="L340" s="47"/>
      <c r="M340" s="47"/>
      <c r="N340" s="34" t="s">
        <v>29</v>
      </c>
      <c r="O340" s="26" t="s">
        <v>84</v>
      </c>
      <c r="P340" s="34"/>
      <c r="Q340" s="34"/>
    </row>
    <row r="341" spans="1:17" hidden="1">
      <c r="A341" s="33">
        <v>43685</v>
      </c>
      <c r="B341" s="43" t="s">
        <v>324</v>
      </c>
      <c r="C341" s="43" t="s">
        <v>22</v>
      </c>
      <c r="D341" s="44" t="s">
        <v>20</v>
      </c>
      <c r="E341" s="45"/>
      <c r="F341" s="92">
        <v>2000</v>
      </c>
      <c r="G341" s="35">
        <f t="shared" si="5"/>
        <v>3.5201351731906505</v>
      </c>
      <c r="H341" s="36">
        <v>568.16</v>
      </c>
      <c r="I341" s="46"/>
      <c r="J341" s="34" t="s">
        <v>49</v>
      </c>
      <c r="K341" s="43" t="s">
        <v>30</v>
      </c>
      <c r="L341" s="47"/>
      <c r="M341" s="47"/>
      <c r="N341" s="34" t="s">
        <v>29</v>
      </c>
      <c r="O341" s="26" t="s">
        <v>84</v>
      </c>
      <c r="P341" s="34"/>
      <c r="Q341" s="34"/>
    </row>
    <row r="342" spans="1:17" hidden="1">
      <c r="A342" s="33">
        <v>43685</v>
      </c>
      <c r="B342" s="39" t="s">
        <v>452</v>
      </c>
      <c r="C342" s="39" t="s">
        <v>22</v>
      </c>
      <c r="D342" s="51" t="s">
        <v>20</v>
      </c>
      <c r="E342" s="53"/>
      <c r="F342" s="93">
        <v>1000</v>
      </c>
      <c r="G342" s="35">
        <f t="shared" si="5"/>
        <v>1.7600675865953253</v>
      </c>
      <c r="H342" s="36">
        <v>568.16</v>
      </c>
      <c r="I342" s="52"/>
      <c r="J342" s="34" t="s">
        <v>64</v>
      </c>
      <c r="K342" s="39" t="s">
        <v>226</v>
      </c>
      <c r="L342" s="39"/>
      <c r="M342" s="39"/>
      <c r="N342" s="39" t="s">
        <v>427</v>
      </c>
      <c r="O342" s="26" t="s">
        <v>84</v>
      </c>
      <c r="P342" s="34"/>
      <c r="Q342" s="34"/>
    </row>
    <row r="343" spans="1:17" hidden="1">
      <c r="A343" s="33">
        <v>43685</v>
      </c>
      <c r="B343" s="39" t="s">
        <v>453</v>
      </c>
      <c r="C343" s="39" t="s">
        <v>22</v>
      </c>
      <c r="D343" s="51" t="s">
        <v>20</v>
      </c>
      <c r="E343" s="53"/>
      <c r="F343" s="93">
        <v>1000</v>
      </c>
      <c r="G343" s="35">
        <f t="shared" si="5"/>
        <v>1.7600675865953253</v>
      </c>
      <c r="H343" s="36">
        <v>568.16</v>
      </c>
      <c r="I343" s="52"/>
      <c r="J343" s="34" t="s">
        <v>64</v>
      </c>
      <c r="K343" s="39" t="s">
        <v>226</v>
      </c>
      <c r="L343" s="39"/>
      <c r="M343" s="39"/>
      <c r="N343" s="39" t="s">
        <v>427</v>
      </c>
      <c r="O343" s="26" t="s">
        <v>84</v>
      </c>
      <c r="P343" s="34"/>
      <c r="Q343" s="34"/>
    </row>
    <row r="344" spans="1:17" hidden="1">
      <c r="A344" s="33">
        <v>43685</v>
      </c>
      <c r="B344" s="39" t="s">
        <v>454</v>
      </c>
      <c r="C344" s="39" t="s">
        <v>22</v>
      </c>
      <c r="D344" s="51" t="s">
        <v>20</v>
      </c>
      <c r="E344" s="53"/>
      <c r="F344" s="93">
        <v>1000</v>
      </c>
      <c r="G344" s="35">
        <f t="shared" si="5"/>
        <v>1.7600675865953253</v>
      </c>
      <c r="H344" s="36">
        <v>568.16</v>
      </c>
      <c r="I344" s="52"/>
      <c r="J344" s="34" t="s">
        <v>64</v>
      </c>
      <c r="K344" s="39" t="s">
        <v>226</v>
      </c>
      <c r="L344" s="39"/>
      <c r="M344" s="39"/>
      <c r="N344" s="39" t="s">
        <v>427</v>
      </c>
      <c r="O344" s="26" t="s">
        <v>84</v>
      </c>
      <c r="P344" s="34"/>
      <c r="Q344" s="34"/>
    </row>
    <row r="345" spans="1:17" hidden="1">
      <c r="A345" s="33">
        <v>43685</v>
      </c>
      <c r="B345" s="39" t="s">
        <v>455</v>
      </c>
      <c r="C345" s="39" t="s">
        <v>22</v>
      </c>
      <c r="D345" s="51" t="s">
        <v>20</v>
      </c>
      <c r="E345" s="53"/>
      <c r="F345" s="93">
        <v>1000</v>
      </c>
      <c r="G345" s="35">
        <f t="shared" si="5"/>
        <v>1.7600675865953253</v>
      </c>
      <c r="H345" s="36">
        <v>568.16</v>
      </c>
      <c r="I345" s="52"/>
      <c r="J345" s="34" t="s">
        <v>64</v>
      </c>
      <c r="K345" s="39" t="s">
        <v>226</v>
      </c>
      <c r="L345" s="39"/>
      <c r="M345" s="39"/>
      <c r="N345" s="39" t="s">
        <v>427</v>
      </c>
      <c r="O345" s="26" t="s">
        <v>84</v>
      </c>
      <c r="P345" s="34"/>
      <c r="Q345" s="34"/>
    </row>
    <row r="346" spans="1:17" hidden="1">
      <c r="A346" s="33">
        <v>43685</v>
      </c>
      <c r="B346" s="39" t="s">
        <v>66</v>
      </c>
      <c r="C346" s="39" t="s">
        <v>22</v>
      </c>
      <c r="D346" s="51" t="s">
        <v>20</v>
      </c>
      <c r="E346" s="53"/>
      <c r="F346" s="93">
        <v>1000</v>
      </c>
      <c r="G346" s="35">
        <f t="shared" si="5"/>
        <v>1.7600675865953253</v>
      </c>
      <c r="H346" s="36">
        <v>568.16</v>
      </c>
      <c r="I346" s="52"/>
      <c r="J346" s="34" t="s">
        <v>64</v>
      </c>
      <c r="K346" s="39" t="s">
        <v>226</v>
      </c>
      <c r="L346" s="39"/>
      <c r="M346" s="39"/>
      <c r="N346" s="39" t="s">
        <v>427</v>
      </c>
      <c r="O346" s="26" t="s">
        <v>84</v>
      </c>
      <c r="P346" s="34"/>
      <c r="Q346" s="34"/>
    </row>
    <row r="347" spans="1:17" s="200" customFormat="1" hidden="1">
      <c r="A347" s="191">
        <v>43685</v>
      </c>
      <c r="B347" s="192" t="s">
        <v>19</v>
      </c>
      <c r="C347" s="192" t="s">
        <v>104</v>
      </c>
      <c r="D347" s="213" t="s">
        <v>20</v>
      </c>
      <c r="E347" s="193">
        <v>100900</v>
      </c>
      <c r="F347" s="193"/>
      <c r="G347" s="194">
        <f t="shared" si="5"/>
        <v>0</v>
      </c>
      <c r="H347" s="195">
        <v>568.16</v>
      </c>
      <c r="I347" s="196"/>
      <c r="J347" s="197" t="s">
        <v>64</v>
      </c>
      <c r="K347" s="192" t="s">
        <v>23</v>
      </c>
      <c r="L347" s="192"/>
      <c r="M347" s="192"/>
      <c r="N347" s="192" t="s">
        <v>427</v>
      </c>
      <c r="O347" s="199" t="s">
        <v>84</v>
      </c>
      <c r="P347" s="197"/>
      <c r="Q347" s="197"/>
    </row>
    <row r="348" spans="1:17" hidden="1">
      <c r="A348" s="33">
        <v>43685</v>
      </c>
      <c r="B348" s="39" t="s">
        <v>456</v>
      </c>
      <c r="C348" s="39" t="s">
        <v>22</v>
      </c>
      <c r="D348" s="51" t="s">
        <v>20</v>
      </c>
      <c r="E348" s="53"/>
      <c r="F348" s="93">
        <v>1000</v>
      </c>
      <c r="G348" s="35">
        <f t="shared" si="5"/>
        <v>1.7600675865953253</v>
      </c>
      <c r="H348" s="36">
        <v>568.16</v>
      </c>
      <c r="I348" s="52"/>
      <c r="J348" s="34" t="s">
        <v>64</v>
      </c>
      <c r="K348" s="39" t="s">
        <v>226</v>
      </c>
      <c r="L348" s="39"/>
      <c r="M348" s="39"/>
      <c r="N348" s="39" t="s">
        <v>427</v>
      </c>
      <c r="O348" s="26" t="s">
        <v>84</v>
      </c>
      <c r="P348" s="34"/>
      <c r="Q348" s="34"/>
    </row>
    <row r="349" spans="1:17" hidden="1">
      <c r="A349" s="33">
        <v>43685</v>
      </c>
      <c r="B349" s="39" t="s">
        <v>737</v>
      </c>
      <c r="C349" s="39" t="s">
        <v>65</v>
      </c>
      <c r="D349" s="51" t="s">
        <v>20</v>
      </c>
      <c r="E349" s="53"/>
      <c r="F349" s="53">
        <v>5000</v>
      </c>
      <c r="G349" s="35">
        <f t="shared" si="5"/>
        <v>8.8003379329766265</v>
      </c>
      <c r="H349" s="36">
        <v>568.16</v>
      </c>
      <c r="I349" s="52"/>
      <c r="J349" s="34" t="s">
        <v>64</v>
      </c>
      <c r="K349" s="39" t="s">
        <v>226</v>
      </c>
      <c r="L349" s="39"/>
      <c r="M349" s="39"/>
      <c r="N349" s="39" t="s">
        <v>427</v>
      </c>
      <c r="O349" s="26" t="s">
        <v>84</v>
      </c>
      <c r="P349" s="34"/>
      <c r="Q349" s="34"/>
    </row>
    <row r="350" spans="1:17" hidden="1">
      <c r="A350" s="33">
        <v>43685</v>
      </c>
      <c r="B350" s="39" t="s">
        <v>457</v>
      </c>
      <c r="C350" s="39" t="s">
        <v>22</v>
      </c>
      <c r="D350" s="51" t="s">
        <v>20</v>
      </c>
      <c r="E350" s="53"/>
      <c r="F350" s="93">
        <v>1000</v>
      </c>
      <c r="G350" s="35">
        <f t="shared" si="5"/>
        <v>1.7600675865953253</v>
      </c>
      <c r="H350" s="36">
        <v>568.16</v>
      </c>
      <c r="I350" s="52"/>
      <c r="J350" s="34" t="s">
        <v>64</v>
      </c>
      <c r="K350" s="39" t="s">
        <v>226</v>
      </c>
      <c r="L350" s="39"/>
      <c r="M350" s="39"/>
      <c r="N350" s="39" t="s">
        <v>427</v>
      </c>
      <c r="O350" s="26" t="s">
        <v>84</v>
      </c>
      <c r="P350" s="34"/>
      <c r="Q350" s="34"/>
    </row>
    <row r="351" spans="1:17" hidden="1">
      <c r="A351" s="33">
        <v>43685</v>
      </c>
      <c r="B351" s="39" t="s">
        <v>738</v>
      </c>
      <c r="C351" s="39" t="s">
        <v>65</v>
      </c>
      <c r="D351" s="51" t="s">
        <v>20</v>
      </c>
      <c r="E351" s="53"/>
      <c r="F351" s="53">
        <v>4000</v>
      </c>
      <c r="G351" s="35">
        <f t="shared" si="5"/>
        <v>7.040270346381301</v>
      </c>
      <c r="H351" s="36">
        <v>568.16</v>
      </c>
      <c r="I351" s="52"/>
      <c r="J351" s="34" t="s">
        <v>64</v>
      </c>
      <c r="K351" s="39" t="s">
        <v>226</v>
      </c>
      <c r="L351" s="39"/>
      <c r="M351" s="39"/>
      <c r="N351" s="39" t="s">
        <v>427</v>
      </c>
      <c r="O351" s="26" t="s">
        <v>84</v>
      </c>
      <c r="P351" s="34"/>
      <c r="Q351" s="34"/>
    </row>
    <row r="352" spans="1:17" hidden="1">
      <c r="A352" s="33">
        <v>43685</v>
      </c>
      <c r="B352" s="39" t="s">
        <v>458</v>
      </c>
      <c r="C352" s="39" t="s">
        <v>22</v>
      </c>
      <c r="D352" s="51" t="s">
        <v>20</v>
      </c>
      <c r="E352" s="53"/>
      <c r="F352" s="93">
        <v>1000</v>
      </c>
      <c r="G352" s="35">
        <f t="shared" si="5"/>
        <v>1.7600675865953253</v>
      </c>
      <c r="H352" s="36">
        <v>568.16</v>
      </c>
      <c r="I352" s="52"/>
      <c r="J352" s="34" t="s">
        <v>64</v>
      </c>
      <c r="K352" s="39" t="s">
        <v>226</v>
      </c>
      <c r="L352" s="39"/>
      <c r="M352" s="39"/>
      <c r="N352" s="39" t="s">
        <v>427</v>
      </c>
      <c r="O352" s="26" t="s">
        <v>84</v>
      </c>
      <c r="P352" s="34"/>
      <c r="Q352" s="34"/>
    </row>
    <row r="353" spans="1:17" hidden="1">
      <c r="A353" s="33">
        <v>43685</v>
      </c>
      <c r="B353" s="39" t="s">
        <v>710</v>
      </c>
      <c r="C353" s="39" t="s">
        <v>22</v>
      </c>
      <c r="D353" s="39" t="s">
        <v>26</v>
      </c>
      <c r="E353" s="53"/>
      <c r="F353" s="53">
        <v>1000</v>
      </c>
      <c r="G353" s="35">
        <f t="shared" si="5"/>
        <v>1.7600675865953253</v>
      </c>
      <c r="H353" s="36">
        <v>568.16</v>
      </c>
      <c r="I353" s="63"/>
      <c r="J353" s="34" t="s">
        <v>33</v>
      </c>
      <c r="K353" s="39" t="s">
        <v>30</v>
      </c>
      <c r="L353" s="39"/>
      <c r="M353" s="39"/>
      <c r="N353" s="64" t="s">
        <v>29</v>
      </c>
      <c r="O353" s="26" t="s">
        <v>84</v>
      </c>
      <c r="P353" s="34"/>
      <c r="Q353" s="34"/>
    </row>
    <row r="354" spans="1:17" hidden="1">
      <c r="A354" s="33">
        <v>43685</v>
      </c>
      <c r="B354" s="39" t="s">
        <v>700</v>
      </c>
      <c r="C354" s="39" t="s">
        <v>22</v>
      </c>
      <c r="D354" s="39" t="s">
        <v>26</v>
      </c>
      <c r="E354" s="53"/>
      <c r="F354" s="53">
        <v>1000</v>
      </c>
      <c r="G354" s="35">
        <f t="shared" si="5"/>
        <v>1.7600675865953253</v>
      </c>
      <c r="H354" s="36">
        <v>568.16</v>
      </c>
      <c r="I354" s="63"/>
      <c r="J354" s="34" t="s">
        <v>33</v>
      </c>
      <c r="K354" s="39" t="s">
        <v>30</v>
      </c>
      <c r="L354" s="39"/>
      <c r="M354" s="39"/>
      <c r="N354" s="64" t="s">
        <v>29</v>
      </c>
      <c r="O354" s="26" t="s">
        <v>84</v>
      </c>
      <c r="P354" s="34"/>
      <c r="Q354" s="34"/>
    </row>
    <row r="355" spans="1:17" hidden="1">
      <c r="A355" s="33">
        <v>43685</v>
      </c>
      <c r="B355" s="3" t="s">
        <v>811</v>
      </c>
      <c r="C355" s="3" t="s">
        <v>74</v>
      </c>
      <c r="D355" s="34" t="s">
        <v>41</v>
      </c>
      <c r="E355" s="4"/>
      <c r="F355" s="4">
        <v>72000</v>
      </c>
      <c r="G355" s="65">
        <f t="shared" si="5"/>
        <v>126.72486623486343</v>
      </c>
      <c r="H355" s="66">
        <v>568.16</v>
      </c>
      <c r="I355" s="67"/>
      <c r="J355" s="34" t="s">
        <v>19</v>
      </c>
      <c r="K355" s="3" t="s">
        <v>28</v>
      </c>
      <c r="L355" s="3"/>
      <c r="M355" s="3" t="s">
        <v>29</v>
      </c>
      <c r="N355" s="3" t="s">
        <v>29</v>
      </c>
      <c r="O355" s="3" t="s">
        <v>85</v>
      </c>
      <c r="P355" s="34"/>
      <c r="Q355" s="34"/>
    </row>
    <row r="356" spans="1:17" s="101" customFormat="1" hidden="1">
      <c r="A356" s="94">
        <v>43685</v>
      </c>
      <c r="B356" s="95" t="s">
        <v>530</v>
      </c>
      <c r="C356" s="95" t="s">
        <v>73</v>
      </c>
      <c r="D356" s="95" t="s">
        <v>41</v>
      </c>
      <c r="E356" s="96"/>
      <c r="F356" s="96">
        <v>1440</v>
      </c>
      <c r="G356" s="97">
        <f t="shared" si="5"/>
        <v>2.5344973246972686</v>
      </c>
      <c r="H356" s="98">
        <v>568.16</v>
      </c>
      <c r="I356" s="99"/>
      <c r="J356" s="100" t="s">
        <v>19</v>
      </c>
      <c r="K356" s="95" t="s">
        <v>28</v>
      </c>
      <c r="L356" s="95"/>
      <c r="M356" s="95" t="s">
        <v>29</v>
      </c>
      <c r="N356" s="95" t="s">
        <v>29</v>
      </c>
      <c r="O356" s="95" t="s">
        <v>85</v>
      </c>
      <c r="P356" s="100"/>
      <c r="Q356" s="100"/>
    </row>
    <row r="357" spans="1:17" s="200" customFormat="1" hidden="1">
      <c r="A357" s="191">
        <v>43685</v>
      </c>
      <c r="B357" s="201" t="s">
        <v>64</v>
      </c>
      <c r="C357" s="201" t="s">
        <v>104</v>
      </c>
      <c r="D357" s="201" t="s">
        <v>20</v>
      </c>
      <c r="E357" s="202"/>
      <c r="F357" s="202">
        <v>90900</v>
      </c>
      <c r="G357" s="194">
        <f t="shared" si="5"/>
        <v>159.99014362151507</v>
      </c>
      <c r="H357" s="195">
        <v>568.16</v>
      </c>
      <c r="I357" s="203"/>
      <c r="J357" s="197" t="s">
        <v>19</v>
      </c>
      <c r="K357" s="201" t="s">
        <v>531</v>
      </c>
      <c r="L357" s="201"/>
      <c r="M357" s="201" t="s">
        <v>29</v>
      </c>
      <c r="N357" s="201" t="s">
        <v>29</v>
      </c>
      <c r="O357" s="201" t="s">
        <v>85</v>
      </c>
      <c r="P357" s="197"/>
      <c r="Q357" s="197"/>
    </row>
    <row r="358" spans="1:17" s="110" customFormat="1" hidden="1">
      <c r="A358" s="102">
        <v>43685</v>
      </c>
      <c r="B358" s="103" t="s">
        <v>76</v>
      </c>
      <c r="C358" s="103" t="s">
        <v>73</v>
      </c>
      <c r="D358" s="103" t="s">
        <v>41</v>
      </c>
      <c r="E358" s="104"/>
      <c r="F358" s="104">
        <v>1820</v>
      </c>
      <c r="G358" s="105">
        <f t="shared" si="5"/>
        <v>3.2033230076034922</v>
      </c>
      <c r="H358" s="106">
        <v>568.16</v>
      </c>
      <c r="I358" s="107"/>
      <c r="J358" s="108" t="s">
        <v>19</v>
      </c>
      <c r="K358" s="103" t="s">
        <v>531</v>
      </c>
      <c r="L358" s="103"/>
      <c r="M358" s="103" t="s">
        <v>29</v>
      </c>
      <c r="N358" s="103" t="s">
        <v>29</v>
      </c>
      <c r="O358" s="103" t="s">
        <v>85</v>
      </c>
      <c r="P358" s="108"/>
      <c r="Q358" s="108"/>
    </row>
    <row r="359" spans="1:17" s="200" customFormat="1" hidden="1">
      <c r="A359" s="191">
        <v>43685</v>
      </c>
      <c r="B359" s="201" t="s">
        <v>532</v>
      </c>
      <c r="C359" s="201" t="s">
        <v>104</v>
      </c>
      <c r="D359" s="201" t="s">
        <v>20</v>
      </c>
      <c r="E359" s="202"/>
      <c r="F359" s="202">
        <v>10000</v>
      </c>
      <c r="G359" s="194">
        <f t="shared" si="5"/>
        <v>17.600675865953253</v>
      </c>
      <c r="H359" s="195">
        <v>568.16</v>
      </c>
      <c r="I359" s="203"/>
      <c r="J359" s="197" t="s">
        <v>19</v>
      </c>
      <c r="K359" s="201" t="s">
        <v>28</v>
      </c>
      <c r="L359" s="201"/>
      <c r="M359" s="201" t="s">
        <v>29</v>
      </c>
      <c r="N359" s="201" t="s">
        <v>29</v>
      </c>
      <c r="O359" s="201" t="s">
        <v>85</v>
      </c>
      <c r="P359" s="197"/>
      <c r="Q359" s="197"/>
    </row>
    <row r="360" spans="1:17" s="110" customFormat="1" hidden="1">
      <c r="A360" s="102">
        <v>43685</v>
      </c>
      <c r="B360" s="103" t="s">
        <v>76</v>
      </c>
      <c r="C360" s="103" t="s">
        <v>73</v>
      </c>
      <c r="D360" s="103" t="s">
        <v>41</v>
      </c>
      <c r="E360" s="104"/>
      <c r="F360" s="104">
        <v>200</v>
      </c>
      <c r="G360" s="105">
        <f t="shared" si="5"/>
        <v>0.35201351731906505</v>
      </c>
      <c r="H360" s="106">
        <v>568.16</v>
      </c>
      <c r="I360" s="107"/>
      <c r="J360" s="108" t="s">
        <v>19</v>
      </c>
      <c r="K360" s="103" t="s">
        <v>533</v>
      </c>
      <c r="L360" s="103"/>
      <c r="M360" s="103" t="s">
        <v>29</v>
      </c>
      <c r="N360" s="103" t="s">
        <v>29</v>
      </c>
      <c r="O360" s="103" t="s">
        <v>85</v>
      </c>
      <c r="P360" s="108"/>
      <c r="Q360" s="108"/>
    </row>
    <row r="361" spans="1:17" s="200" customFormat="1" hidden="1">
      <c r="A361" s="191">
        <v>43685</v>
      </c>
      <c r="B361" s="201" t="s">
        <v>519</v>
      </c>
      <c r="C361" s="201" t="s">
        <v>104</v>
      </c>
      <c r="D361" s="201" t="s">
        <v>20</v>
      </c>
      <c r="E361" s="202"/>
      <c r="F361" s="202">
        <v>91300</v>
      </c>
      <c r="G361" s="194">
        <f t="shared" ref="G361:G424" si="6">F361/H361</f>
        <v>160.6941706561532</v>
      </c>
      <c r="H361" s="195">
        <v>568.16</v>
      </c>
      <c r="I361" s="203"/>
      <c r="J361" s="197" t="s">
        <v>19</v>
      </c>
      <c r="K361" s="201" t="s">
        <v>28</v>
      </c>
      <c r="L361" s="201"/>
      <c r="M361" s="201" t="s">
        <v>29</v>
      </c>
      <c r="N361" s="201" t="s">
        <v>29</v>
      </c>
      <c r="O361" s="201" t="s">
        <v>85</v>
      </c>
      <c r="P361" s="197"/>
      <c r="Q361" s="197"/>
    </row>
    <row r="362" spans="1:17" s="110" customFormat="1" hidden="1">
      <c r="A362" s="102">
        <v>43685</v>
      </c>
      <c r="B362" s="103" t="s">
        <v>534</v>
      </c>
      <c r="C362" s="103" t="s">
        <v>73</v>
      </c>
      <c r="D362" s="103" t="s">
        <v>41</v>
      </c>
      <c r="E362" s="104"/>
      <c r="F362" s="104">
        <v>1830</v>
      </c>
      <c r="G362" s="105">
        <f t="shared" si="6"/>
        <v>3.2209236834694455</v>
      </c>
      <c r="H362" s="106">
        <v>568.16</v>
      </c>
      <c r="I362" s="107"/>
      <c r="J362" s="108" t="s">
        <v>19</v>
      </c>
      <c r="K362" s="103" t="s">
        <v>535</v>
      </c>
      <c r="L362" s="103"/>
      <c r="M362" s="103" t="s">
        <v>29</v>
      </c>
      <c r="N362" s="103" t="s">
        <v>29</v>
      </c>
      <c r="O362" s="103" t="s">
        <v>85</v>
      </c>
      <c r="P362" s="108"/>
      <c r="Q362" s="108"/>
    </row>
    <row r="363" spans="1:17" s="200" customFormat="1" hidden="1">
      <c r="A363" s="191">
        <v>43685</v>
      </c>
      <c r="B363" s="201" t="s">
        <v>536</v>
      </c>
      <c r="C363" s="201" t="s">
        <v>104</v>
      </c>
      <c r="D363" s="201" t="s">
        <v>20</v>
      </c>
      <c r="E363" s="202"/>
      <c r="F363" s="202">
        <v>10000</v>
      </c>
      <c r="G363" s="194">
        <f t="shared" si="6"/>
        <v>17.600675865953253</v>
      </c>
      <c r="H363" s="195">
        <v>568.16</v>
      </c>
      <c r="I363" s="203"/>
      <c r="J363" s="197" t="s">
        <v>19</v>
      </c>
      <c r="K363" s="201" t="s">
        <v>28</v>
      </c>
      <c r="L363" s="201"/>
      <c r="M363" s="201" t="s">
        <v>29</v>
      </c>
      <c r="N363" s="201" t="s">
        <v>29</v>
      </c>
      <c r="O363" s="201" t="s">
        <v>85</v>
      </c>
      <c r="P363" s="197"/>
      <c r="Q363" s="197"/>
    </row>
    <row r="364" spans="1:17" s="110" customFormat="1" hidden="1">
      <c r="A364" s="102">
        <v>43685</v>
      </c>
      <c r="B364" s="103" t="s">
        <v>534</v>
      </c>
      <c r="C364" s="103" t="s">
        <v>73</v>
      </c>
      <c r="D364" s="103" t="s">
        <v>41</v>
      </c>
      <c r="E364" s="104"/>
      <c r="F364" s="104">
        <v>200</v>
      </c>
      <c r="G364" s="105">
        <f t="shared" si="6"/>
        <v>0.35201351731906505</v>
      </c>
      <c r="H364" s="106">
        <v>568.16</v>
      </c>
      <c r="I364" s="107"/>
      <c r="J364" s="108" t="s">
        <v>19</v>
      </c>
      <c r="K364" s="103" t="s">
        <v>537</v>
      </c>
      <c r="L364" s="103"/>
      <c r="M364" s="103" t="s">
        <v>29</v>
      </c>
      <c r="N364" s="103" t="s">
        <v>29</v>
      </c>
      <c r="O364" s="103" t="s">
        <v>85</v>
      </c>
      <c r="P364" s="108"/>
      <c r="Q364" s="108"/>
    </row>
    <row r="365" spans="1:17" s="200" customFormat="1" hidden="1">
      <c r="A365" s="191">
        <v>43685</v>
      </c>
      <c r="B365" s="201" t="s">
        <v>521</v>
      </c>
      <c r="C365" s="201" t="s">
        <v>96</v>
      </c>
      <c r="D365" s="201" t="s">
        <v>20</v>
      </c>
      <c r="E365" s="202"/>
      <c r="F365" s="202">
        <v>104100</v>
      </c>
      <c r="G365" s="194">
        <f t="shared" si="6"/>
        <v>183.22303576457338</v>
      </c>
      <c r="H365" s="195">
        <v>568.16</v>
      </c>
      <c r="I365" s="203"/>
      <c r="J365" s="197" t="s">
        <v>19</v>
      </c>
      <c r="K365" s="201" t="s">
        <v>28</v>
      </c>
      <c r="L365" s="201"/>
      <c r="M365" s="201" t="s">
        <v>29</v>
      </c>
      <c r="N365" s="201" t="s">
        <v>29</v>
      </c>
      <c r="O365" s="201" t="s">
        <v>85</v>
      </c>
      <c r="P365" s="197"/>
      <c r="Q365" s="197"/>
    </row>
    <row r="366" spans="1:17" s="110" customFormat="1" hidden="1">
      <c r="A366" s="102">
        <v>43685</v>
      </c>
      <c r="B366" s="103" t="s">
        <v>538</v>
      </c>
      <c r="C366" s="103" t="s">
        <v>73</v>
      </c>
      <c r="D366" s="103" t="s">
        <v>41</v>
      </c>
      <c r="E366" s="104"/>
      <c r="F366" s="104">
        <v>2605</v>
      </c>
      <c r="G366" s="105">
        <f t="shared" si="6"/>
        <v>4.5849760630808225</v>
      </c>
      <c r="H366" s="106">
        <v>568.16</v>
      </c>
      <c r="I366" s="107"/>
      <c r="J366" s="108" t="s">
        <v>19</v>
      </c>
      <c r="K366" s="103" t="s">
        <v>539</v>
      </c>
      <c r="L366" s="103"/>
      <c r="M366" s="103" t="s">
        <v>29</v>
      </c>
      <c r="N366" s="103" t="s">
        <v>29</v>
      </c>
      <c r="O366" s="103" t="s">
        <v>85</v>
      </c>
      <c r="P366" s="108"/>
      <c r="Q366" s="108"/>
    </row>
    <row r="367" spans="1:17" s="200" customFormat="1" hidden="1">
      <c r="A367" s="191">
        <v>43685</v>
      </c>
      <c r="B367" s="201" t="s">
        <v>34</v>
      </c>
      <c r="C367" s="201" t="s">
        <v>104</v>
      </c>
      <c r="D367" s="192" t="s">
        <v>26</v>
      </c>
      <c r="E367" s="202"/>
      <c r="F367" s="202">
        <v>21300</v>
      </c>
      <c r="G367" s="194">
        <f t="shared" si="6"/>
        <v>37.48943959448043</v>
      </c>
      <c r="H367" s="195">
        <v>568.16</v>
      </c>
      <c r="I367" s="203"/>
      <c r="J367" s="197" t="s">
        <v>19</v>
      </c>
      <c r="K367" s="201" t="s">
        <v>28</v>
      </c>
      <c r="L367" s="201"/>
      <c r="M367" s="201" t="s">
        <v>29</v>
      </c>
      <c r="N367" s="201" t="s">
        <v>29</v>
      </c>
      <c r="O367" s="201" t="s">
        <v>85</v>
      </c>
      <c r="P367" s="197"/>
      <c r="Q367" s="197"/>
    </row>
    <row r="368" spans="1:17" s="110" customFormat="1" hidden="1">
      <c r="A368" s="102">
        <v>43685</v>
      </c>
      <c r="B368" s="103" t="s">
        <v>540</v>
      </c>
      <c r="C368" s="103" t="s">
        <v>73</v>
      </c>
      <c r="D368" s="103" t="s">
        <v>41</v>
      </c>
      <c r="E368" s="104"/>
      <c r="F368" s="104">
        <v>430</v>
      </c>
      <c r="G368" s="105">
        <f t="shared" si="6"/>
        <v>0.75682906223598989</v>
      </c>
      <c r="H368" s="106">
        <v>568.16</v>
      </c>
      <c r="I368" s="107"/>
      <c r="J368" s="108" t="s">
        <v>19</v>
      </c>
      <c r="K368" s="103" t="s">
        <v>541</v>
      </c>
      <c r="L368" s="103"/>
      <c r="M368" s="103" t="s">
        <v>29</v>
      </c>
      <c r="N368" s="103" t="s">
        <v>29</v>
      </c>
      <c r="O368" s="103" t="s">
        <v>85</v>
      </c>
      <c r="P368" s="108"/>
      <c r="Q368" s="108"/>
    </row>
    <row r="369" spans="1:17" s="200" customFormat="1" hidden="1">
      <c r="A369" s="191">
        <v>43685</v>
      </c>
      <c r="B369" s="201" t="s">
        <v>61</v>
      </c>
      <c r="C369" s="201" t="s">
        <v>104</v>
      </c>
      <c r="D369" s="197" t="s">
        <v>36</v>
      </c>
      <c r="E369" s="202"/>
      <c r="F369" s="202">
        <v>30000</v>
      </c>
      <c r="G369" s="194">
        <f t="shared" si="6"/>
        <v>52.802027597859762</v>
      </c>
      <c r="H369" s="195">
        <v>568.16</v>
      </c>
      <c r="I369" s="203"/>
      <c r="J369" s="197" t="s">
        <v>19</v>
      </c>
      <c r="K369" s="201" t="s">
        <v>28</v>
      </c>
      <c r="L369" s="201"/>
      <c r="M369" s="201" t="s">
        <v>29</v>
      </c>
      <c r="N369" s="201" t="s">
        <v>29</v>
      </c>
      <c r="O369" s="201" t="s">
        <v>85</v>
      </c>
      <c r="P369" s="197"/>
      <c r="Q369" s="197"/>
    </row>
    <row r="370" spans="1:17" s="200" customFormat="1" hidden="1">
      <c r="A370" s="191">
        <v>43685</v>
      </c>
      <c r="B370" s="201" t="s">
        <v>40</v>
      </c>
      <c r="C370" s="201" t="s">
        <v>104</v>
      </c>
      <c r="D370" s="201" t="s">
        <v>39</v>
      </c>
      <c r="E370" s="202"/>
      <c r="F370" s="202">
        <v>10000</v>
      </c>
      <c r="G370" s="194">
        <f t="shared" si="6"/>
        <v>17.600675865953253</v>
      </c>
      <c r="H370" s="195">
        <v>568.16</v>
      </c>
      <c r="I370" s="203"/>
      <c r="J370" s="197" t="s">
        <v>19</v>
      </c>
      <c r="K370" s="201" t="s">
        <v>28</v>
      </c>
      <c r="L370" s="201"/>
      <c r="M370" s="201" t="s">
        <v>29</v>
      </c>
      <c r="N370" s="201" t="s">
        <v>29</v>
      </c>
      <c r="O370" s="201" t="s">
        <v>85</v>
      </c>
      <c r="P370" s="197"/>
      <c r="Q370" s="197"/>
    </row>
    <row r="371" spans="1:17" hidden="1">
      <c r="A371" s="33">
        <v>43686</v>
      </c>
      <c r="B371" s="34" t="s">
        <v>88</v>
      </c>
      <c r="C371" s="34" t="s">
        <v>22</v>
      </c>
      <c r="D371" s="34" t="s">
        <v>36</v>
      </c>
      <c r="E371" s="35"/>
      <c r="F371" s="35">
        <v>2000</v>
      </c>
      <c r="G371" s="35">
        <f t="shared" si="6"/>
        <v>3.5201351731906505</v>
      </c>
      <c r="H371" s="36">
        <v>568.16</v>
      </c>
      <c r="I371" s="34"/>
      <c r="J371" s="34" t="s">
        <v>61</v>
      </c>
      <c r="K371" s="34" t="s">
        <v>30</v>
      </c>
      <c r="L371" s="34"/>
      <c r="M371" s="34"/>
      <c r="N371" s="34" t="s">
        <v>29</v>
      </c>
      <c r="O371" s="26" t="s">
        <v>84</v>
      </c>
      <c r="P371" s="34"/>
      <c r="Q371" s="34"/>
    </row>
    <row r="372" spans="1:17" hidden="1">
      <c r="A372" s="33">
        <v>43686</v>
      </c>
      <c r="B372" s="34" t="s">
        <v>692</v>
      </c>
      <c r="C372" s="34" t="s">
        <v>62</v>
      </c>
      <c r="D372" s="34" t="s">
        <v>36</v>
      </c>
      <c r="E372" s="35"/>
      <c r="F372" s="35">
        <v>1000</v>
      </c>
      <c r="G372" s="35">
        <f t="shared" si="6"/>
        <v>1.7600675865953253</v>
      </c>
      <c r="H372" s="36">
        <v>568.16</v>
      </c>
      <c r="I372" s="34"/>
      <c r="J372" s="34" t="s">
        <v>61</v>
      </c>
      <c r="K372" s="34" t="s">
        <v>30</v>
      </c>
      <c r="L372" s="34"/>
      <c r="M372" s="34"/>
      <c r="N372" s="34" t="s">
        <v>29</v>
      </c>
      <c r="O372" s="26" t="s">
        <v>84</v>
      </c>
      <c r="P372" s="34"/>
      <c r="Q372" s="34"/>
    </row>
    <row r="373" spans="1:17" hidden="1">
      <c r="A373" s="33">
        <v>43686</v>
      </c>
      <c r="B373" s="34" t="s">
        <v>42</v>
      </c>
      <c r="C373" s="34" t="s">
        <v>22</v>
      </c>
      <c r="D373" s="37" t="s">
        <v>39</v>
      </c>
      <c r="E373" s="35"/>
      <c r="F373" s="35">
        <v>1000</v>
      </c>
      <c r="G373" s="35">
        <f t="shared" si="6"/>
        <v>1.7600675865953253</v>
      </c>
      <c r="H373" s="36">
        <v>568.16</v>
      </c>
      <c r="I373" s="4"/>
      <c r="J373" s="34" t="s">
        <v>40</v>
      </c>
      <c r="K373" s="34" t="s">
        <v>30</v>
      </c>
      <c r="L373" s="34"/>
      <c r="M373" s="34"/>
      <c r="N373" s="3" t="s">
        <v>29</v>
      </c>
      <c r="O373" s="26" t="s">
        <v>84</v>
      </c>
      <c r="P373" s="34"/>
      <c r="Q373" s="34"/>
    </row>
    <row r="374" spans="1:17" hidden="1">
      <c r="A374" s="33">
        <v>43686</v>
      </c>
      <c r="B374" s="34" t="s">
        <v>43</v>
      </c>
      <c r="C374" s="34" t="s">
        <v>22</v>
      </c>
      <c r="D374" s="37" t="s">
        <v>39</v>
      </c>
      <c r="E374" s="35"/>
      <c r="F374" s="35">
        <v>1000</v>
      </c>
      <c r="G374" s="35">
        <f t="shared" si="6"/>
        <v>1.7600675865953253</v>
      </c>
      <c r="H374" s="36">
        <v>568.16</v>
      </c>
      <c r="I374" s="4"/>
      <c r="J374" s="34" t="s">
        <v>40</v>
      </c>
      <c r="K374" s="34" t="s">
        <v>30</v>
      </c>
      <c r="L374" s="34"/>
      <c r="M374" s="34"/>
      <c r="N374" s="3" t="s">
        <v>29</v>
      </c>
      <c r="O374" s="26" t="s">
        <v>84</v>
      </c>
      <c r="P374" s="34"/>
      <c r="Q374" s="34"/>
    </row>
    <row r="375" spans="1:17" hidden="1">
      <c r="A375" s="33">
        <v>43686</v>
      </c>
      <c r="B375" s="34" t="s">
        <v>44</v>
      </c>
      <c r="C375" s="34" t="s">
        <v>22</v>
      </c>
      <c r="D375" s="37" t="s">
        <v>39</v>
      </c>
      <c r="E375" s="35"/>
      <c r="F375" s="35">
        <v>1000</v>
      </c>
      <c r="G375" s="35">
        <f t="shared" si="6"/>
        <v>1.7600675865953253</v>
      </c>
      <c r="H375" s="36">
        <v>568.16</v>
      </c>
      <c r="I375" s="4"/>
      <c r="J375" s="34" t="s">
        <v>40</v>
      </c>
      <c r="K375" s="34" t="s">
        <v>30</v>
      </c>
      <c r="L375" s="34"/>
      <c r="M375" s="34"/>
      <c r="N375" s="3" t="s">
        <v>29</v>
      </c>
      <c r="O375" s="26" t="s">
        <v>84</v>
      </c>
      <c r="P375" s="34"/>
      <c r="Q375" s="34"/>
    </row>
    <row r="376" spans="1:17" hidden="1">
      <c r="A376" s="33">
        <v>43686</v>
      </c>
      <c r="B376" s="34" t="s">
        <v>45</v>
      </c>
      <c r="C376" s="34" t="s">
        <v>22</v>
      </c>
      <c r="D376" s="37" t="s">
        <v>39</v>
      </c>
      <c r="E376" s="35"/>
      <c r="F376" s="35">
        <v>1000</v>
      </c>
      <c r="G376" s="35">
        <f t="shared" si="6"/>
        <v>1.7600675865953253</v>
      </c>
      <c r="H376" s="36">
        <v>568.16</v>
      </c>
      <c r="I376" s="4"/>
      <c r="J376" s="34" t="s">
        <v>40</v>
      </c>
      <c r="K376" s="34" t="s">
        <v>30</v>
      </c>
      <c r="L376" s="34"/>
      <c r="M376" s="34"/>
      <c r="N376" s="3" t="s">
        <v>29</v>
      </c>
      <c r="O376" s="26" t="s">
        <v>84</v>
      </c>
      <c r="P376" s="34"/>
      <c r="Q376" s="34"/>
    </row>
    <row r="377" spans="1:17" hidden="1">
      <c r="A377" s="33">
        <v>43686</v>
      </c>
      <c r="B377" s="39" t="s">
        <v>137</v>
      </c>
      <c r="C377" s="39" t="s">
        <v>22</v>
      </c>
      <c r="D377" s="39" t="s">
        <v>26</v>
      </c>
      <c r="E377" s="81"/>
      <c r="F377" s="81">
        <v>300</v>
      </c>
      <c r="G377" s="35">
        <f t="shared" si="6"/>
        <v>0.52802027597859758</v>
      </c>
      <c r="H377" s="36">
        <v>568.16</v>
      </c>
      <c r="I377" s="82"/>
      <c r="J377" s="34" t="s">
        <v>34</v>
      </c>
      <c r="K377" s="83" t="s">
        <v>30</v>
      </c>
      <c r="L377" s="39"/>
      <c r="M377" s="39"/>
      <c r="N377" s="39" t="s">
        <v>29</v>
      </c>
      <c r="O377" s="26" t="s">
        <v>84</v>
      </c>
      <c r="P377" s="34"/>
      <c r="Q377" s="34"/>
    </row>
    <row r="378" spans="1:17" s="110" customFormat="1" hidden="1">
      <c r="A378" s="102">
        <v>43686</v>
      </c>
      <c r="B378" s="111" t="s">
        <v>715</v>
      </c>
      <c r="C378" s="55" t="s">
        <v>22</v>
      </c>
      <c r="D378" s="39" t="s">
        <v>26</v>
      </c>
      <c r="E378" s="112"/>
      <c r="F378" s="112">
        <v>12000</v>
      </c>
      <c r="G378" s="105">
        <f t="shared" si="6"/>
        <v>21.120811039143906</v>
      </c>
      <c r="H378" s="106">
        <v>568.16</v>
      </c>
      <c r="I378" s="113"/>
      <c r="J378" s="108" t="s">
        <v>34</v>
      </c>
      <c r="K378" s="114" t="s">
        <v>30</v>
      </c>
      <c r="L378" s="111"/>
      <c r="M378" s="111"/>
      <c r="N378" s="111" t="s">
        <v>29</v>
      </c>
      <c r="O378" s="111" t="s">
        <v>85</v>
      </c>
      <c r="P378" s="108"/>
      <c r="Q378" s="108"/>
    </row>
    <row r="379" spans="1:17" hidden="1">
      <c r="A379" s="33">
        <v>43686</v>
      </c>
      <c r="B379" s="39" t="s">
        <v>138</v>
      </c>
      <c r="C379" s="39" t="s">
        <v>22</v>
      </c>
      <c r="D379" s="39" t="s">
        <v>26</v>
      </c>
      <c r="E379" s="81"/>
      <c r="F379" s="81">
        <v>300</v>
      </c>
      <c r="G379" s="35">
        <f t="shared" si="6"/>
        <v>0.52802027597859758</v>
      </c>
      <c r="H379" s="36">
        <v>568.16</v>
      </c>
      <c r="I379" s="82"/>
      <c r="J379" s="34" t="s">
        <v>34</v>
      </c>
      <c r="K379" s="83" t="s">
        <v>30</v>
      </c>
      <c r="L379" s="39"/>
      <c r="M379" s="39"/>
      <c r="N379" s="39" t="s">
        <v>29</v>
      </c>
      <c r="O379" s="26" t="s">
        <v>84</v>
      </c>
      <c r="P379" s="34"/>
      <c r="Q379" s="34"/>
    </row>
    <row r="380" spans="1:17" hidden="1">
      <c r="A380" s="33">
        <v>43686</v>
      </c>
      <c r="B380" s="39" t="s">
        <v>139</v>
      </c>
      <c r="C380" s="39" t="s">
        <v>22</v>
      </c>
      <c r="D380" s="39" t="s">
        <v>26</v>
      </c>
      <c r="E380" s="81"/>
      <c r="F380" s="81">
        <v>500</v>
      </c>
      <c r="G380" s="35">
        <f t="shared" si="6"/>
        <v>0.88003379329766263</v>
      </c>
      <c r="H380" s="36">
        <v>568.16</v>
      </c>
      <c r="I380" s="82"/>
      <c r="J380" s="34" t="s">
        <v>34</v>
      </c>
      <c r="K380" s="83" t="s">
        <v>30</v>
      </c>
      <c r="L380" s="39"/>
      <c r="M380" s="39"/>
      <c r="N380" s="39" t="s">
        <v>29</v>
      </c>
      <c r="O380" s="26" t="s">
        <v>84</v>
      </c>
      <c r="P380" s="34"/>
      <c r="Q380" s="34"/>
    </row>
    <row r="381" spans="1:17" hidden="1">
      <c r="A381" s="33">
        <v>43686</v>
      </c>
      <c r="B381" s="39" t="s">
        <v>140</v>
      </c>
      <c r="C381" s="39" t="s">
        <v>22</v>
      </c>
      <c r="D381" s="39" t="s">
        <v>26</v>
      </c>
      <c r="E381" s="81"/>
      <c r="F381" s="81">
        <v>300</v>
      </c>
      <c r="G381" s="35">
        <f t="shared" si="6"/>
        <v>0.52802027597859758</v>
      </c>
      <c r="H381" s="36">
        <v>568.16</v>
      </c>
      <c r="I381" s="82"/>
      <c r="J381" s="34" t="s">
        <v>34</v>
      </c>
      <c r="K381" s="83" t="s">
        <v>30</v>
      </c>
      <c r="L381" s="39"/>
      <c r="M381" s="39"/>
      <c r="N381" s="39" t="s">
        <v>29</v>
      </c>
      <c r="O381" s="26" t="s">
        <v>84</v>
      </c>
      <c r="P381" s="34"/>
      <c r="Q381" s="34"/>
    </row>
    <row r="382" spans="1:17" hidden="1">
      <c r="A382" s="33">
        <v>43686</v>
      </c>
      <c r="B382" s="39" t="s">
        <v>141</v>
      </c>
      <c r="C382" s="39" t="s">
        <v>22</v>
      </c>
      <c r="D382" s="39" t="s">
        <v>26</v>
      </c>
      <c r="E382" s="81"/>
      <c r="F382" s="81">
        <v>500</v>
      </c>
      <c r="G382" s="35">
        <f t="shared" si="6"/>
        <v>0.88003379329766263</v>
      </c>
      <c r="H382" s="36">
        <v>568.16</v>
      </c>
      <c r="I382" s="82"/>
      <c r="J382" s="34" t="s">
        <v>34</v>
      </c>
      <c r="K382" s="83" t="s">
        <v>30</v>
      </c>
      <c r="L382" s="39"/>
      <c r="M382" s="39"/>
      <c r="N382" s="39" t="s">
        <v>29</v>
      </c>
      <c r="O382" s="26" t="s">
        <v>84</v>
      </c>
      <c r="P382" s="34"/>
      <c r="Q382" s="34"/>
    </row>
    <row r="383" spans="1:17" s="110" customFormat="1" hidden="1">
      <c r="A383" s="102">
        <v>43686</v>
      </c>
      <c r="B383" s="111" t="s">
        <v>725</v>
      </c>
      <c r="C383" s="39" t="s">
        <v>32</v>
      </c>
      <c r="D383" s="39" t="s">
        <v>26</v>
      </c>
      <c r="E383" s="112"/>
      <c r="F383" s="112">
        <v>45000</v>
      </c>
      <c r="G383" s="105">
        <f t="shared" si="6"/>
        <v>79.203041396789644</v>
      </c>
      <c r="H383" s="106">
        <v>568.16</v>
      </c>
      <c r="I383" s="113"/>
      <c r="J383" s="108" t="s">
        <v>34</v>
      </c>
      <c r="K383" s="114" t="s">
        <v>30</v>
      </c>
      <c r="L383" s="111"/>
      <c r="M383" s="111"/>
      <c r="N383" s="111" t="s">
        <v>29</v>
      </c>
      <c r="O383" s="111" t="s">
        <v>85</v>
      </c>
      <c r="P383" s="108"/>
      <c r="Q383" s="108"/>
    </row>
    <row r="384" spans="1:17" hidden="1">
      <c r="A384" s="33">
        <v>43686</v>
      </c>
      <c r="B384" s="115" t="s">
        <v>142</v>
      </c>
      <c r="C384" s="38" t="s">
        <v>31</v>
      </c>
      <c r="D384" s="39" t="s">
        <v>26</v>
      </c>
      <c r="E384" s="81"/>
      <c r="F384" s="81">
        <v>3000</v>
      </c>
      <c r="G384" s="35">
        <f t="shared" si="6"/>
        <v>5.2802027597859764</v>
      </c>
      <c r="H384" s="36">
        <v>568.16</v>
      </c>
      <c r="I384" s="82"/>
      <c r="J384" s="34" t="s">
        <v>34</v>
      </c>
      <c r="K384" s="83" t="s">
        <v>30</v>
      </c>
      <c r="L384" s="39"/>
      <c r="M384" s="39"/>
      <c r="N384" s="39" t="s">
        <v>29</v>
      </c>
      <c r="O384" s="26" t="s">
        <v>84</v>
      </c>
      <c r="P384" s="34"/>
      <c r="Q384" s="34"/>
    </row>
    <row r="385" spans="1:17" hidden="1">
      <c r="A385" s="33">
        <v>43686</v>
      </c>
      <c r="B385" s="115" t="s">
        <v>143</v>
      </c>
      <c r="C385" s="39" t="s">
        <v>32</v>
      </c>
      <c r="D385" s="39" t="s">
        <v>26</v>
      </c>
      <c r="E385" s="81"/>
      <c r="F385" s="81">
        <v>30000</v>
      </c>
      <c r="G385" s="35">
        <f t="shared" si="6"/>
        <v>52.802027597859762</v>
      </c>
      <c r="H385" s="36">
        <v>568.16</v>
      </c>
      <c r="I385" s="82"/>
      <c r="J385" s="34" t="s">
        <v>34</v>
      </c>
      <c r="K385" s="83" t="s">
        <v>30</v>
      </c>
      <c r="L385" s="39"/>
      <c r="M385" s="39"/>
      <c r="N385" s="39" t="s">
        <v>29</v>
      </c>
      <c r="O385" s="26" t="s">
        <v>84</v>
      </c>
      <c r="P385" s="34"/>
      <c r="Q385" s="34"/>
    </row>
    <row r="386" spans="1:17" hidden="1">
      <c r="A386" s="33">
        <v>43686</v>
      </c>
      <c r="B386" s="39" t="s">
        <v>739</v>
      </c>
      <c r="C386" s="39" t="s">
        <v>232</v>
      </c>
      <c r="D386" s="70" t="s">
        <v>20</v>
      </c>
      <c r="E386" s="53"/>
      <c r="F386" s="53">
        <v>6000</v>
      </c>
      <c r="G386" s="35">
        <f t="shared" si="6"/>
        <v>10.560405519571953</v>
      </c>
      <c r="H386" s="36">
        <v>568.16</v>
      </c>
      <c r="I386" s="52"/>
      <c r="J386" s="34" t="s">
        <v>21</v>
      </c>
      <c r="K386" s="39" t="s">
        <v>23</v>
      </c>
      <c r="L386" s="39"/>
      <c r="M386" s="39"/>
      <c r="N386" s="34" t="s">
        <v>29</v>
      </c>
      <c r="O386" s="26" t="s">
        <v>84</v>
      </c>
      <c r="P386" s="34"/>
      <c r="Q386" s="34"/>
    </row>
    <row r="387" spans="1:17" hidden="1">
      <c r="A387" s="33">
        <v>43686</v>
      </c>
      <c r="B387" s="39" t="s">
        <v>233</v>
      </c>
      <c r="C387" s="39" t="s">
        <v>22</v>
      </c>
      <c r="D387" s="70" t="s">
        <v>20</v>
      </c>
      <c r="E387" s="53"/>
      <c r="F387" s="88">
        <v>500</v>
      </c>
      <c r="G387" s="35">
        <f t="shared" si="6"/>
        <v>0.88003379329766263</v>
      </c>
      <c r="H387" s="36">
        <v>568.16</v>
      </c>
      <c r="I387" s="52"/>
      <c r="J387" s="34" t="s">
        <v>21</v>
      </c>
      <c r="K387" s="39" t="s">
        <v>23</v>
      </c>
      <c r="L387" s="39"/>
      <c r="M387" s="39"/>
      <c r="N387" s="34" t="s">
        <v>29</v>
      </c>
      <c r="O387" s="26" t="s">
        <v>84</v>
      </c>
      <c r="P387" s="34"/>
      <c r="Q387" s="34"/>
    </row>
    <row r="388" spans="1:17" hidden="1">
      <c r="A388" s="33">
        <v>43686</v>
      </c>
      <c r="B388" s="39" t="s">
        <v>234</v>
      </c>
      <c r="C388" s="39" t="s">
        <v>22</v>
      </c>
      <c r="D388" s="70" t="s">
        <v>20</v>
      </c>
      <c r="E388" s="53"/>
      <c r="F388" s="88">
        <v>500</v>
      </c>
      <c r="G388" s="35">
        <f t="shared" si="6"/>
        <v>0.88003379329766263</v>
      </c>
      <c r="H388" s="36">
        <v>568.16</v>
      </c>
      <c r="I388" s="52"/>
      <c r="J388" s="34" t="s">
        <v>21</v>
      </c>
      <c r="K388" s="39" t="s">
        <v>226</v>
      </c>
      <c r="L388" s="39"/>
      <c r="M388" s="39"/>
      <c r="N388" s="34" t="s">
        <v>29</v>
      </c>
      <c r="O388" s="26" t="s">
        <v>84</v>
      </c>
      <c r="P388" s="34"/>
      <c r="Q388" s="34"/>
    </row>
    <row r="389" spans="1:17" hidden="1">
      <c r="A389" s="33">
        <v>43686</v>
      </c>
      <c r="B389" s="39" t="s">
        <v>235</v>
      </c>
      <c r="C389" s="39" t="s">
        <v>22</v>
      </c>
      <c r="D389" s="70" t="s">
        <v>20</v>
      </c>
      <c r="E389" s="53"/>
      <c r="F389" s="88">
        <v>500</v>
      </c>
      <c r="G389" s="35">
        <f t="shared" si="6"/>
        <v>0.88003379329766263</v>
      </c>
      <c r="H389" s="36">
        <v>568.16</v>
      </c>
      <c r="I389" s="52"/>
      <c r="J389" s="34" t="s">
        <v>21</v>
      </c>
      <c r="K389" s="39" t="s">
        <v>226</v>
      </c>
      <c r="L389" s="39"/>
      <c r="M389" s="39"/>
      <c r="N389" s="34" t="s">
        <v>29</v>
      </c>
      <c r="O389" s="26" t="s">
        <v>84</v>
      </c>
      <c r="P389" s="34"/>
      <c r="Q389" s="34"/>
    </row>
    <row r="390" spans="1:17" hidden="1">
      <c r="A390" s="33">
        <v>43686</v>
      </c>
      <c r="B390" s="39" t="s">
        <v>236</v>
      </c>
      <c r="C390" s="39" t="s">
        <v>22</v>
      </c>
      <c r="D390" s="70" t="s">
        <v>20</v>
      </c>
      <c r="E390" s="53"/>
      <c r="F390" s="88">
        <v>500</v>
      </c>
      <c r="G390" s="35">
        <f t="shared" si="6"/>
        <v>0.88003379329766263</v>
      </c>
      <c r="H390" s="36">
        <v>568.16</v>
      </c>
      <c r="I390" s="52"/>
      <c r="J390" s="34" t="s">
        <v>21</v>
      </c>
      <c r="K390" s="39" t="s">
        <v>226</v>
      </c>
      <c r="L390" s="39"/>
      <c r="M390" s="39"/>
      <c r="N390" s="34" t="s">
        <v>29</v>
      </c>
      <c r="O390" s="26" t="s">
        <v>84</v>
      </c>
      <c r="P390" s="34"/>
      <c r="Q390" s="34"/>
    </row>
    <row r="391" spans="1:17" hidden="1">
      <c r="A391" s="33">
        <v>43686</v>
      </c>
      <c r="B391" s="39" t="s">
        <v>237</v>
      </c>
      <c r="C391" s="39" t="s">
        <v>22</v>
      </c>
      <c r="D391" s="70" t="s">
        <v>20</v>
      </c>
      <c r="E391" s="53"/>
      <c r="F391" s="88">
        <v>500</v>
      </c>
      <c r="G391" s="35">
        <f t="shared" si="6"/>
        <v>0.88003379329766263</v>
      </c>
      <c r="H391" s="36">
        <v>568.16</v>
      </c>
      <c r="I391" s="52"/>
      <c r="J391" s="34" t="s">
        <v>21</v>
      </c>
      <c r="K391" s="39" t="s">
        <v>226</v>
      </c>
      <c r="L391" s="39"/>
      <c r="M391" s="39"/>
      <c r="N391" s="34" t="s">
        <v>29</v>
      </c>
      <c r="O391" s="26" t="s">
        <v>84</v>
      </c>
      <c r="P391" s="34"/>
      <c r="Q391" s="34"/>
    </row>
    <row r="392" spans="1:17" hidden="1">
      <c r="A392" s="33">
        <v>43686</v>
      </c>
      <c r="B392" s="39" t="s">
        <v>238</v>
      </c>
      <c r="C392" s="39" t="s">
        <v>22</v>
      </c>
      <c r="D392" s="70" t="s">
        <v>20</v>
      </c>
      <c r="E392" s="53"/>
      <c r="F392" s="88">
        <v>500</v>
      </c>
      <c r="G392" s="35">
        <f t="shared" si="6"/>
        <v>0.88003379329766263</v>
      </c>
      <c r="H392" s="36">
        <v>568.16</v>
      </c>
      <c r="I392" s="52"/>
      <c r="J392" s="34" t="s">
        <v>21</v>
      </c>
      <c r="K392" s="39" t="s">
        <v>226</v>
      </c>
      <c r="L392" s="39"/>
      <c r="M392" s="39"/>
      <c r="N392" s="34" t="s">
        <v>29</v>
      </c>
      <c r="O392" s="26" t="s">
        <v>84</v>
      </c>
      <c r="P392" s="34"/>
      <c r="Q392" s="34"/>
    </row>
    <row r="393" spans="1:17" hidden="1">
      <c r="A393" s="33">
        <v>43686</v>
      </c>
      <c r="B393" s="43" t="s">
        <v>325</v>
      </c>
      <c r="C393" s="43" t="s">
        <v>22</v>
      </c>
      <c r="D393" s="44" t="s">
        <v>20</v>
      </c>
      <c r="E393" s="45"/>
      <c r="F393" s="92">
        <v>2500</v>
      </c>
      <c r="G393" s="35">
        <f t="shared" si="6"/>
        <v>4.4001689664883132</v>
      </c>
      <c r="H393" s="36">
        <v>568.16</v>
      </c>
      <c r="I393" s="46"/>
      <c r="J393" s="34" t="s">
        <v>49</v>
      </c>
      <c r="K393" s="43" t="s">
        <v>30</v>
      </c>
      <c r="L393" s="47"/>
      <c r="M393" s="47"/>
      <c r="N393" s="34" t="s">
        <v>29</v>
      </c>
      <c r="O393" s="26" t="s">
        <v>84</v>
      </c>
      <c r="P393" s="34"/>
      <c r="Q393" s="34"/>
    </row>
    <row r="394" spans="1:17" hidden="1">
      <c r="A394" s="33">
        <v>43686</v>
      </c>
      <c r="B394" s="43" t="s">
        <v>326</v>
      </c>
      <c r="C394" s="43" t="s">
        <v>22</v>
      </c>
      <c r="D394" s="44" t="s">
        <v>20</v>
      </c>
      <c r="E394" s="45"/>
      <c r="F394" s="92">
        <v>2000</v>
      </c>
      <c r="G394" s="35">
        <f t="shared" si="6"/>
        <v>3.5201351731906505</v>
      </c>
      <c r="H394" s="36">
        <v>568.16</v>
      </c>
      <c r="I394" s="46"/>
      <c r="J394" s="34" t="s">
        <v>49</v>
      </c>
      <c r="K394" s="43" t="s">
        <v>30</v>
      </c>
      <c r="L394" s="47"/>
      <c r="M394" s="47"/>
      <c r="N394" s="34" t="s">
        <v>29</v>
      </c>
      <c r="O394" s="26" t="s">
        <v>84</v>
      </c>
      <c r="P394" s="34"/>
      <c r="Q394" s="34"/>
    </row>
    <row r="395" spans="1:17" hidden="1">
      <c r="A395" s="33">
        <v>43686</v>
      </c>
      <c r="B395" s="43" t="s">
        <v>740</v>
      </c>
      <c r="C395" s="43" t="s">
        <v>24</v>
      </c>
      <c r="D395" s="44" t="s">
        <v>20</v>
      </c>
      <c r="E395" s="45"/>
      <c r="F395" s="45">
        <v>2500</v>
      </c>
      <c r="G395" s="35">
        <f t="shared" si="6"/>
        <v>4.4001689664883132</v>
      </c>
      <c r="H395" s="36">
        <v>568.16</v>
      </c>
      <c r="I395" s="46"/>
      <c r="J395" s="34" t="s">
        <v>49</v>
      </c>
      <c r="K395" s="43" t="s">
        <v>30</v>
      </c>
      <c r="L395" s="47"/>
      <c r="M395" s="47"/>
      <c r="N395" s="34" t="s">
        <v>29</v>
      </c>
      <c r="O395" s="26" t="s">
        <v>84</v>
      </c>
      <c r="P395" s="34"/>
      <c r="Q395" s="34"/>
    </row>
    <row r="396" spans="1:17" s="200" customFormat="1" hidden="1">
      <c r="A396" s="191">
        <v>43686</v>
      </c>
      <c r="B396" s="208" t="s">
        <v>19</v>
      </c>
      <c r="C396" s="208" t="s">
        <v>104</v>
      </c>
      <c r="D396" s="225" t="s">
        <v>20</v>
      </c>
      <c r="E396" s="223">
        <v>101300</v>
      </c>
      <c r="F396" s="223"/>
      <c r="G396" s="194">
        <f t="shared" si="6"/>
        <v>0</v>
      </c>
      <c r="H396" s="195">
        <v>568.16</v>
      </c>
      <c r="I396" s="211"/>
      <c r="J396" s="197" t="s">
        <v>49</v>
      </c>
      <c r="K396" s="208" t="s">
        <v>23</v>
      </c>
      <c r="L396" s="192"/>
      <c r="M396" s="192"/>
      <c r="N396" s="197" t="s">
        <v>29</v>
      </c>
      <c r="O396" s="199" t="s">
        <v>84</v>
      </c>
      <c r="P396" s="197"/>
      <c r="Q396" s="197"/>
    </row>
    <row r="397" spans="1:17" hidden="1">
      <c r="A397" s="33">
        <v>43686</v>
      </c>
      <c r="B397" s="43" t="s">
        <v>327</v>
      </c>
      <c r="C397" s="43" t="s">
        <v>22</v>
      </c>
      <c r="D397" s="44" t="s">
        <v>20</v>
      </c>
      <c r="E397" s="45"/>
      <c r="F397" s="92">
        <v>2000</v>
      </c>
      <c r="G397" s="35">
        <f t="shared" si="6"/>
        <v>3.5201351731906505</v>
      </c>
      <c r="H397" s="36">
        <v>568.16</v>
      </c>
      <c r="I397" s="46"/>
      <c r="J397" s="34" t="s">
        <v>49</v>
      </c>
      <c r="K397" s="43" t="s">
        <v>30</v>
      </c>
      <c r="L397" s="47"/>
      <c r="M397" s="47"/>
      <c r="N397" s="34" t="s">
        <v>29</v>
      </c>
      <c r="O397" s="26" t="s">
        <v>84</v>
      </c>
      <c r="P397" s="34"/>
      <c r="Q397" s="34"/>
    </row>
    <row r="398" spans="1:17" hidden="1">
      <c r="A398" s="33">
        <v>43686</v>
      </c>
      <c r="B398" s="43" t="s">
        <v>328</v>
      </c>
      <c r="C398" s="43" t="s">
        <v>22</v>
      </c>
      <c r="D398" s="44" t="s">
        <v>20</v>
      </c>
      <c r="E398" s="45"/>
      <c r="F398" s="92">
        <v>2000</v>
      </c>
      <c r="G398" s="35">
        <f t="shared" si="6"/>
        <v>3.5201351731906505</v>
      </c>
      <c r="H398" s="36">
        <v>568.16</v>
      </c>
      <c r="I398" s="46"/>
      <c r="J398" s="34" t="s">
        <v>49</v>
      </c>
      <c r="K398" s="43" t="s">
        <v>30</v>
      </c>
      <c r="L398" s="47"/>
      <c r="M398" s="47"/>
      <c r="N398" s="34" t="s">
        <v>29</v>
      </c>
      <c r="O398" s="26" t="s">
        <v>84</v>
      </c>
      <c r="P398" s="34"/>
      <c r="Q398" s="34"/>
    </row>
    <row r="399" spans="1:17" hidden="1">
      <c r="A399" s="33">
        <v>43686</v>
      </c>
      <c r="B399" s="43" t="s">
        <v>329</v>
      </c>
      <c r="C399" s="43" t="s">
        <v>22</v>
      </c>
      <c r="D399" s="44" t="s">
        <v>20</v>
      </c>
      <c r="E399" s="45"/>
      <c r="F399" s="92">
        <v>2000</v>
      </c>
      <c r="G399" s="35">
        <f t="shared" si="6"/>
        <v>3.5201351731906505</v>
      </c>
      <c r="H399" s="36">
        <v>568.16</v>
      </c>
      <c r="I399" s="46"/>
      <c r="J399" s="34" t="s">
        <v>49</v>
      </c>
      <c r="K399" s="43" t="s">
        <v>30</v>
      </c>
      <c r="L399" s="47"/>
      <c r="M399" s="47"/>
      <c r="N399" s="34" t="s">
        <v>29</v>
      </c>
      <c r="O399" s="26" t="s">
        <v>84</v>
      </c>
      <c r="P399" s="34"/>
      <c r="Q399" s="34"/>
    </row>
    <row r="400" spans="1:17" hidden="1">
      <c r="A400" s="33">
        <v>43686</v>
      </c>
      <c r="B400" s="43" t="s">
        <v>330</v>
      </c>
      <c r="C400" s="43" t="s">
        <v>22</v>
      </c>
      <c r="D400" s="44" t="s">
        <v>20</v>
      </c>
      <c r="E400" s="45"/>
      <c r="F400" s="92">
        <v>2000</v>
      </c>
      <c r="G400" s="35">
        <f t="shared" si="6"/>
        <v>3.5201351731906505</v>
      </c>
      <c r="H400" s="36">
        <v>568.16</v>
      </c>
      <c r="I400" s="46"/>
      <c r="J400" s="34" t="s">
        <v>49</v>
      </c>
      <c r="K400" s="43" t="s">
        <v>30</v>
      </c>
      <c r="L400" s="47"/>
      <c r="M400" s="47"/>
      <c r="N400" s="34" t="s">
        <v>29</v>
      </c>
      <c r="O400" s="26" t="s">
        <v>84</v>
      </c>
      <c r="P400" s="34"/>
      <c r="Q400" s="34"/>
    </row>
    <row r="401" spans="1:17" hidden="1">
      <c r="A401" s="33">
        <v>43686</v>
      </c>
      <c r="B401" s="43" t="s">
        <v>314</v>
      </c>
      <c r="C401" s="43" t="s">
        <v>22</v>
      </c>
      <c r="D401" s="44" t="s">
        <v>20</v>
      </c>
      <c r="E401" s="45"/>
      <c r="F401" s="92">
        <v>1500</v>
      </c>
      <c r="G401" s="35">
        <f t="shared" si="6"/>
        <v>2.6401013798929882</v>
      </c>
      <c r="H401" s="36">
        <v>568.16</v>
      </c>
      <c r="I401" s="46"/>
      <c r="J401" s="34" t="s">
        <v>49</v>
      </c>
      <c r="K401" s="43" t="s">
        <v>30</v>
      </c>
      <c r="L401" s="47"/>
      <c r="M401" s="47"/>
      <c r="N401" s="34" t="s">
        <v>29</v>
      </c>
      <c r="O401" s="26" t="s">
        <v>84</v>
      </c>
      <c r="P401" s="34"/>
      <c r="Q401" s="34"/>
    </row>
    <row r="402" spans="1:17" hidden="1">
      <c r="A402" s="33">
        <v>43686</v>
      </c>
      <c r="B402" s="39" t="s">
        <v>459</v>
      </c>
      <c r="C402" s="39" t="s">
        <v>22</v>
      </c>
      <c r="D402" s="51" t="s">
        <v>20</v>
      </c>
      <c r="E402" s="53"/>
      <c r="F402" s="93">
        <v>1000</v>
      </c>
      <c r="G402" s="35">
        <f t="shared" si="6"/>
        <v>1.7600675865953253</v>
      </c>
      <c r="H402" s="36">
        <v>568.16</v>
      </c>
      <c r="I402" s="52"/>
      <c r="J402" s="34" t="s">
        <v>64</v>
      </c>
      <c r="K402" s="39" t="s">
        <v>226</v>
      </c>
      <c r="L402" s="39"/>
      <c r="M402" s="39"/>
      <c r="N402" s="39" t="s">
        <v>427</v>
      </c>
      <c r="O402" s="26" t="s">
        <v>84</v>
      </c>
      <c r="P402" s="34"/>
      <c r="Q402" s="34"/>
    </row>
    <row r="403" spans="1:17" hidden="1">
      <c r="A403" s="33">
        <v>43686</v>
      </c>
      <c r="B403" s="39" t="s">
        <v>460</v>
      </c>
      <c r="C403" s="39" t="s">
        <v>22</v>
      </c>
      <c r="D403" s="51" t="s">
        <v>20</v>
      </c>
      <c r="E403" s="53"/>
      <c r="F403" s="93">
        <v>1000</v>
      </c>
      <c r="G403" s="35">
        <f t="shared" si="6"/>
        <v>1.7600675865953253</v>
      </c>
      <c r="H403" s="36">
        <v>568.16</v>
      </c>
      <c r="I403" s="52"/>
      <c r="J403" s="34" t="s">
        <v>64</v>
      </c>
      <c r="K403" s="39" t="s">
        <v>226</v>
      </c>
      <c r="L403" s="39"/>
      <c r="M403" s="39"/>
      <c r="N403" s="39" t="s">
        <v>427</v>
      </c>
      <c r="O403" s="26" t="s">
        <v>84</v>
      </c>
      <c r="P403" s="34"/>
      <c r="Q403" s="34"/>
    </row>
    <row r="404" spans="1:17" hidden="1">
      <c r="A404" s="33">
        <v>43686</v>
      </c>
      <c r="B404" s="39" t="s">
        <v>461</v>
      </c>
      <c r="C404" s="39" t="s">
        <v>22</v>
      </c>
      <c r="D404" s="51" t="s">
        <v>20</v>
      </c>
      <c r="E404" s="53"/>
      <c r="F404" s="93">
        <v>1000</v>
      </c>
      <c r="G404" s="35">
        <f t="shared" si="6"/>
        <v>1.7600675865953253</v>
      </c>
      <c r="H404" s="36">
        <v>568.16</v>
      </c>
      <c r="I404" s="52"/>
      <c r="J404" s="34" t="s">
        <v>64</v>
      </c>
      <c r="K404" s="39" t="s">
        <v>226</v>
      </c>
      <c r="L404" s="39"/>
      <c r="M404" s="39"/>
      <c r="N404" s="39" t="s">
        <v>427</v>
      </c>
      <c r="O404" s="26" t="s">
        <v>84</v>
      </c>
      <c r="P404" s="34"/>
      <c r="Q404" s="34"/>
    </row>
    <row r="405" spans="1:17" hidden="1">
      <c r="A405" s="33">
        <v>43686</v>
      </c>
      <c r="B405" s="39" t="s">
        <v>734</v>
      </c>
      <c r="C405" s="39" t="s">
        <v>65</v>
      </c>
      <c r="D405" s="51" t="s">
        <v>20</v>
      </c>
      <c r="E405" s="53"/>
      <c r="F405" s="53">
        <v>3000</v>
      </c>
      <c r="G405" s="35">
        <f t="shared" si="6"/>
        <v>5.2802027597859764</v>
      </c>
      <c r="H405" s="36">
        <v>568.16</v>
      </c>
      <c r="I405" s="52"/>
      <c r="J405" s="34" t="s">
        <v>64</v>
      </c>
      <c r="K405" s="39" t="s">
        <v>226</v>
      </c>
      <c r="L405" s="39"/>
      <c r="M405" s="39"/>
      <c r="N405" s="39" t="s">
        <v>427</v>
      </c>
      <c r="O405" s="26" t="s">
        <v>84</v>
      </c>
      <c r="P405" s="34"/>
      <c r="Q405" s="34"/>
    </row>
    <row r="406" spans="1:17" hidden="1">
      <c r="A406" s="33">
        <v>43686</v>
      </c>
      <c r="B406" s="39" t="s">
        <v>68</v>
      </c>
      <c r="C406" s="39" t="s">
        <v>22</v>
      </c>
      <c r="D406" s="51" t="s">
        <v>20</v>
      </c>
      <c r="E406" s="53"/>
      <c r="F406" s="93">
        <v>1000</v>
      </c>
      <c r="G406" s="35">
        <f t="shared" si="6"/>
        <v>1.7600675865953253</v>
      </c>
      <c r="H406" s="36">
        <v>568.16</v>
      </c>
      <c r="I406" s="52"/>
      <c r="J406" s="34" t="s">
        <v>64</v>
      </c>
      <c r="K406" s="39" t="s">
        <v>226</v>
      </c>
      <c r="L406" s="39"/>
      <c r="M406" s="39"/>
      <c r="N406" s="39" t="s">
        <v>427</v>
      </c>
      <c r="O406" s="26" t="s">
        <v>84</v>
      </c>
      <c r="P406" s="34"/>
      <c r="Q406" s="34"/>
    </row>
    <row r="407" spans="1:17" hidden="1">
      <c r="A407" s="33">
        <v>43686</v>
      </c>
      <c r="B407" s="39" t="s">
        <v>462</v>
      </c>
      <c r="C407" s="39" t="s">
        <v>22</v>
      </c>
      <c r="D407" s="51" t="s">
        <v>20</v>
      </c>
      <c r="E407" s="53"/>
      <c r="F407" s="93">
        <v>1000</v>
      </c>
      <c r="G407" s="35">
        <f t="shared" si="6"/>
        <v>1.7600675865953253</v>
      </c>
      <c r="H407" s="36">
        <v>568.16</v>
      </c>
      <c r="I407" s="52"/>
      <c r="J407" s="34" t="s">
        <v>64</v>
      </c>
      <c r="K407" s="39" t="s">
        <v>226</v>
      </c>
      <c r="L407" s="39"/>
      <c r="M407" s="39"/>
      <c r="N407" s="39" t="s">
        <v>427</v>
      </c>
      <c r="O407" s="26" t="s">
        <v>84</v>
      </c>
      <c r="P407" s="34"/>
      <c r="Q407" s="34"/>
    </row>
    <row r="408" spans="1:17" s="42" customFormat="1" hidden="1">
      <c r="A408" s="33">
        <v>43686</v>
      </c>
      <c r="B408" s="39" t="s">
        <v>463</v>
      </c>
      <c r="C408" s="39" t="s">
        <v>22</v>
      </c>
      <c r="D408" s="51" t="s">
        <v>20</v>
      </c>
      <c r="E408" s="53"/>
      <c r="F408" s="93">
        <v>1000</v>
      </c>
      <c r="G408" s="35">
        <f t="shared" si="6"/>
        <v>1.7600675865953253</v>
      </c>
      <c r="H408" s="36">
        <v>568.16</v>
      </c>
      <c r="I408" s="52"/>
      <c r="J408" s="34" t="s">
        <v>64</v>
      </c>
      <c r="K408" s="39" t="s">
        <v>226</v>
      </c>
      <c r="L408" s="39"/>
      <c r="M408" s="39"/>
      <c r="N408" s="39" t="s">
        <v>427</v>
      </c>
      <c r="O408" s="26" t="s">
        <v>84</v>
      </c>
      <c r="P408" s="34"/>
      <c r="Q408" s="34"/>
    </row>
    <row r="409" spans="1:17" s="42" customFormat="1" hidden="1">
      <c r="A409" s="33">
        <v>43686</v>
      </c>
      <c r="B409" s="39" t="s">
        <v>734</v>
      </c>
      <c r="C409" s="39" t="s">
        <v>65</v>
      </c>
      <c r="D409" s="51" t="s">
        <v>20</v>
      </c>
      <c r="E409" s="53"/>
      <c r="F409" s="53">
        <v>2500</v>
      </c>
      <c r="G409" s="35">
        <f t="shared" si="6"/>
        <v>4.4001689664883132</v>
      </c>
      <c r="H409" s="36">
        <v>568.16</v>
      </c>
      <c r="I409" s="52"/>
      <c r="J409" s="34" t="s">
        <v>64</v>
      </c>
      <c r="K409" s="39" t="s">
        <v>226</v>
      </c>
      <c r="L409" s="39"/>
      <c r="M409" s="39"/>
      <c r="N409" s="39" t="s">
        <v>427</v>
      </c>
      <c r="O409" s="26" t="s">
        <v>84</v>
      </c>
      <c r="P409" s="34"/>
      <c r="Q409" s="34"/>
    </row>
    <row r="410" spans="1:17" s="42" customFormat="1" hidden="1">
      <c r="A410" s="33">
        <v>43686</v>
      </c>
      <c r="B410" s="39" t="s">
        <v>464</v>
      </c>
      <c r="C410" s="39" t="s">
        <v>22</v>
      </c>
      <c r="D410" s="51" t="s">
        <v>20</v>
      </c>
      <c r="E410" s="53"/>
      <c r="F410" s="93">
        <v>800</v>
      </c>
      <c r="G410" s="35">
        <f t="shared" si="6"/>
        <v>1.4080540692762602</v>
      </c>
      <c r="H410" s="36">
        <v>568.16</v>
      </c>
      <c r="I410" s="52"/>
      <c r="J410" s="34" t="s">
        <v>64</v>
      </c>
      <c r="K410" s="39" t="s">
        <v>226</v>
      </c>
      <c r="L410" s="39"/>
      <c r="M410" s="39"/>
      <c r="N410" s="39" t="s">
        <v>427</v>
      </c>
      <c r="O410" s="26" t="s">
        <v>84</v>
      </c>
      <c r="P410" s="34"/>
      <c r="Q410" s="34"/>
    </row>
    <row r="411" spans="1:17" s="42" customFormat="1" hidden="1">
      <c r="A411" s="33">
        <v>43686</v>
      </c>
      <c r="B411" s="39" t="s">
        <v>444</v>
      </c>
      <c r="C411" s="39" t="s">
        <v>22</v>
      </c>
      <c r="D411" s="51" t="s">
        <v>20</v>
      </c>
      <c r="E411" s="53"/>
      <c r="F411" s="93">
        <v>1000</v>
      </c>
      <c r="G411" s="35">
        <f t="shared" si="6"/>
        <v>1.7600675865953253</v>
      </c>
      <c r="H411" s="36">
        <v>568.16</v>
      </c>
      <c r="I411" s="52"/>
      <c r="J411" s="34" t="s">
        <v>64</v>
      </c>
      <c r="K411" s="39" t="s">
        <v>226</v>
      </c>
      <c r="L411" s="39"/>
      <c r="M411" s="39"/>
      <c r="N411" s="39" t="s">
        <v>427</v>
      </c>
      <c r="O411" s="26" t="s">
        <v>84</v>
      </c>
      <c r="P411" s="34"/>
      <c r="Q411" s="34"/>
    </row>
    <row r="412" spans="1:17" s="42" customFormat="1" hidden="1">
      <c r="A412" s="33">
        <v>43686</v>
      </c>
      <c r="B412" s="3" t="s">
        <v>542</v>
      </c>
      <c r="C412" s="3" t="s">
        <v>22</v>
      </c>
      <c r="D412" s="34" t="s">
        <v>36</v>
      </c>
      <c r="E412" s="4"/>
      <c r="F412" s="4">
        <v>4000</v>
      </c>
      <c r="G412" s="65">
        <f t="shared" si="6"/>
        <v>7.040270346381301</v>
      </c>
      <c r="H412" s="66">
        <v>568.16</v>
      </c>
      <c r="I412" s="67"/>
      <c r="J412" s="34" t="s">
        <v>19</v>
      </c>
      <c r="K412" s="3" t="s">
        <v>28</v>
      </c>
      <c r="L412" s="3"/>
      <c r="M412" s="3"/>
      <c r="N412" s="3" t="s">
        <v>29</v>
      </c>
      <c r="O412" s="26" t="s">
        <v>84</v>
      </c>
      <c r="P412" s="34"/>
      <c r="Q412" s="34"/>
    </row>
    <row r="413" spans="1:17" s="42" customFormat="1" hidden="1">
      <c r="A413" s="33">
        <v>43686</v>
      </c>
      <c r="B413" s="3" t="s">
        <v>543</v>
      </c>
      <c r="C413" s="3"/>
      <c r="D413" s="3" t="s">
        <v>39</v>
      </c>
      <c r="E413" s="4"/>
      <c r="F413" s="4">
        <v>82000</v>
      </c>
      <c r="G413" s="65">
        <f t="shared" si="6"/>
        <v>144.32554210081668</v>
      </c>
      <c r="H413" s="66">
        <v>568.16</v>
      </c>
      <c r="I413" s="67"/>
      <c r="J413" s="34" t="s">
        <v>19</v>
      </c>
      <c r="K413" s="3" t="s">
        <v>28</v>
      </c>
      <c r="L413" s="3"/>
      <c r="M413" s="3"/>
      <c r="N413" s="3" t="s">
        <v>29</v>
      </c>
      <c r="O413" s="3" t="s">
        <v>85</v>
      </c>
      <c r="P413" s="95" t="s">
        <v>518</v>
      </c>
      <c r="Q413" s="34"/>
    </row>
    <row r="414" spans="1:17" hidden="1">
      <c r="A414" s="33">
        <v>43687</v>
      </c>
      <c r="B414" s="115" t="s">
        <v>144</v>
      </c>
      <c r="C414" s="39" t="s">
        <v>22</v>
      </c>
      <c r="D414" s="39" t="s">
        <v>26</v>
      </c>
      <c r="E414" s="81"/>
      <c r="F414" s="81">
        <v>500</v>
      </c>
      <c r="G414" s="35">
        <f t="shared" si="6"/>
        <v>0.88003379329766263</v>
      </c>
      <c r="H414" s="36">
        <v>568.16</v>
      </c>
      <c r="I414" s="82"/>
      <c r="J414" s="34" t="s">
        <v>34</v>
      </c>
      <c r="K414" s="83" t="s">
        <v>30</v>
      </c>
      <c r="L414" s="39"/>
      <c r="M414" s="39"/>
      <c r="N414" s="39" t="s">
        <v>29</v>
      </c>
      <c r="O414" s="26" t="s">
        <v>84</v>
      </c>
      <c r="P414" s="34"/>
      <c r="Q414" s="34"/>
    </row>
    <row r="415" spans="1:17" hidden="1">
      <c r="A415" s="33">
        <v>43687</v>
      </c>
      <c r="B415" s="39" t="s">
        <v>145</v>
      </c>
      <c r="C415" s="39" t="s">
        <v>22</v>
      </c>
      <c r="D415" s="39" t="s">
        <v>26</v>
      </c>
      <c r="E415" s="81"/>
      <c r="F415" s="81">
        <v>2000</v>
      </c>
      <c r="G415" s="35">
        <f t="shared" si="6"/>
        <v>3.5201351731906505</v>
      </c>
      <c r="H415" s="36">
        <v>568.16</v>
      </c>
      <c r="I415" s="82"/>
      <c r="J415" s="34" t="s">
        <v>34</v>
      </c>
      <c r="K415" s="83" t="s">
        <v>30</v>
      </c>
      <c r="L415" s="39"/>
      <c r="M415" s="39"/>
      <c r="N415" s="39" t="s">
        <v>29</v>
      </c>
      <c r="O415" s="26" t="s">
        <v>84</v>
      </c>
      <c r="P415" s="34"/>
      <c r="Q415" s="34"/>
    </row>
    <row r="416" spans="1:17" hidden="1">
      <c r="A416" s="33">
        <v>43687</v>
      </c>
      <c r="B416" s="39" t="s">
        <v>224</v>
      </c>
      <c r="C416" s="39" t="s">
        <v>22</v>
      </c>
      <c r="D416" s="70" t="s">
        <v>20</v>
      </c>
      <c r="E416" s="53"/>
      <c r="F416" s="88">
        <v>500</v>
      </c>
      <c r="G416" s="35">
        <f t="shared" si="6"/>
        <v>0.88003379329766263</v>
      </c>
      <c r="H416" s="36">
        <v>568.16</v>
      </c>
      <c r="I416" s="52"/>
      <c r="J416" s="34" t="s">
        <v>21</v>
      </c>
      <c r="K416" s="39" t="s">
        <v>23</v>
      </c>
      <c r="L416" s="39"/>
      <c r="M416" s="39"/>
      <c r="N416" s="34" t="s">
        <v>29</v>
      </c>
      <c r="O416" s="26" t="s">
        <v>84</v>
      </c>
      <c r="P416" s="34"/>
      <c r="Q416" s="34"/>
    </row>
    <row r="417" spans="1:17" hidden="1">
      <c r="A417" s="33">
        <v>43687</v>
      </c>
      <c r="B417" s="39" t="s">
        <v>239</v>
      </c>
      <c r="C417" s="39" t="s">
        <v>22</v>
      </c>
      <c r="D417" s="70" t="s">
        <v>20</v>
      </c>
      <c r="E417" s="53"/>
      <c r="F417" s="88">
        <v>500</v>
      </c>
      <c r="G417" s="35">
        <f t="shared" si="6"/>
        <v>0.88003379329766263</v>
      </c>
      <c r="H417" s="36">
        <v>568.16</v>
      </c>
      <c r="I417" s="52"/>
      <c r="J417" s="34" t="s">
        <v>21</v>
      </c>
      <c r="K417" s="39" t="s">
        <v>226</v>
      </c>
      <c r="L417" s="39"/>
      <c r="M417" s="39"/>
      <c r="N417" s="34" t="s">
        <v>29</v>
      </c>
      <c r="O417" s="26" t="s">
        <v>84</v>
      </c>
      <c r="P417" s="34"/>
      <c r="Q417" s="34"/>
    </row>
    <row r="418" spans="1:17" hidden="1">
      <c r="A418" s="33">
        <v>43687</v>
      </c>
      <c r="B418" s="39" t="s">
        <v>240</v>
      </c>
      <c r="C418" s="39" t="s">
        <v>22</v>
      </c>
      <c r="D418" s="70" t="s">
        <v>20</v>
      </c>
      <c r="E418" s="53"/>
      <c r="F418" s="88">
        <v>500</v>
      </c>
      <c r="G418" s="35">
        <f t="shared" si="6"/>
        <v>0.88003379329766263</v>
      </c>
      <c r="H418" s="36">
        <v>568.16</v>
      </c>
      <c r="I418" s="52"/>
      <c r="J418" s="34" t="s">
        <v>21</v>
      </c>
      <c r="K418" s="39" t="s">
        <v>226</v>
      </c>
      <c r="L418" s="39"/>
      <c r="M418" s="39"/>
      <c r="N418" s="34" t="s">
        <v>29</v>
      </c>
      <c r="O418" s="26" t="s">
        <v>84</v>
      </c>
      <c r="P418" s="34"/>
      <c r="Q418" s="34"/>
    </row>
    <row r="419" spans="1:17" hidden="1">
      <c r="A419" s="33">
        <v>43687</v>
      </c>
      <c r="B419" s="39" t="s">
        <v>241</v>
      </c>
      <c r="C419" s="39" t="s">
        <v>22</v>
      </c>
      <c r="D419" s="70" t="s">
        <v>20</v>
      </c>
      <c r="E419" s="53"/>
      <c r="F419" s="88">
        <v>500</v>
      </c>
      <c r="G419" s="35">
        <f t="shared" si="6"/>
        <v>0.88003379329766263</v>
      </c>
      <c r="H419" s="36">
        <v>568.16</v>
      </c>
      <c r="I419" s="52"/>
      <c r="J419" s="34" t="s">
        <v>21</v>
      </c>
      <c r="K419" s="39" t="s">
        <v>226</v>
      </c>
      <c r="L419" s="39"/>
      <c r="M419" s="39"/>
      <c r="N419" s="34" t="s">
        <v>29</v>
      </c>
      <c r="O419" s="26" t="s">
        <v>84</v>
      </c>
      <c r="P419" s="34"/>
      <c r="Q419" s="34"/>
    </row>
    <row r="420" spans="1:17" hidden="1">
      <c r="A420" s="33">
        <v>43687</v>
      </c>
      <c r="B420" s="39" t="s">
        <v>242</v>
      </c>
      <c r="C420" s="39" t="s">
        <v>22</v>
      </c>
      <c r="D420" s="70" t="s">
        <v>20</v>
      </c>
      <c r="E420" s="53"/>
      <c r="F420" s="88">
        <v>500</v>
      </c>
      <c r="G420" s="35">
        <f t="shared" si="6"/>
        <v>0.88003379329766263</v>
      </c>
      <c r="H420" s="36">
        <v>568.16</v>
      </c>
      <c r="I420" s="52"/>
      <c r="J420" s="34" t="s">
        <v>21</v>
      </c>
      <c r="K420" s="39" t="s">
        <v>226</v>
      </c>
      <c r="L420" s="39"/>
      <c r="M420" s="39"/>
      <c r="N420" s="34" t="s">
        <v>29</v>
      </c>
      <c r="O420" s="26" t="s">
        <v>84</v>
      </c>
      <c r="P420" s="34"/>
      <c r="Q420" s="34"/>
    </row>
    <row r="421" spans="1:17" hidden="1">
      <c r="A421" s="33">
        <v>43687</v>
      </c>
      <c r="B421" s="39" t="s">
        <v>243</v>
      </c>
      <c r="C421" s="39" t="s">
        <v>22</v>
      </c>
      <c r="D421" s="70" t="s">
        <v>20</v>
      </c>
      <c r="E421" s="53"/>
      <c r="F421" s="88">
        <v>500</v>
      </c>
      <c r="G421" s="35">
        <f t="shared" si="6"/>
        <v>0.88003379329766263</v>
      </c>
      <c r="H421" s="36">
        <v>568.16</v>
      </c>
      <c r="I421" s="52"/>
      <c r="J421" s="34" t="s">
        <v>21</v>
      </c>
      <c r="K421" s="39" t="s">
        <v>226</v>
      </c>
      <c r="L421" s="39"/>
      <c r="M421" s="39"/>
      <c r="N421" s="34" t="s">
        <v>29</v>
      </c>
      <c r="O421" s="26" t="s">
        <v>84</v>
      </c>
      <c r="P421" s="34"/>
      <c r="Q421" s="34"/>
    </row>
    <row r="422" spans="1:17" hidden="1">
      <c r="A422" s="33">
        <v>43687</v>
      </c>
      <c r="B422" s="39" t="s">
        <v>244</v>
      </c>
      <c r="C422" s="39" t="s">
        <v>22</v>
      </c>
      <c r="D422" s="70" t="s">
        <v>20</v>
      </c>
      <c r="E422" s="53"/>
      <c r="F422" s="88">
        <v>500</v>
      </c>
      <c r="G422" s="35">
        <f t="shared" si="6"/>
        <v>0.88003379329766263</v>
      </c>
      <c r="H422" s="36">
        <v>568.16</v>
      </c>
      <c r="I422" s="52"/>
      <c r="J422" s="34" t="s">
        <v>21</v>
      </c>
      <c r="K422" s="39" t="s">
        <v>226</v>
      </c>
      <c r="L422" s="39"/>
      <c r="M422" s="39"/>
      <c r="N422" s="34" t="s">
        <v>29</v>
      </c>
      <c r="O422" s="26" t="s">
        <v>84</v>
      </c>
      <c r="P422" s="34"/>
      <c r="Q422" s="34"/>
    </row>
    <row r="423" spans="1:17" hidden="1">
      <c r="A423" s="33">
        <v>43687</v>
      </c>
      <c r="B423" s="39" t="s">
        <v>245</v>
      </c>
      <c r="C423" s="39" t="s">
        <v>22</v>
      </c>
      <c r="D423" s="70" t="s">
        <v>20</v>
      </c>
      <c r="E423" s="53"/>
      <c r="F423" s="88">
        <v>500</v>
      </c>
      <c r="G423" s="35">
        <f t="shared" si="6"/>
        <v>0.88003379329766263</v>
      </c>
      <c r="H423" s="36">
        <v>568.16</v>
      </c>
      <c r="I423" s="52"/>
      <c r="J423" s="34" t="s">
        <v>21</v>
      </c>
      <c r="K423" s="39" t="s">
        <v>226</v>
      </c>
      <c r="L423" s="39"/>
      <c r="M423" s="39"/>
      <c r="N423" s="34" t="s">
        <v>29</v>
      </c>
      <c r="O423" s="26" t="s">
        <v>84</v>
      </c>
      <c r="P423" s="34"/>
      <c r="Q423" s="34"/>
    </row>
    <row r="424" spans="1:17" hidden="1">
      <c r="A424" s="33">
        <v>43687</v>
      </c>
      <c r="B424" s="39" t="s">
        <v>246</v>
      </c>
      <c r="C424" s="39" t="s">
        <v>22</v>
      </c>
      <c r="D424" s="70" t="s">
        <v>20</v>
      </c>
      <c r="E424" s="53"/>
      <c r="F424" s="88">
        <v>500</v>
      </c>
      <c r="G424" s="35">
        <f t="shared" si="6"/>
        <v>0.88003379329766263</v>
      </c>
      <c r="H424" s="36">
        <v>568.16</v>
      </c>
      <c r="I424" s="52"/>
      <c r="J424" s="34" t="s">
        <v>21</v>
      </c>
      <c r="K424" s="39" t="s">
        <v>226</v>
      </c>
      <c r="L424" s="39"/>
      <c r="M424" s="39"/>
      <c r="N424" s="34" t="s">
        <v>29</v>
      </c>
      <c r="O424" s="26" t="s">
        <v>84</v>
      </c>
      <c r="P424" s="34"/>
      <c r="Q424" s="34"/>
    </row>
    <row r="425" spans="1:17" hidden="1">
      <c r="A425" s="33">
        <v>43687</v>
      </c>
      <c r="B425" s="39" t="s">
        <v>247</v>
      </c>
      <c r="C425" s="39" t="s">
        <v>22</v>
      </c>
      <c r="D425" s="70" t="s">
        <v>20</v>
      </c>
      <c r="E425" s="53"/>
      <c r="F425" s="88">
        <v>500</v>
      </c>
      <c r="G425" s="35">
        <f t="shared" ref="G425:G488" si="7">F425/H425</f>
        <v>0.88003379329766263</v>
      </c>
      <c r="H425" s="36">
        <v>568.16</v>
      </c>
      <c r="I425" s="52"/>
      <c r="J425" s="34" t="s">
        <v>21</v>
      </c>
      <c r="K425" s="39" t="s">
        <v>226</v>
      </c>
      <c r="L425" s="39"/>
      <c r="M425" s="39"/>
      <c r="N425" s="34" t="s">
        <v>29</v>
      </c>
      <c r="O425" s="26" t="s">
        <v>84</v>
      </c>
      <c r="P425" s="34"/>
      <c r="Q425" s="34"/>
    </row>
    <row r="426" spans="1:17" hidden="1">
      <c r="A426" s="33">
        <v>43687</v>
      </c>
      <c r="B426" s="43" t="s">
        <v>320</v>
      </c>
      <c r="C426" s="43" t="s">
        <v>22</v>
      </c>
      <c r="D426" s="44" t="s">
        <v>20</v>
      </c>
      <c r="E426" s="45"/>
      <c r="F426" s="92">
        <v>2000</v>
      </c>
      <c r="G426" s="35">
        <f t="shared" si="7"/>
        <v>3.5201351731906505</v>
      </c>
      <c r="H426" s="36">
        <v>568.16</v>
      </c>
      <c r="I426" s="46"/>
      <c r="J426" s="34" t="s">
        <v>49</v>
      </c>
      <c r="K426" s="43" t="s">
        <v>30</v>
      </c>
      <c r="L426" s="47"/>
      <c r="M426" s="47"/>
      <c r="N426" s="34" t="s">
        <v>29</v>
      </c>
      <c r="O426" s="26" t="s">
        <v>84</v>
      </c>
      <c r="P426" s="34"/>
      <c r="Q426" s="34"/>
    </row>
    <row r="427" spans="1:17" hidden="1">
      <c r="A427" s="33">
        <v>43687</v>
      </c>
      <c r="B427" s="43" t="s">
        <v>735</v>
      </c>
      <c r="C427" s="43" t="s">
        <v>24</v>
      </c>
      <c r="D427" s="44" t="s">
        <v>20</v>
      </c>
      <c r="E427" s="45"/>
      <c r="F427" s="45">
        <v>2000</v>
      </c>
      <c r="G427" s="35">
        <f t="shared" si="7"/>
        <v>3.5201351731906505</v>
      </c>
      <c r="H427" s="36">
        <v>568.16</v>
      </c>
      <c r="I427" s="46"/>
      <c r="J427" s="34" t="s">
        <v>49</v>
      </c>
      <c r="K427" s="43" t="s">
        <v>30</v>
      </c>
      <c r="L427" s="47"/>
      <c r="M427" s="47"/>
      <c r="N427" s="34" t="s">
        <v>29</v>
      </c>
      <c r="O427" s="26" t="s">
        <v>84</v>
      </c>
      <c r="P427" s="34"/>
      <c r="Q427" s="34"/>
    </row>
    <row r="428" spans="1:17" hidden="1">
      <c r="A428" s="33">
        <v>43687</v>
      </c>
      <c r="B428" s="43" t="s">
        <v>331</v>
      </c>
      <c r="C428" s="43" t="s">
        <v>22</v>
      </c>
      <c r="D428" s="44" t="s">
        <v>20</v>
      </c>
      <c r="E428" s="45"/>
      <c r="F428" s="92">
        <v>2000</v>
      </c>
      <c r="G428" s="35">
        <f t="shared" si="7"/>
        <v>3.5201351731906505</v>
      </c>
      <c r="H428" s="36">
        <v>568.16</v>
      </c>
      <c r="I428" s="46"/>
      <c r="J428" s="34" t="s">
        <v>49</v>
      </c>
      <c r="K428" s="43" t="s">
        <v>30</v>
      </c>
      <c r="L428" s="47"/>
      <c r="M428" s="47"/>
      <c r="N428" s="34" t="s">
        <v>29</v>
      </c>
      <c r="O428" s="26" t="s">
        <v>84</v>
      </c>
      <c r="P428" s="34"/>
      <c r="Q428" s="34"/>
    </row>
    <row r="429" spans="1:17" hidden="1">
      <c r="A429" s="33">
        <v>43687</v>
      </c>
      <c r="B429" s="43" t="s">
        <v>332</v>
      </c>
      <c r="C429" s="43" t="s">
        <v>22</v>
      </c>
      <c r="D429" s="44" t="s">
        <v>20</v>
      </c>
      <c r="E429" s="45"/>
      <c r="F429" s="92">
        <v>2500</v>
      </c>
      <c r="G429" s="35">
        <f t="shared" si="7"/>
        <v>4.4001689664883132</v>
      </c>
      <c r="H429" s="36">
        <v>568.16</v>
      </c>
      <c r="I429" s="46"/>
      <c r="J429" s="34" t="s">
        <v>49</v>
      </c>
      <c r="K429" s="43" t="s">
        <v>30</v>
      </c>
      <c r="L429" s="47"/>
      <c r="M429" s="47"/>
      <c r="N429" s="34" t="s">
        <v>29</v>
      </c>
      <c r="O429" s="26" t="s">
        <v>84</v>
      </c>
      <c r="P429" s="34"/>
      <c r="Q429" s="34"/>
    </row>
    <row r="430" spans="1:17" hidden="1">
      <c r="A430" s="33">
        <v>43687</v>
      </c>
      <c r="B430" s="43" t="s">
        <v>333</v>
      </c>
      <c r="C430" s="43" t="s">
        <v>22</v>
      </c>
      <c r="D430" s="44" t="s">
        <v>20</v>
      </c>
      <c r="E430" s="45"/>
      <c r="F430" s="92">
        <v>2500</v>
      </c>
      <c r="G430" s="35">
        <f t="shared" si="7"/>
        <v>4.4001689664883132</v>
      </c>
      <c r="H430" s="36">
        <v>568.16</v>
      </c>
      <c r="I430" s="46"/>
      <c r="J430" s="34" t="s">
        <v>49</v>
      </c>
      <c r="K430" s="43" t="s">
        <v>30</v>
      </c>
      <c r="L430" s="47"/>
      <c r="M430" s="47"/>
      <c r="N430" s="34" t="s">
        <v>29</v>
      </c>
      <c r="O430" s="26" t="s">
        <v>84</v>
      </c>
      <c r="P430" s="34"/>
      <c r="Q430" s="34"/>
    </row>
    <row r="431" spans="1:17" hidden="1">
      <c r="A431" s="33">
        <v>43687</v>
      </c>
      <c r="B431" s="43" t="s">
        <v>334</v>
      </c>
      <c r="C431" s="43" t="s">
        <v>22</v>
      </c>
      <c r="D431" s="44" t="s">
        <v>20</v>
      </c>
      <c r="E431" s="45"/>
      <c r="F431" s="92">
        <v>1000</v>
      </c>
      <c r="G431" s="35">
        <f t="shared" si="7"/>
        <v>1.7600675865953253</v>
      </c>
      <c r="H431" s="36">
        <v>568.16</v>
      </c>
      <c r="I431" s="46"/>
      <c r="J431" s="34" t="s">
        <v>49</v>
      </c>
      <c r="K431" s="43" t="s">
        <v>30</v>
      </c>
      <c r="L431" s="47"/>
      <c r="M431" s="47"/>
      <c r="N431" s="34" t="s">
        <v>29</v>
      </c>
      <c r="O431" s="26" t="s">
        <v>84</v>
      </c>
      <c r="P431" s="34"/>
      <c r="Q431" s="34"/>
    </row>
    <row r="432" spans="1:17" hidden="1">
      <c r="A432" s="33">
        <v>43687</v>
      </c>
      <c r="B432" s="43" t="s">
        <v>741</v>
      </c>
      <c r="C432" s="43" t="s">
        <v>24</v>
      </c>
      <c r="D432" s="44" t="s">
        <v>20</v>
      </c>
      <c r="E432" s="45"/>
      <c r="F432" s="45">
        <v>3000</v>
      </c>
      <c r="G432" s="35">
        <f t="shared" si="7"/>
        <v>5.2802027597859764</v>
      </c>
      <c r="H432" s="36">
        <v>568.16</v>
      </c>
      <c r="I432" s="46"/>
      <c r="J432" s="34" t="s">
        <v>49</v>
      </c>
      <c r="K432" s="43" t="s">
        <v>30</v>
      </c>
      <c r="L432" s="47"/>
      <c r="M432" s="47"/>
      <c r="N432" s="34" t="s">
        <v>29</v>
      </c>
      <c r="O432" s="26" t="s">
        <v>84</v>
      </c>
      <c r="P432" s="34"/>
      <c r="Q432" s="34"/>
    </row>
    <row r="433" spans="1:17" hidden="1">
      <c r="A433" s="33">
        <v>43687</v>
      </c>
      <c r="B433" s="43" t="s">
        <v>314</v>
      </c>
      <c r="C433" s="43" t="s">
        <v>22</v>
      </c>
      <c r="D433" s="44" t="s">
        <v>20</v>
      </c>
      <c r="E433" s="45"/>
      <c r="F433" s="92">
        <v>1500</v>
      </c>
      <c r="G433" s="35">
        <f t="shared" si="7"/>
        <v>2.6401013798929882</v>
      </c>
      <c r="H433" s="36">
        <v>568.16</v>
      </c>
      <c r="I433" s="46"/>
      <c r="J433" s="34" t="s">
        <v>49</v>
      </c>
      <c r="K433" s="43" t="s">
        <v>30</v>
      </c>
      <c r="L433" s="47"/>
      <c r="M433" s="47"/>
      <c r="N433" s="34" t="s">
        <v>29</v>
      </c>
      <c r="O433" s="26" t="s">
        <v>84</v>
      </c>
      <c r="P433" s="34"/>
      <c r="Q433" s="34"/>
    </row>
    <row r="434" spans="1:17" hidden="1">
      <c r="A434" s="33">
        <v>43687</v>
      </c>
      <c r="B434" s="39" t="s">
        <v>465</v>
      </c>
      <c r="C434" s="39" t="s">
        <v>22</v>
      </c>
      <c r="D434" s="51" t="s">
        <v>20</v>
      </c>
      <c r="E434" s="53"/>
      <c r="F434" s="93">
        <v>1000</v>
      </c>
      <c r="G434" s="35">
        <f t="shared" si="7"/>
        <v>1.7600675865953253</v>
      </c>
      <c r="H434" s="36">
        <v>568.16</v>
      </c>
      <c r="I434" s="52"/>
      <c r="J434" s="34" t="s">
        <v>64</v>
      </c>
      <c r="K434" s="39" t="s">
        <v>226</v>
      </c>
      <c r="L434" s="39"/>
      <c r="M434" s="39"/>
      <c r="N434" s="39" t="s">
        <v>427</v>
      </c>
      <c r="O434" s="26" t="s">
        <v>84</v>
      </c>
      <c r="P434" s="34"/>
      <c r="Q434" s="34"/>
    </row>
    <row r="435" spans="1:17" hidden="1">
      <c r="A435" s="33">
        <v>43687</v>
      </c>
      <c r="B435" s="39" t="s">
        <v>466</v>
      </c>
      <c r="C435" s="39" t="s">
        <v>22</v>
      </c>
      <c r="D435" s="51" t="s">
        <v>20</v>
      </c>
      <c r="E435" s="53"/>
      <c r="F435" s="93">
        <v>1000</v>
      </c>
      <c r="G435" s="35">
        <f t="shared" si="7"/>
        <v>1.7600675865953253</v>
      </c>
      <c r="H435" s="36">
        <v>568.16</v>
      </c>
      <c r="I435" s="52"/>
      <c r="J435" s="34" t="s">
        <v>64</v>
      </c>
      <c r="K435" s="39" t="s">
        <v>226</v>
      </c>
      <c r="L435" s="39"/>
      <c r="M435" s="39"/>
      <c r="N435" s="39" t="s">
        <v>427</v>
      </c>
      <c r="O435" s="26" t="s">
        <v>84</v>
      </c>
      <c r="P435" s="34"/>
      <c r="Q435" s="34"/>
    </row>
    <row r="436" spans="1:17" hidden="1">
      <c r="A436" s="33">
        <v>43687</v>
      </c>
      <c r="B436" s="39" t="s">
        <v>67</v>
      </c>
      <c r="C436" s="39" t="s">
        <v>22</v>
      </c>
      <c r="D436" s="51" t="s">
        <v>20</v>
      </c>
      <c r="E436" s="53"/>
      <c r="F436" s="93">
        <v>1000</v>
      </c>
      <c r="G436" s="35">
        <f t="shared" si="7"/>
        <v>1.7600675865953253</v>
      </c>
      <c r="H436" s="36">
        <v>568.16</v>
      </c>
      <c r="I436" s="52"/>
      <c r="J436" s="34" t="s">
        <v>64</v>
      </c>
      <c r="K436" s="39" t="s">
        <v>226</v>
      </c>
      <c r="L436" s="39"/>
      <c r="M436" s="39"/>
      <c r="N436" s="39" t="s">
        <v>427</v>
      </c>
      <c r="O436" s="26" t="s">
        <v>84</v>
      </c>
      <c r="P436" s="34"/>
      <c r="Q436" s="34"/>
    </row>
    <row r="437" spans="1:17" hidden="1">
      <c r="A437" s="33">
        <v>43687</v>
      </c>
      <c r="B437" s="39" t="s">
        <v>467</v>
      </c>
      <c r="C437" s="39" t="s">
        <v>22</v>
      </c>
      <c r="D437" s="51" t="s">
        <v>20</v>
      </c>
      <c r="E437" s="53"/>
      <c r="F437" s="93">
        <v>1000</v>
      </c>
      <c r="G437" s="35">
        <f t="shared" si="7"/>
        <v>1.7600675865953253</v>
      </c>
      <c r="H437" s="36">
        <v>568.16</v>
      </c>
      <c r="I437" s="52"/>
      <c r="J437" s="34" t="s">
        <v>64</v>
      </c>
      <c r="K437" s="39" t="s">
        <v>226</v>
      </c>
      <c r="L437" s="39"/>
      <c r="M437" s="39"/>
      <c r="N437" s="39" t="s">
        <v>427</v>
      </c>
      <c r="O437" s="26" t="s">
        <v>84</v>
      </c>
      <c r="P437" s="34"/>
      <c r="Q437" s="34"/>
    </row>
    <row r="438" spans="1:17" hidden="1">
      <c r="A438" s="33">
        <v>43687</v>
      </c>
      <c r="B438" s="39" t="s">
        <v>468</v>
      </c>
      <c r="C438" s="39" t="s">
        <v>22</v>
      </c>
      <c r="D438" s="51" t="s">
        <v>20</v>
      </c>
      <c r="E438" s="53"/>
      <c r="F438" s="93">
        <v>1000</v>
      </c>
      <c r="G438" s="35">
        <f t="shared" si="7"/>
        <v>1.7600675865953253</v>
      </c>
      <c r="H438" s="36">
        <v>568.16</v>
      </c>
      <c r="I438" s="52"/>
      <c r="J438" s="34" t="s">
        <v>64</v>
      </c>
      <c r="K438" s="39" t="s">
        <v>226</v>
      </c>
      <c r="L438" s="39"/>
      <c r="M438" s="39"/>
      <c r="N438" s="39" t="s">
        <v>427</v>
      </c>
      <c r="O438" s="26" t="s">
        <v>84</v>
      </c>
      <c r="P438" s="34"/>
      <c r="Q438" s="34"/>
    </row>
    <row r="439" spans="1:17" hidden="1">
      <c r="A439" s="33">
        <v>43687</v>
      </c>
      <c r="B439" s="39" t="s">
        <v>469</v>
      </c>
      <c r="C439" s="39" t="s">
        <v>22</v>
      </c>
      <c r="D439" s="51" t="s">
        <v>20</v>
      </c>
      <c r="E439" s="53"/>
      <c r="F439" s="93">
        <v>1000</v>
      </c>
      <c r="G439" s="35">
        <f t="shared" si="7"/>
        <v>1.7600675865953253</v>
      </c>
      <c r="H439" s="36">
        <v>568.16</v>
      </c>
      <c r="I439" s="52"/>
      <c r="J439" s="34" t="s">
        <v>64</v>
      </c>
      <c r="K439" s="39" t="s">
        <v>226</v>
      </c>
      <c r="L439" s="39"/>
      <c r="M439" s="39"/>
      <c r="N439" s="39" t="s">
        <v>427</v>
      </c>
      <c r="O439" s="26" t="s">
        <v>84</v>
      </c>
      <c r="P439" s="34"/>
      <c r="Q439" s="34"/>
    </row>
    <row r="440" spans="1:17" hidden="1">
      <c r="A440" s="33">
        <v>43687</v>
      </c>
      <c r="B440" s="39" t="s">
        <v>470</v>
      </c>
      <c r="C440" s="39" t="s">
        <v>22</v>
      </c>
      <c r="D440" s="51" t="s">
        <v>20</v>
      </c>
      <c r="E440" s="53"/>
      <c r="F440" s="93">
        <v>1000</v>
      </c>
      <c r="G440" s="35">
        <f t="shared" si="7"/>
        <v>1.7600675865953253</v>
      </c>
      <c r="H440" s="36">
        <v>568.16</v>
      </c>
      <c r="I440" s="52"/>
      <c r="J440" s="34" t="s">
        <v>64</v>
      </c>
      <c r="K440" s="39" t="s">
        <v>226</v>
      </c>
      <c r="L440" s="39"/>
      <c r="M440" s="39"/>
      <c r="N440" s="39" t="s">
        <v>427</v>
      </c>
      <c r="O440" s="26" t="s">
        <v>84</v>
      </c>
      <c r="P440" s="34"/>
      <c r="Q440" s="34"/>
    </row>
    <row r="441" spans="1:17" hidden="1">
      <c r="A441" s="33">
        <v>43687</v>
      </c>
      <c r="B441" s="39" t="s">
        <v>471</v>
      </c>
      <c r="C441" s="39" t="s">
        <v>22</v>
      </c>
      <c r="D441" s="51" t="s">
        <v>20</v>
      </c>
      <c r="E441" s="53"/>
      <c r="F441" s="93">
        <v>1000</v>
      </c>
      <c r="G441" s="35">
        <f t="shared" si="7"/>
        <v>1.7600675865953253</v>
      </c>
      <c r="H441" s="36">
        <v>568.16</v>
      </c>
      <c r="I441" s="52"/>
      <c r="J441" s="34" t="s">
        <v>64</v>
      </c>
      <c r="K441" s="39" t="s">
        <v>226</v>
      </c>
      <c r="L441" s="39"/>
      <c r="M441" s="39"/>
      <c r="N441" s="39" t="s">
        <v>427</v>
      </c>
      <c r="O441" s="26" t="s">
        <v>84</v>
      </c>
      <c r="P441" s="34"/>
      <c r="Q441" s="34"/>
    </row>
    <row r="442" spans="1:17" hidden="1">
      <c r="A442" s="33">
        <v>43688</v>
      </c>
      <c r="B442" s="51" t="s">
        <v>248</v>
      </c>
      <c r="C442" s="39" t="s">
        <v>22</v>
      </c>
      <c r="D442" s="70" t="s">
        <v>20</v>
      </c>
      <c r="E442" s="53"/>
      <c r="F442" s="88">
        <v>500</v>
      </c>
      <c r="G442" s="35">
        <f t="shared" si="7"/>
        <v>0.88003379329766263</v>
      </c>
      <c r="H442" s="36">
        <v>568.16</v>
      </c>
      <c r="I442" s="52"/>
      <c r="J442" s="34" t="s">
        <v>21</v>
      </c>
      <c r="K442" s="39" t="s">
        <v>226</v>
      </c>
      <c r="L442" s="39"/>
      <c r="M442" s="39"/>
      <c r="N442" s="34" t="s">
        <v>29</v>
      </c>
      <c r="O442" s="26" t="s">
        <v>84</v>
      </c>
      <c r="P442" s="34"/>
      <c r="Q442" s="34"/>
    </row>
    <row r="443" spans="1:17" hidden="1">
      <c r="A443" s="33">
        <v>43688</v>
      </c>
      <c r="B443" s="51" t="s">
        <v>249</v>
      </c>
      <c r="C443" s="39" t="s">
        <v>22</v>
      </c>
      <c r="D443" s="70" t="s">
        <v>20</v>
      </c>
      <c r="E443" s="53"/>
      <c r="F443" s="88">
        <v>500</v>
      </c>
      <c r="G443" s="35">
        <f t="shared" si="7"/>
        <v>0.88003379329766263</v>
      </c>
      <c r="H443" s="36">
        <v>568.16</v>
      </c>
      <c r="I443" s="52"/>
      <c r="J443" s="34" t="s">
        <v>21</v>
      </c>
      <c r="K443" s="39" t="s">
        <v>226</v>
      </c>
      <c r="L443" s="39"/>
      <c r="M443" s="39"/>
      <c r="N443" s="34" t="s">
        <v>29</v>
      </c>
      <c r="O443" s="26" t="s">
        <v>84</v>
      </c>
      <c r="P443" s="34"/>
      <c r="Q443" s="34"/>
    </row>
    <row r="444" spans="1:17" hidden="1">
      <c r="A444" s="33">
        <v>43688</v>
      </c>
      <c r="B444" s="51" t="s">
        <v>250</v>
      </c>
      <c r="C444" s="39" t="s">
        <v>22</v>
      </c>
      <c r="D444" s="70" t="s">
        <v>20</v>
      </c>
      <c r="E444" s="53"/>
      <c r="F444" s="88">
        <v>500</v>
      </c>
      <c r="G444" s="35">
        <f t="shared" si="7"/>
        <v>0.88003379329766263</v>
      </c>
      <c r="H444" s="36">
        <v>568.16</v>
      </c>
      <c r="I444" s="52"/>
      <c r="J444" s="34" t="s">
        <v>21</v>
      </c>
      <c r="K444" s="39" t="s">
        <v>226</v>
      </c>
      <c r="L444" s="39"/>
      <c r="M444" s="39"/>
      <c r="N444" s="34" t="s">
        <v>29</v>
      </c>
      <c r="O444" s="26" t="s">
        <v>84</v>
      </c>
      <c r="P444" s="34"/>
      <c r="Q444" s="34"/>
    </row>
    <row r="445" spans="1:17" hidden="1">
      <c r="A445" s="33">
        <v>43688</v>
      </c>
      <c r="B445" s="51" t="s">
        <v>251</v>
      </c>
      <c r="C445" s="39" t="s">
        <v>22</v>
      </c>
      <c r="D445" s="70" t="s">
        <v>20</v>
      </c>
      <c r="E445" s="53"/>
      <c r="F445" s="88">
        <v>500</v>
      </c>
      <c r="G445" s="35">
        <f t="shared" si="7"/>
        <v>0.88003379329766263</v>
      </c>
      <c r="H445" s="36">
        <v>568.16</v>
      </c>
      <c r="I445" s="52"/>
      <c r="J445" s="34" t="s">
        <v>21</v>
      </c>
      <c r="K445" s="39" t="s">
        <v>226</v>
      </c>
      <c r="L445" s="39"/>
      <c r="M445" s="39"/>
      <c r="N445" s="34" t="s">
        <v>29</v>
      </c>
      <c r="O445" s="26" t="s">
        <v>84</v>
      </c>
      <c r="P445" s="34"/>
      <c r="Q445" s="34"/>
    </row>
    <row r="446" spans="1:17" hidden="1">
      <c r="A446" s="33">
        <v>43688</v>
      </c>
      <c r="B446" s="51" t="s">
        <v>252</v>
      </c>
      <c r="C446" s="39" t="s">
        <v>22</v>
      </c>
      <c r="D446" s="70" t="s">
        <v>20</v>
      </c>
      <c r="E446" s="53"/>
      <c r="F446" s="88">
        <v>500</v>
      </c>
      <c r="G446" s="35">
        <f t="shared" si="7"/>
        <v>0.88003379329766263</v>
      </c>
      <c r="H446" s="36">
        <v>568.16</v>
      </c>
      <c r="I446" s="52"/>
      <c r="J446" s="34" t="s">
        <v>21</v>
      </c>
      <c r="K446" s="39" t="s">
        <v>226</v>
      </c>
      <c r="L446" s="39"/>
      <c r="M446" s="39"/>
      <c r="N446" s="34" t="s">
        <v>29</v>
      </c>
      <c r="O446" s="26" t="s">
        <v>84</v>
      </c>
      <c r="P446" s="34"/>
      <c r="Q446" s="34"/>
    </row>
    <row r="447" spans="1:17" hidden="1">
      <c r="A447" s="33">
        <v>43688</v>
      </c>
      <c r="B447" s="51" t="s">
        <v>253</v>
      </c>
      <c r="C447" s="39" t="s">
        <v>22</v>
      </c>
      <c r="D447" s="70" t="s">
        <v>20</v>
      </c>
      <c r="E447" s="53"/>
      <c r="F447" s="88">
        <v>500</v>
      </c>
      <c r="G447" s="35">
        <f t="shared" si="7"/>
        <v>0.88003379329766263</v>
      </c>
      <c r="H447" s="36">
        <v>568.16</v>
      </c>
      <c r="I447" s="52"/>
      <c r="J447" s="34" t="s">
        <v>21</v>
      </c>
      <c r="K447" s="39" t="s">
        <v>226</v>
      </c>
      <c r="L447" s="39"/>
      <c r="M447" s="39"/>
      <c r="N447" s="34" t="s">
        <v>29</v>
      </c>
      <c r="O447" s="26" t="s">
        <v>84</v>
      </c>
      <c r="P447" s="34"/>
      <c r="Q447" s="34"/>
    </row>
    <row r="448" spans="1:17" hidden="1">
      <c r="A448" s="33">
        <v>43688</v>
      </c>
      <c r="B448" s="51" t="s">
        <v>254</v>
      </c>
      <c r="C448" s="39" t="s">
        <v>22</v>
      </c>
      <c r="D448" s="70" t="s">
        <v>20</v>
      </c>
      <c r="E448" s="53"/>
      <c r="F448" s="88">
        <v>500</v>
      </c>
      <c r="G448" s="35">
        <f t="shared" si="7"/>
        <v>0.88003379329766263</v>
      </c>
      <c r="H448" s="36">
        <v>568.16</v>
      </c>
      <c r="I448" s="52"/>
      <c r="J448" s="34" t="s">
        <v>21</v>
      </c>
      <c r="K448" s="39" t="s">
        <v>226</v>
      </c>
      <c r="L448" s="39"/>
      <c r="M448" s="39"/>
      <c r="N448" s="34" t="s">
        <v>29</v>
      </c>
      <c r="O448" s="26" t="s">
        <v>84</v>
      </c>
      <c r="P448" s="34"/>
      <c r="Q448" s="34"/>
    </row>
    <row r="449" spans="1:17" hidden="1">
      <c r="A449" s="33">
        <v>43688</v>
      </c>
      <c r="B449" s="51" t="s">
        <v>246</v>
      </c>
      <c r="C449" s="39" t="s">
        <v>22</v>
      </c>
      <c r="D449" s="70" t="s">
        <v>20</v>
      </c>
      <c r="E449" s="53"/>
      <c r="F449" s="88">
        <v>500</v>
      </c>
      <c r="G449" s="35">
        <f t="shared" si="7"/>
        <v>0.88003379329766263</v>
      </c>
      <c r="H449" s="36">
        <v>568.16</v>
      </c>
      <c r="I449" s="52"/>
      <c r="J449" s="34" t="s">
        <v>21</v>
      </c>
      <c r="K449" s="39" t="s">
        <v>226</v>
      </c>
      <c r="L449" s="39"/>
      <c r="M449" s="39"/>
      <c r="N449" s="34" t="s">
        <v>29</v>
      </c>
      <c r="O449" s="26" t="s">
        <v>84</v>
      </c>
      <c r="P449" s="34"/>
      <c r="Q449" s="34"/>
    </row>
    <row r="450" spans="1:17" hidden="1">
      <c r="A450" s="33">
        <v>43688</v>
      </c>
      <c r="B450" s="51" t="s">
        <v>255</v>
      </c>
      <c r="C450" s="39" t="s">
        <v>22</v>
      </c>
      <c r="D450" s="70" t="s">
        <v>20</v>
      </c>
      <c r="E450" s="53"/>
      <c r="F450" s="88">
        <v>500</v>
      </c>
      <c r="G450" s="35">
        <f t="shared" si="7"/>
        <v>0.88003379329766263</v>
      </c>
      <c r="H450" s="36">
        <v>568.16</v>
      </c>
      <c r="I450" s="52"/>
      <c r="J450" s="34" t="s">
        <v>21</v>
      </c>
      <c r="K450" s="39" t="s">
        <v>226</v>
      </c>
      <c r="L450" s="39"/>
      <c r="M450" s="39"/>
      <c r="N450" s="34" t="s">
        <v>29</v>
      </c>
      <c r="O450" s="26" t="s">
        <v>84</v>
      </c>
      <c r="P450" s="34"/>
      <c r="Q450" s="34"/>
    </row>
    <row r="451" spans="1:17" hidden="1">
      <c r="A451" s="33">
        <v>43688</v>
      </c>
      <c r="B451" s="51" t="s">
        <v>742</v>
      </c>
      <c r="C451" s="39" t="s">
        <v>232</v>
      </c>
      <c r="D451" s="70" t="s">
        <v>20</v>
      </c>
      <c r="E451" s="53"/>
      <c r="F451" s="53">
        <v>2500</v>
      </c>
      <c r="G451" s="35">
        <f t="shared" si="7"/>
        <v>4.4001689664883132</v>
      </c>
      <c r="H451" s="36">
        <v>568.16</v>
      </c>
      <c r="I451" s="52"/>
      <c r="J451" s="34" t="s">
        <v>21</v>
      </c>
      <c r="K451" s="39" t="s">
        <v>23</v>
      </c>
      <c r="L451" s="39"/>
      <c r="M451" s="39"/>
      <c r="N451" s="34" t="s">
        <v>29</v>
      </c>
      <c r="O451" s="26" t="s">
        <v>84</v>
      </c>
      <c r="P451" s="34"/>
      <c r="Q451" s="34"/>
    </row>
    <row r="452" spans="1:17" s="110" customFormat="1" hidden="1">
      <c r="A452" s="102">
        <v>43688</v>
      </c>
      <c r="B452" s="116" t="s">
        <v>707</v>
      </c>
      <c r="C452" s="111" t="s">
        <v>22</v>
      </c>
      <c r="D452" s="114" t="s">
        <v>20</v>
      </c>
      <c r="E452" s="117"/>
      <c r="F452" s="117">
        <v>10000</v>
      </c>
      <c r="G452" s="105">
        <f t="shared" si="7"/>
        <v>17.600675865953253</v>
      </c>
      <c r="H452" s="106">
        <v>568.16</v>
      </c>
      <c r="I452" s="118"/>
      <c r="J452" s="108" t="s">
        <v>21</v>
      </c>
      <c r="K452" s="111" t="s">
        <v>23</v>
      </c>
      <c r="L452" s="111"/>
      <c r="M452" s="111"/>
      <c r="N452" s="108" t="s">
        <v>29</v>
      </c>
      <c r="O452" s="111" t="s">
        <v>85</v>
      </c>
      <c r="P452" s="108"/>
      <c r="Q452" s="108"/>
    </row>
    <row r="453" spans="1:17" hidden="1">
      <c r="A453" s="33">
        <v>43688</v>
      </c>
      <c r="B453" s="43" t="s">
        <v>335</v>
      </c>
      <c r="C453" s="43" t="s">
        <v>22</v>
      </c>
      <c r="D453" s="44" t="s">
        <v>20</v>
      </c>
      <c r="E453" s="45"/>
      <c r="F453" s="92">
        <v>2000</v>
      </c>
      <c r="G453" s="35">
        <f t="shared" si="7"/>
        <v>3.5201351731906505</v>
      </c>
      <c r="H453" s="36">
        <v>568.16</v>
      </c>
      <c r="I453" s="46"/>
      <c r="J453" s="34" t="s">
        <v>49</v>
      </c>
      <c r="K453" s="43" t="s">
        <v>30</v>
      </c>
      <c r="L453" s="47"/>
      <c r="M453" s="47"/>
      <c r="N453" s="34" t="s">
        <v>29</v>
      </c>
      <c r="O453" s="26" t="s">
        <v>84</v>
      </c>
      <c r="P453" s="34"/>
      <c r="Q453" s="34"/>
    </row>
    <row r="454" spans="1:17" hidden="1">
      <c r="A454" s="33">
        <v>43688</v>
      </c>
      <c r="B454" s="43" t="s">
        <v>336</v>
      </c>
      <c r="C454" s="43" t="s">
        <v>22</v>
      </c>
      <c r="D454" s="44" t="s">
        <v>20</v>
      </c>
      <c r="E454" s="45"/>
      <c r="F454" s="92">
        <v>2000</v>
      </c>
      <c r="G454" s="35">
        <f t="shared" si="7"/>
        <v>3.5201351731906505</v>
      </c>
      <c r="H454" s="36">
        <v>568.16</v>
      </c>
      <c r="I454" s="46"/>
      <c r="J454" s="34" t="s">
        <v>49</v>
      </c>
      <c r="K454" s="43" t="s">
        <v>30</v>
      </c>
      <c r="L454" s="47"/>
      <c r="M454" s="47"/>
      <c r="N454" s="34" t="s">
        <v>29</v>
      </c>
      <c r="O454" s="26" t="s">
        <v>84</v>
      </c>
      <c r="P454" s="34"/>
      <c r="Q454" s="34"/>
    </row>
    <row r="455" spans="1:17" hidden="1">
      <c r="A455" s="33">
        <v>43688</v>
      </c>
      <c r="B455" s="43" t="s">
        <v>337</v>
      </c>
      <c r="C455" s="43" t="s">
        <v>22</v>
      </c>
      <c r="D455" s="44" t="s">
        <v>20</v>
      </c>
      <c r="E455" s="45"/>
      <c r="F455" s="92">
        <v>2000</v>
      </c>
      <c r="G455" s="35">
        <f t="shared" si="7"/>
        <v>3.5201351731906505</v>
      </c>
      <c r="H455" s="36">
        <v>568.16</v>
      </c>
      <c r="I455" s="46"/>
      <c r="J455" s="34" t="s">
        <v>49</v>
      </c>
      <c r="K455" s="43" t="s">
        <v>30</v>
      </c>
      <c r="L455" s="47"/>
      <c r="M455" s="47"/>
      <c r="N455" s="34" t="s">
        <v>29</v>
      </c>
      <c r="O455" s="26" t="s">
        <v>84</v>
      </c>
      <c r="P455" s="34"/>
      <c r="Q455" s="34"/>
    </row>
    <row r="456" spans="1:17" s="110" customFormat="1" hidden="1">
      <c r="A456" s="102">
        <v>43688</v>
      </c>
      <c r="B456" s="119" t="s">
        <v>338</v>
      </c>
      <c r="C456" s="119" t="s">
        <v>22</v>
      </c>
      <c r="D456" s="120" t="s">
        <v>20</v>
      </c>
      <c r="E456" s="121"/>
      <c r="F456" s="121">
        <v>12000</v>
      </c>
      <c r="G456" s="105">
        <f t="shared" si="7"/>
        <v>21.120811039143906</v>
      </c>
      <c r="H456" s="106">
        <v>568.16</v>
      </c>
      <c r="I456" s="122"/>
      <c r="J456" s="108" t="s">
        <v>49</v>
      </c>
      <c r="K456" s="119" t="s">
        <v>23</v>
      </c>
      <c r="L456" s="111"/>
      <c r="M456" s="111"/>
      <c r="N456" s="108" t="s">
        <v>29</v>
      </c>
      <c r="O456" s="108" t="s">
        <v>85</v>
      </c>
      <c r="P456" s="108"/>
      <c r="Q456" s="108"/>
    </row>
    <row r="457" spans="1:17" hidden="1">
      <c r="A457" s="33">
        <v>43688</v>
      </c>
      <c r="B457" s="43" t="s">
        <v>339</v>
      </c>
      <c r="C457" s="43" t="s">
        <v>22</v>
      </c>
      <c r="D457" s="44" t="s">
        <v>20</v>
      </c>
      <c r="E457" s="45"/>
      <c r="F457" s="92">
        <v>2000</v>
      </c>
      <c r="G457" s="35">
        <f t="shared" si="7"/>
        <v>3.5201351731906505</v>
      </c>
      <c r="H457" s="36">
        <v>568.16</v>
      </c>
      <c r="I457" s="46"/>
      <c r="J457" s="34" t="s">
        <v>49</v>
      </c>
      <c r="K457" s="43" t="s">
        <v>30</v>
      </c>
      <c r="L457" s="47"/>
      <c r="M457" s="47"/>
      <c r="N457" s="34" t="s">
        <v>29</v>
      </c>
      <c r="O457" s="26" t="s">
        <v>84</v>
      </c>
      <c r="P457" s="34"/>
      <c r="Q457" s="34"/>
    </row>
    <row r="458" spans="1:17" hidden="1">
      <c r="A458" s="33">
        <v>43688</v>
      </c>
      <c r="B458" s="43" t="s">
        <v>340</v>
      </c>
      <c r="C458" s="43" t="s">
        <v>22</v>
      </c>
      <c r="D458" s="44" t="s">
        <v>20</v>
      </c>
      <c r="E458" s="45"/>
      <c r="F458" s="92">
        <v>2000</v>
      </c>
      <c r="G458" s="35">
        <f t="shared" si="7"/>
        <v>3.5201351731906505</v>
      </c>
      <c r="H458" s="36">
        <v>568.16</v>
      </c>
      <c r="I458" s="46"/>
      <c r="J458" s="34" t="s">
        <v>49</v>
      </c>
      <c r="K458" s="43" t="s">
        <v>30</v>
      </c>
      <c r="L458" s="47"/>
      <c r="M458" s="47"/>
      <c r="N458" s="34" t="s">
        <v>29</v>
      </c>
      <c r="O458" s="26" t="s">
        <v>84</v>
      </c>
      <c r="P458" s="34"/>
      <c r="Q458" s="34"/>
    </row>
    <row r="459" spans="1:17" hidden="1">
      <c r="A459" s="33">
        <v>43688</v>
      </c>
      <c r="B459" s="43" t="s">
        <v>743</v>
      </c>
      <c r="C459" s="43" t="s">
        <v>24</v>
      </c>
      <c r="D459" s="44" t="s">
        <v>20</v>
      </c>
      <c r="E459" s="45"/>
      <c r="F459" s="45">
        <v>5000</v>
      </c>
      <c r="G459" s="35">
        <f t="shared" si="7"/>
        <v>8.8003379329766265</v>
      </c>
      <c r="H459" s="36">
        <v>568.16</v>
      </c>
      <c r="I459" s="46"/>
      <c r="J459" s="34" t="s">
        <v>49</v>
      </c>
      <c r="K459" s="43" t="s">
        <v>30</v>
      </c>
      <c r="L459" s="47"/>
      <c r="M459" s="47"/>
      <c r="N459" s="34" t="s">
        <v>29</v>
      </c>
      <c r="O459" s="26" t="s">
        <v>84</v>
      </c>
      <c r="P459" s="34"/>
      <c r="Q459" s="34"/>
    </row>
    <row r="460" spans="1:17" hidden="1">
      <c r="A460" s="33">
        <v>43688</v>
      </c>
      <c r="B460" s="43" t="s">
        <v>314</v>
      </c>
      <c r="C460" s="43" t="s">
        <v>22</v>
      </c>
      <c r="D460" s="44" t="s">
        <v>20</v>
      </c>
      <c r="E460" s="45"/>
      <c r="F460" s="92">
        <v>1500</v>
      </c>
      <c r="G460" s="35">
        <f t="shared" si="7"/>
        <v>2.6401013798929882</v>
      </c>
      <c r="H460" s="36">
        <v>568.16</v>
      </c>
      <c r="I460" s="46"/>
      <c r="J460" s="34" t="s">
        <v>49</v>
      </c>
      <c r="K460" s="43" t="s">
        <v>30</v>
      </c>
      <c r="L460" s="47"/>
      <c r="M460" s="47"/>
      <c r="N460" s="34" t="s">
        <v>29</v>
      </c>
      <c r="O460" s="26" t="s">
        <v>84</v>
      </c>
      <c r="P460" s="34"/>
      <c r="Q460" s="34"/>
    </row>
    <row r="461" spans="1:17" hidden="1">
      <c r="A461" s="33">
        <v>43688</v>
      </c>
      <c r="B461" s="39" t="s">
        <v>472</v>
      </c>
      <c r="C461" s="39" t="s">
        <v>22</v>
      </c>
      <c r="D461" s="51" t="s">
        <v>20</v>
      </c>
      <c r="E461" s="53"/>
      <c r="F461" s="93">
        <v>1000</v>
      </c>
      <c r="G461" s="35">
        <f t="shared" si="7"/>
        <v>1.7600675865953253</v>
      </c>
      <c r="H461" s="36">
        <v>568.16</v>
      </c>
      <c r="I461" s="52"/>
      <c r="J461" s="34" t="s">
        <v>64</v>
      </c>
      <c r="K461" s="39" t="s">
        <v>226</v>
      </c>
      <c r="L461" s="39"/>
      <c r="M461" s="39"/>
      <c r="N461" s="39" t="s">
        <v>427</v>
      </c>
      <c r="O461" s="26" t="s">
        <v>84</v>
      </c>
      <c r="P461" s="34"/>
      <c r="Q461" s="34"/>
    </row>
    <row r="462" spans="1:17" hidden="1">
      <c r="A462" s="33">
        <v>43688</v>
      </c>
      <c r="B462" s="39" t="s">
        <v>473</v>
      </c>
      <c r="C462" s="39" t="s">
        <v>22</v>
      </c>
      <c r="D462" s="51" t="s">
        <v>20</v>
      </c>
      <c r="E462" s="53"/>
      <c r="F462" s="93">
        <v>1000</v>
      </c>
      <c r="G462" s="35">
        <f t="shared" si="7"/>
        <v>1.7600675865953253</v>
      </c>
      <c r="H462" s="36">
        <v>568.16</v>
      </c>
      <c r="I462" s="52"/>
      <c r="J462" s="34" t="s">
        <v>64</v>
      </c>
      <c r="K462" s="39" t="s">
        <v>226</v>
      </c>
      <c r="L462" s="39"/>
      <c r="M462" s="39"/>
      <c r="N462" s="39" t="s">
        <v>427</v>
      </c>
      <c r="O462" s="26" t="s">
        <v>84</v>
      </c>
      <c r="P462" s="34"/>
      <c r="Q462" s="34"/>
    </row>
    <row r="463" spans="1:17" hidden="1">
      <c r="A463" s="33">
        <v>43688</v>
      </c>
      <c r="B463" s="39" t="s">
        <v>474</v>
      </c>
      <c r="C463" s="39" t="s">
        <v>22</v>
      </c>
      <c r="D463" s="51" t="s">
        <v>20</v>
      </c>
      <c r="E463" s="53"/>
      <c r="F463" s="93">
        <v>1000</v>
      </c>
      <c r="G463" s="35">
        <f t="shared" si="7"/>
        <v>1.7600675865953253</v>
      </c>
      <c r="H463" s="36">
        <v>568.16</v>
      </c>
      <c r="I463" s="52"/>
      <c r="J463" s="34" t="s">
        <v>64</v>
      </c>
      <c r="K463" s="39" t="s">
        <v>226</v>
      </c>
      <c r="L463" s="39"/>
      <c r="M463" s="39"/>
      <c r="N463" s="39" t="s">
        <v>427</v>
      </c>
      <c r="O463" s="26" t="s">
        <v>84</v>
      </c>
      <c r="P463" s="34"/>
      <c r="Q463" s="34"/>
    </row>
    <row r="464" spans="1:17" hidden="1">
      <c r="A464" s="33">
        <v>43688</v>
      </c>
      <c r="B464" s="39" t="s">
        <v>475</v>
      </c>
      <c r="C464" s="39" t="s">
        <v>22</v>
      </c>
      <c r="D464" s="51" t="s">
        <v>20</v>
      </c>
      <c r="E464" s="53"/>
      <c r="F464" s="93">
        <v>1000</v>
      </c>
      <c r="G464" s="35">
        <f t="shared" si="7"/>
        <v>1.7600675865953253</v>
      </c>
      <c r="H464" s="36">
        <v>568.16</v>
      </c>
      <c r="I464" s="52"/>
      <c r="J464" s="34" t="s">
        <v>64</v>
      </c>
      <c r="K464" s="39" t="s">
        <v>226</v>
      </c>
      <c r="L464" s="39"/>
      <c r="M464" s="39"/>
      <c r="N464" s="39" t="s">
        <v>427</v>
      </c>
      <c r="O464" s="26" t="s">
        <v>84</v>
      </c>
      <c r="P464" s="34"/>
      <c r="Q464" s="34"/>
    </row>
    <row r="465" spans="1:17" hidden="1">
      <c r="A465" s="33">
        <v>43688</v>
      </c>
      <c r="B465" s="39" t="s">
        <v>476</v>
      </c>
      <c r="C465" s="39" t="s">
        <v>22</v>
      </c>
      <c r="D465" s="51" t="s">
        <v>20</v>
      </c>
      <c r="E465" s="53"/>
      <c r="F465" s="93">
        <v>1000</v>
      </c>
      <c r="G465" s="35">
        <f t="shared" si="7"/>
        <v>1.7600675865953253</v>
      </c>
      <c r="H465" s="36">
        <v>568.16</v>
      </c>
      <c r="I465" s="52"/>
      <c r="J465" s="34" t="s">
        <v>64</v>
      </c>
      <c r="K465" s="39" t="s">
        <v>226</v>
      </c>
      <c r="L465" s="39"/>
      <c r="M465" s="39"/>
      <c r="N465" s="39" t="s">
        <v>427</v>
      </c>
      <c r="O465" s="26" t="s">
        <v>84</v>
      </c>
      <c r="P465" s="34"/>
      <c r="Q465" s="34"/>
    </row>
    <row r="466" spans="1:17" s="110" customFormat="1" hidden="1">
      <c r="A466" s="102">
        <v>43688</v>
      </c>
      <c r="B466" s="111" t="s">
        <v>69</v>
      </c>
      <c r="C466" s="111" t="s">
        <v>22</v>
      </c>
      <c r="D466" s="116" t="s">
        <v>20</v>
      </c>
      <c r="E466" s="117"/>
      <c r="F466" s="117">
        <v>10000</v>
      </c>
      <c r="G466" s="105">
        <f t="shared" si="7"/>
        <v>17.600675865953253</v>
      </c>
      <c r="H466" s="106">
        <v>568.16</v>
      </c>
      <c r="I466" s="118"/>
      <c r="J466" s="108" t="s">
        <v>64</v>
      </c>
      <c r="K466" s="111" t="s">
        <v>23</v>
      </c>
      <c r="L466" s="111"/>
      <c r="M466" s="111"/>
      <c r="N466" s="111" t="s">
        <v>427</v>
      </c>
      <c r="O466" s="111" t="s">
        <v>85</v>
      </c>
      <c r="P466" s="108"/>
      <c r="Q466" s="108"/>
    </row>
    <row r="467" spans="1:17" hidden="1">
      <c r="A467" s="33">
        <v>43688</v>
      </c>
      <c r="B467" s="39" t="s">
        <v>477</v>
      </c>
      <c r="C467" s="39" t="s">
        <v>22</v>
      </c>
      <c r="D467" s="51" t="s">
        <v>20</v>
      </c>
      <c r="E467" s="53"/>
      <c r="F467" s="93">
        <v>1000</v>
      </c>
      <c r="G467" s="35">
        <f t="shared" si="7"/>
        <v>1.7600675865953253</v>
      </c>
      <c r="H467" s="36">
        <v>568.16</v>
      </c>
      <c r="I467" s="52"/>
      <c r="J467" s="34" t="s">
        <v>64</v>
      </c>
      <c r="K467" s="39" t="s">
        <v>226</v>
      </c>
      <c r="L467" s="39"/>
      <c r="M467" s="39"/>
      <c r="N467" s="39" t="s">
        <v>427</v>
      </c>
      <c r="O467" s="26" t="s">
        <v>84</v>
      </c>
      <c r="P467" s="34"/>
      <c r="Q467" s="34"/>
    </row>
    <row r="468" spans="1:17" hidden="1">
      <c r="A468" s="33">
        <v>43688</v>
      </c>
      <c r="B468" s="39" t="s">
        <v>478</v>
      </c>
      <c r="C468" s="39" t="s">
        <v>22</v>
      </c>
      <c r="D468" s="51" t="s">
        <v>20</v>
      </c>
      <c r="E468" s="53"/>
      <c r="F468" s="93">
        <v>1000</v>
      </c>
      <c r="G468" s="35">
        <f t="shared" si="7"/>
        <v>1.7600675865953253</v>
      </c>
      <c r="H468" s="36">
        <v>568.16</v>
      </c>
      <c r="I468" s="52"/>
      <c r="J468" s="34" t="s">
        <v>64</v>
      </c>
      <c r="K468" s="39" t="s">
        <v>226</v>
      </c>
      <c r="L468" s="39"/>
      <c r="M468" s="39"/>
      <c r="N468" s="39" t="s">
        <v>427</v>
      </c>
      <c r="O468" s="26" t="s">
        <v>84</v>
      </c>
      <c r="P468" s="34"/>
      <c r="Q468" s="34"/>
    </row>
    <row r="469" spans="1:17" hidden="1">
      <c r="A469" s="33">
        <v>43688</v>
      </c>
      <c r="B469" s="39" t="s">
        <v>479</v>
      </c>
      <c r="C469" s="39" t="s">
        <v>22</v>
      </c>
      <c r="D469" s="51" t="s">
        <v>20</v>
      </c>
      <c r="E469" s="53"/>
      <c r="F469" s="93">
        <v>1000</v>
      </c>
      <c r="G469" s="35">
        <f t="shared" si="7"/>
        <v>1.7600675865953253</v>
      </c>
      <c r="H469" s="36">
        <v>568.16</v>
      </c>
      <c r="I469" s="52"/>
      <c r="J469" s="34" t="s">
        <v>64</v>
      </c>
      <c r="K469" s="39" t="s">
        <v>226</v>
      </c>
      <c r="L469" s="39"/>
      <c r="M469" s="39"/>
      <c r="N469" s="39" t="s">
        <v>427</v>
      </c>
      <c r="O469" s="26" t="s">
        <v>84</v>
      </c>
      <c r="P469" s="34"/>
      <c r="Q469" s="34"/>
    </row>
    <row r="470" spans="1:17" hidden="1">
      <c r="A470" s="33">
        <v>43688</v>
      </c>
      <c r="B470" s="39" t="s">
        <v>480</v>
      </c>
      <c r="C470" s="39" t="s">
        <v>22</v>
      </c>
      <c r="D470" s="51" t="s">
        <v>20</v>
      </c>
      <c r="E470" s="53"/>
      <c r="F470" s="93">
        <v>700</v>
      </c>
      <c r="G470" s="35">
        <f t="shared" si="7"/>
        <v>1.2320473106167278</v>
      </c>
      <c r="H470" s="36">
        <v>568.16</v>
      </c>
      <c r="I470" s="52"/>
      <c r="J470" s="34" t="s">
        <v>64</v>
      </c>
      <c r="K470" s="39" t="s">
        <v>226</v>
      </c>
      <c r="L470" s="39"/>
      <c r="M470" s="39"/>
      <c r="N470" s="39" t="s">
        <v>427</v>
      </c>
      <c r="O470" s="26" t="s">
        <v>84</v>
      </c>
      <c r="P470" s="34"/>
      <c r="Q470" s="34"/>
    </row>
    <row r="471" spans="1:17" hidden="1">
      <c r="A471" s="33">
        <v>43688</v>
      </c>
      <c r="B471" s="39" t="s">
        <v>481</v>
      </c>
      <c r="C471" s="39" t="s">
        <v>22</v>
      </c>
      <c r="D471" s="51" t="s">
        <v>20</v>
      </c>
      <c r="E471" s="53"/>
      <c r="F471" s="93">
        <v>700</v>
      </c>
      <c r="G471" s="35">
        <f t="shared" si="7"/>
        <v>1.2320473106167278</v>
      </c>
      <c r="H471" s="36">
        <v>568.16</v>
      </c>
      <c r="I471" s="52"/>
      <c r="J471" s="34" t="s">
        <v>64</v>
      </c>
      <c r="K471" s="39" t="s">
        <v>226</v>
      </c>
      <c r="L471" s="39"/>
      <c r="M471" s="39"/>
      <c r="N471" s="39" t="s">
        <v>427</v>
      </c>
      <c r="O471" s="26" t="s">
        <v>84</v>
      </c>
      <c r="P471" s="34"/>
      <c r="Q471" s="34"/>
    </row>
    <row r="472" spans="1:17" hidden="1">
      <c r="A472" s="33">
        <v>43689</v>
      </c>
      <c r="B472" s="34" t="s">
        <v>88</v>
      </c>
      <c r="C472" s="34" t="s">
        <v>22</v>
      </c>
      <c r="D472" s="34" t="s">
        <v>36</v>
      </c>
      <c r="E472" s="35"/>
      <c r="F472" s="35">
        <v>2000</v>
      </c>
      <c r="G472" s="35">
        <f t="shared" si="7"/>
        <v>3.5201351731906505</v>
      </c>
      <c r="H472" s="36">
        <v>568.16</v>
      </c>
      <c r="I472" s="34"/>
      <c r="J472" s="34" t="s">
        <v>61</v>
      </c>
      <c r="K472" s="34" t="s">
        <v>30</v>
      </c>
      <c r="L472" s="34"/>
      <c r="M472" s="34"/>
      <c r="N472" s="34" t="s">
        <v>29</v>
      </c>
      <c r="O472" s="26" t="s">
        <v>84</v>
      </c>
      <c r="P472" s="34"/>
      <c r="Q472" s="34"/>
    </row>
    <row r="473" spans="1:17" hidden="1">
      <c r="A473" s="33">
        <v>43689</v>
      </c>
      <c r="B473" s="34" t="s">
        <v>692</v>
      </c>
      <c r="C473" s="34" t="s">
        <v>62</v>
      </c>
      <c r="D473" s="34" t="s">
        <v>36</v>
      </c>
      <c r="E473" s="35"/>
      <c r="F473" s="35">
        <v>1000</v>
      </c>
      <c r="G473" s="35">
        <f t="shared" si="7"/>
        <v>1.7600675865953253</v>
      </c>
      <c r="H473" s="36">
        <v>568.16</v>
      </c>
      <c r="I473" s="34"/>
      <c r="J473" s="34" t="s">
        <v>61</v>
      </c>
      <c r="K473" s="34" t="s">
        <v>30</v>
      </c>
      <c r="L473" s="34"/>
      <c r="M473" s="34"/>
      <c r="N473" s="34" t="s">
        <v>29</v>
      </c>
      <c r="O473" s="26" t="s">
        <v>84</v>
      </c>
      <c r="P473" s="34"/>
      <c r="Q473" s="34"/>
    </row>
    <row r="474" spans="1:17" s="200" customFormat="1" hidden="1">
      <c r="A474" s="191">
        <v>43689</v>
      </c>
      <c r="B474" s="197" t="s">
        <v>19</v>
      </c>
      <c r="C474" s="197" t="s">
        <v>104</v>
      </c>
      <c r="D474" s="210" t="s">
        <v>39</v>
      </c>
      <c r="E474" s="194">
        <v>10000</v>
      </c>
      <c r="F474" s="194"/>
      <c r="G474" s="194">
        <f t="shared" si="7"/>
        <v>0</v>
      </c>
      <c r="H474" s="195">
        <v>568.16</v>
      </c>
      <c r="I474" s="202"/>
      <c r="J474" s="197" t="s">
        <v>40</v>
      </c>
      <c r="K474" s="197" t="s">
        <v>105</v>
      </c>
      <c r="L474" s="197"/>
      <c r="M474" s="197"/>
      <c r="N474" s="201" t="s">
        <v>29</v>
      </c>
      <c r="O474" s="199" t="s">
        <v>84</v>
      </c>
      <c r="P474" s="197"/>
      <c r="Q474" s="197"/>
    </row>
    <row r="475" spans="1:17" s="200" customFormat="1" hidden="1">
      <c r="A475" s="191">
        <v>43689</v>
      </c>
      <c r="B475" s="197" t="s">
        <v>19</v>
      </c>
      <c r="C475" s="197" t="s">
        <v>104</v>
      </c>
      <c r="D475" s="210" t="s">
        <v>39</v>
      </c>
      <c r="E475" s="194">
        <v>10000</v>
      </c>
      <c r="F475" s="194"/>
      <c r="G475" s="194">
        <f t="shared" si="7"/>
        <v>0</v>
      </c>
      <c r="H475" s="195">
        <v>568.16</v>
      </c>
      <c r="I475" s="202"/>
      <c r="J475" s="197" t="s">
        <v>40</v>
      </c>
      <c r="K475" s="197" t="s">
        <v>105</v>
      </c>
      <c r="L475" s="197"/>
      <c r="M475" s="197"/>
      <c r="N475" s="201" t="s">
        <v>29</v>
      </c>
      <c r="O475" s="199" t="s">
        <v>84</v>
      </c>
      <c r="P475" s="197"/>
      <c r="Q475" s="197"/>
    </row>
    <row r="476" spans="1:17" hidden="1">
      <c r="A476" s="33">
        <v>43689</v>
      </c>
      <c r="B476" s="34" t="s">
        <v>112</v>
      </c>
      <c r="C476" s="34" t="s">
        <v>22</v>
      </c>
      <c r="D476" s="37" t="s">
        <v>39</v>
      </c>
      <c r="E476" s="35"/>
      <c r="F476" s="35">
        <v>1000</v>
      </c>
      <c r="G476" s="35">
        <f t="shared" si="7"/>
        <v>1.7600675865953253</v>
      </c>
      <c r="H476" s="36">
        <v>568.16</v>
      </c>
      <c r="I476" s="4"/>
      <c r="J476" s="34" t="s">
        <v>40</v>
      </c>
      <c r="K476" s="34" t="s">
        <v>30</v>
      </c>
      <c r="L476" s="34"/>
      <c r="M476" s="34"/>
      <c r="N476" s="3" t="s">
        <v>29</v>
      </c>
      <c r="O476" s="26" t="s">
        <v>84</v>
      </c>
      <c r="P476" s="34"/>
      <c r="Q476" s="34"/>
    </row>
    <row r="477" spans="1:17" hidden="1">
      <c r="A477" s="33">
        <v>43689</v>
      </c>
      <c r="B477" s="34" t="s">
        <v>113</v>
      </c>
      <c r="C477" s="34" t="s">
        <v>22</v>
      </c>
      <c r="D477" s="37" t="s">
        <v>39</v>
      </c>
      <c r="E477" s="35"/>
      <c r="F477" s="35">
        <v>1000</v>
      </c>
      <c r="G477" s="35">
        <f t="shared" si="7"/>
        <v>1.7600675865953253</v>
      </c>
      <c r="H477" s="36">
        <v>568.16</v>
      </c>
      <c r="I477" s="4"/>
      <c r="J477" s="34" t="s">
        <v>40</v>
      </c>
      <c r="K477" s="34" t="s">
        <v>30</v>
      </c>
      <c r="L477" s="34"/>
      <c r="M477" s="34"/>
      <c r="N477" s="3" t="s">
        <v>29</v>
      </c>
      <c r="O477" s="26" t="s">
        <v>84</v>
      </c>
      <c r="P477" s="34"/>
      <c r="Q477" s="34"/>
    </row>
    <row r="478" spans="1:17" hidden="1">
      <c r="A478" s="33">
        <v>43689</v>
      </c>
      <c r="B478" s="34" t="s">
        <v>42</v>
      </c>
      <c r="C478" s="34" t="s">
        <v>22</v>
      </c>
      <c r="D478" s="37" t="s">
        <v>39</v>
      </c>
      <c r="E478" s="35"/>
      <c r="F478" s="35">
        <v>1000</v>
      </c>
      <c r="G478" s="35">
        <f t="shared" si="7"/>
        <v>1.7600675865953253</v>
      </c>
      <c r="H478" s="36">
        <v>568.16</v>
      </c>
      <c r="I478" s="4"/>
      <c r="J478" s="34" t="s">
        <v>40</v>
      </c>
      <c r="K478" s="34" t="s">
        <v>30</v>
      </c>
      <c r="L478" s="34"/>
      <c r="M478" s="34"/>
      <c r="N478" s="3" t="s">
        <v>29</v>
      </c>
      <c r="O478" s="26" t="s">
        <v>84</v>
      </c>
      <c r="P478" s="34"/>
      <c r="Q478" s="34"/>
    </row>
    <row r="479" spans="1:17" hidden="1">
      <c r="A479" s="33">
        <v>43689</v>
      </c>
      <c r="B479" s="34" t="s">
        <v>114</v>
      </c>
      <c r="C479" s="34" t="s">
        <v>22</v>
      </c>
      <c r="D479" s="37" t="s">
        <v>39</v>
      </c>
      <c r="E479" s="35"/>
      <c r="F479" s="35">
        <v>1000</v>
      </c>
      <c r="G479" s="35">
        <f t="shared" si="7"/>
        <v>1.7600675865953253</v>
      </c>
      <c r="H479" s="36">
        <v>568.16</v>
      </c>
      <c r="I479" s="4"/>
      <c r="J479" s="34" t="s">
        <v>40</v>
      </c>
      <c r="K479" s="34" t="s">
        <v>30</v>
      </c>
      <c r="L479" s="34"/>
      <c r="M479" s="34"/>
      <c r="N479" s="3" t="s">
        <v>29</v>
      </c>
      <c r="O479" s="26" t="s">
        <v>84</v>
      </c>
      <c r="P479" s="34"/>
      <c r="Q479" s="34"/>
    </row>
    <row r="480" spans="1:17" hidden="1">
      <c r="A480" s="33">
        <v>43689</v>
      </c>
      <c r="B480" s="34" t="s">
        <v>115</v>
      </c>
      <c r="C480" s="34" t="s">
        <v>22</v>
      </c>
      <c r="D480" s="37" t="s">
        <v>39</v>
      </c>
      <c r="E480" s="35"/>
      <c r="F480" s="35">
        <v>500</v>
      </c>
      <c r="G480" s="35">
        <f t="shared" si="7"/>
        <v>0.88003379329766263</v>
      </c>
      <c r="H480" s="36">
        <v>568.16</v>
      </c>
      <c r="I480" s="4"/>
      <c r="J480" s="34" t="s">
        <v>40</v>
      </c>
      <c r="K480" s="34" t="s">
        <v>30</v>
      </c>
      <c r="L480" s="34"/>
      <c r="M480" s="34"/>
      <c r="N480" s="3" t="s">
        <v>29</v>
      </c>
      <c r="O480" s="26" t="s">
        <v>84</v>
      </c>
      <c r="P480" s="34"/>
      <c r="Q480" s="34"/>
    </row>
    <row r="481" spans="1:17" hidden="1">
      <c r="A481" s="33">
        <v>43689</v>
      </c>
      <c r="B481" s="34" t="s">
        <v>116</v>
      </c>
      <c r="C481" s="34" t="s">
        <v>22</v>
      </c>
      <c r="D481" s="37" t="s">
        <v>39</v>
      </c>
      <c r="E481" s="35"/>
      <c r="F481" s="35">
        <v>1000</v>
      </c>
      <c r="G481" s="35">
        <f t="shared" si="7"/>
        <v>1.7600675865953253</v>
      </c>
      <c r="H481" s="36">
        <v>568.16</v>
      </c>
      <c r="I481" s="4"/>
      <c r="J481" s="34" t="s">
        <v>40</v>
      </c>
      <c r="K481" s="34" t="s">
        <v>30</v>
      </c>
      <c r="L481" s="34"/>
      <c r="M481" s="34"/>
      <c r="N481" s="3" t="s">
        <v>29</v>
      </c>
      <c r="O481" s="26" t="s">
        <v>84</v>
      </c>
      <c r="P481" s="34"/>
      <c r="Q481" s="34"/>
    </row>
    <row r="482" spans="1:17" hidden="1">
      <c r="A482" s="33">
        <v>43689</v>
      </c>
      <c r="B482" s="34" t="s">
        <v>117</v>
      </c>
      <c r="C482" s="34" t="s">
        <v>22</v>
      </c>
      <c r="D482" s="37" t="s">
        <v>39</v>
      </c>
      <c r="E482" s="35"/>
      <c r="F482" s="35">
        <v>1000</v>
      </c>
      <c r="G482" s="35">
        <f t="shared" si="7"/>
        <v>1.7600675865953253</v>
      </c>
      <c r="H482" s="36">
        <v>568.16</v>
      </c>
      <c r="I482" s="4"/>
      <c r="J482" s="34" t="s">
        <v>40</v>
      </c>
      <c r="K482" s="34" t="s">
        <v>30</v>
      </c>
      <c r="L482" s="34"/>
      <c r="M482" s="34"/>
      <c r="N482" s="3" t="s">
        <v>29</v>
      </c>
      <c r="O482" s="26" t="s">
        <v>84</v>
      </c>
      <c r="P482" s="34"/>
      <c r="Q482" s="34"/>
    </row>
    <row r="483" spans="1:17" hidden="1">
      <c r="A483" s="33">
        <v>43689</v>
      </c>
      <c r="B483" s="34" t="s">
        <v>45</v>
      </c>
      <c r="C483" s="34" t="s">
        <v>22</v>
      </c>
      <c r="D483" s="37" t="s">
        <v>39</v>
      </c>
      <c r="E483" s="35"/>
      <c r="F483" s="35">
        <v>1000</v>
      </c>
      <c r="G483" s="35">
        <f t="shared" si="7"/>
        <v>1.7600675865953253</v>
      </c>
      <c r="H483" s="36">
        <v>568.16</v>
      </c>
      <c r="I483" s="4"/>
      <c r="J483" s="34" t="s">
        <v>40</v>
      </c>
      <c r="K483" s="34" t="s">
        <v>30</v>
      </c>
      <c r="L483" s="34"/>
      <c r="M483" s="34"/>
      <c r="N483" s="3" t="s">
        <v>29</v>
      </c>
      <c r="O483" s="26" t="s">
        <v>84</v>
      </c>
      <c r="P483" s="34"/>
      <c r="Q483" s="34"/>
    </row>
    <row r="484" spans="1:17" s="200" customFormat="1" hidden="1">
      <c r="A484" s="191">
        <v>43689</v>
      </c>
      <c r="B484" s="192" t="s">
        <v>133</v>
      </c>
      <c r="C484" s="192" t="s">
        <v>104</v>
      </c>
      <c r="D484" s="192" t="s">
        <v>26</v>
      </c>
      <c r="E484" s="205">
        <v>10000</v>
      </c>
      <c r="F484" s="205"/>
      <c r="G484" s="194">
        <f t="shared" si="7"/>
        <v>0</v>
      </c>
      <c r="H484" s="195">
        <v>568.16</v>
      </c>
      <c r="I484" s="206"/>
      <c r="J484" s="197" t="s">
        <v>34</v>
      </c>
      <c r="K484" s="207" t="s">
        <v>30</v>
      </c>
      <c r="L484" s="192"/>
      <c r="M484" s="192"/>
      <c r="N484" s="192" t="s">
        <v>29</v>
      </c>
      <c r="O484" s="199" t="s">
        <v>84</v>
      </c>
      <c r="P484" s="197"/>
      <c r="Q484" s="197"/>
    </row>
    <row r="485" spans="1:17" hidden="1">
      <c r="A485" s="33">
        <v>43689</v>
      </c>
      <c r="B485" s="39" t="s">
        <v>146</v>
      </c>
      <c r="C485" s="39" t="s">
        <v>22</v>
      </c>
      <c r="D485" s="39" t="s">
        <v>26</v>
      </c>
      <c r="E485" s="81"/>
      <c r="F485" s="81">
        <v>1000</v>
      </c>
      <c r="G485" s="35">
        <f t="shared" si="7"/>
        <v>1.7600675865953253</v>
      </c>
      <c r="H485" s="36">
        <v>568.16</v>
      </c>
      <c r="I485" s="82"/>
      <c r="J485" s="34" t="s">
        <v>34</v>
      </c>
      <c r="K485" s="83" t="s">
        <v>30</v>
      </c>
      <c r="L485" s="39"/>
      <c r="M485" s="39"/>
      <c r="N485" s="39" t="s">
        <v>29</v>
      </c>
      <c r="O485" s="26" t="s">
        <v>84</v>
      </c>
      <c r="P485" s="34"/>
      <c r="Q485" s="34"/>
    </row>
    <row r="486" spans="1:17" s="110" customFormat="1" hidden="1">
      <c r="A486" s="102">
        <v>43689</v>
      </c>
      <c r="B486" s="111" t="s">
        <v>681</v>
      </c>
      <c r="C486" s="111" t="s">
        <v>262</v>
      </c>
      <c r="D486" s="39" t="s">
        <v>26</v>
      </c>
      <c r="E486" s="112"/>
      <c r="F486" s="112">
        <v>2000</v>
      </c>
      <c r="G486" s="105">
        <f t="shared" si="7"/>
        <v>3.5201351731906505</v>
      </c>
      <c r="H486" s="106">
        <v>568.16</v>
      </c>
      <c r="I486" s="113"/>
      <c r="J486" s="108" t="s">
        <v>34</v>
      </c>
      <c r="K486" s="114" t="s">
        <v>30</v>
      </c>
      <c r="L486" s="111"/>
      <c r="M486" s="111"/>
      <c r="N486" s="111" t="s">
        <v>29</v>
      </c>
      <c r="O486" s="111" t="s">
        <v>85</v>
      </c>
      <c r="P486" s="108"/>
      <c r="Q486" s="108"/>
    </row>
    <row r="487" spans="1:17" hidden="1">
      <c r="A487" s="33">
        <v>43689</v>
      </c>
      <c r="B487" s="39" t="s">
        <v>147</v>
      </c>
      <c r="C487" s="39" t="s">
        <v>22</v>
      </c>
      <c r="D487" s="39" t="s">
        <v>26</v>
      </c>
      <c r="E487" s="81"/>
      <c r="F487" s="81">
        <v>1000</v>
      </c>
      <c r="G487" s="35">
        <f t="shared" si="7"/>
        <v>1.7600675865953253</v>
      </c>
      <c r="H487" s="36">
        <v>568.16</v>
      </c>
      <c r="I487" s="82"/>
      <c r="J487" s="34" t="s">
        <v>34</v>
      </c>
      <c r="K487" s="83" t="s">
        <v>30</v>
      </c>
      <c r="L487" s="39"/>
      <c r="M487" s="39"/>
      <c r="N487" s="39" t="s">
        <v>29</v>
      </c>
      <c r="O487" s="26" t="s">
        <v>84</v>
      </c>
      <c r="P487" s="34"/>
      <c r="Q487" s="34"/>
    </row>
    <row r="488" spans="1:17" hidden="1">
      <c r="A488" s="33">
        <v>43689</v>
      </c>
      <c r="B488" s="51" t="s">
        <v>256</v>
      </c>
      <c r="C488" s="39" t="s">
        <v>22</v>
      </c>
      <c r="D488" s="70" t="s">
        <v>20</v>
      </c>
      <c r="E488" s="53"/>
      <c r="F488" s="88">
        <v>500</v>
      </c>
      <c r="G488" s="35">
        <f t="shared" si="7"/>
        <v>0.88003379329766263</v>
      </c>
      <c r="H488" s="36">
        <v>568.16</v>
      </c>
      <c r="I488" s="52"/>
      <c r="J488" s="34" t="s">
        <v>21</v>
      </c>
      <c r="K488" s="39" t="s">
        <v>23</v>
      </c>
      <c r="L488" s="39"/>
      <c r="M488" s="39"/>
      <c r="N488" s="34" t="s">
        <v>29</v>
      </c>
      <c r="O488" s="26" t="s">
        <v>84</v>
      </c>
      <c r="P488" s="34"/>
      <c r="Q488" s="34"/>
    </row>
    <row r="489" spans="1:17" hidden="1">
      <c r="A489" s="33">
        <v>43689</v>
      </c>
      <c r="B489" s="51" t="s">
        <v>257</v>
      </c>
      <c r="C489" s="39" t="s">
        <v>22</v>
      </c>
      <c r="D489" s="70" t="s">
        <v>20</v>
      </c>
      <c r="E489" s="53"/>
      <c r="F489" s="88">
        <v>500</v>
      </c>
      <c r="G489" s="35">
        <f t="shared" ref="G489:G552" si="8">F489/H489</f>
        <v>0.88003379329766263</v>
      </c>
      <c r="H489" s="36">
        <v>568.16</v>
      </c>
      <c r="I489" s="52"/>
      <c r="J489" s="34" t="s">
        <v>21</v>
      </c>
      <c r="K489" s="39" t="s">
        <v>23</v>
      </c>
      <c r="L489" s="39"/>
      <c r="M489" s="39"/>
      <c r="N489" s="34" t="s">
        <v>29</v>
      </c>
      <c r="O489" s="26" t="s">
        <v>84</v>
      </c>
      <c r="P489" s="34"/>
      <c r="Q489" s="34"/>
    </row>
    <row r="490" spans="1:17" hidden="1">
      <c r="A490" s="33">
        <v>43689</v>
      </c>
      <c r="B490" s="51" t="s">
        <v>258</v>
      </c>
      <c r="C490" s="39" t="s">
        <v>22</v>
      </c>
      <c r="D490" s="70" t="s">
        <v>20</v>
      </c>
      <c r="E490" s="53"/>
      <c r="F490" s="88">
        <v>500</v>
      </c>
      <c r="G490" s="35">
        <f t="shared" si="8"/>
        <v>0.88003379329766263</v>
      </c>
      <c r="H490" s="36">
        <v>568.16</v>
      </c>
      <c r="I490" s="52"/>
      <c r="J490" s="34" t="s">
        <v>21</v>
      </c>
      <c r="K490" s="39" t="s">
        <v>23</v>
      </c>
      <c r="L490" s="39"/>
      <c r="M490" s="39"/>
      <c r="N490" s="34" t="s">
        <v>29</v>
      </c>
      <c r="O490" s="26" t="s">
        <v>84</v>
      </c>
      <c r="P490" s="34"/>
      <c r="Q490" s="34"/>
    </row>
    <row r="491" spans="1:17" hidden="1">
      <c r="A491" s="33">
        <v>43689</v>
      </c>
      <c r="B491" s="51" t="s">
        <v>259</v>
      </c>
      <c r="C491" s="39" t="s">
        <v>22</v>
      </c>
      <c r="D491" s="70" t="s">
        <v>20</v>
      </c>
      <c r="E491" s="53"/>
      <c r="F491" s="88">
        <v>500</v>
      </c>
      <c r="G491" s="35">
        <f t="shared" si="8"/>
        <v>0.88003379329766263</v>
      </c>
      <c r="H491" s="36">
        <v>568.16</v>
      </c>
      <c r="I491" s="52"/>
      <c r="J491" s="34" t="s">
        <v>21</v>
      </c>
      <c r="K491" s="39" t="s">
        <v>226</v>
      </c>
      <c r="L491" s="39"/>
      <c r="M491" s="39"/>
      <c r="N491" s="34" t="s">
        <v>29</v>
      </c>
      <c r="O491" s="26" t="s">
        <v>84</v>
      </c>
      <c r="P491" s="34"/>
      <c r="Q491" s="34"/>
    </row>
    <row r="492" spans="1:17" hidden="1">
      <c r="A492" s="33">
        <v>43689</v>
      </c>
      <c r="B492" s="51" t="s">
        <v>744</v>
      </c>
      <c r="C492" s="39" t="s">
        <v>232</v>
      </c>
      <c r="D492" s="70" t="s">
        <v>20</v>
      </c>
      <c r="E492" s="53"/>
      <c r="F492" s="53">
        <v>3000</v>
      </c>
      <c r="G492" s="35">
        <f t="shared" si="8"/>
        <v>5.2802027597859764</v>
      </c>
      <c r="H492" s="36">
        <v>568.16</v>
      </c>
      <c r="I492" s="52"/>
      <c r="J492" s="34" t="s">
        <v>21</v>
      </c>
      <c r="K492" s="39" t="s">
        <v>23</v>
      </c>
      <c r="L492" s="39"/>
      <c r="M492" s="39"/>
      <c r="N492" s="34" t="s">
        <v>29</v>
      </c>
      <c r="O492" s="26" t="s">
        <v>84</v>
      </c>
      <c r="P492" s="34"/>
      <c r="Q492" s="34"/>
    </row>
    <row r="493" spans="1:17" s="110" customFormat="1" hidden="1">
      <c r="A493" s="102">
        <v>43689</v>
      </c>
      <c r="B493" s="116" t="s">
        <v>260</v>
      </c>
      <c r="C493" s="111" t="s">
        <v>22</v>
      </c>
      <c r="D493" s="114" t="s">
        <v>20</v>
      </c>
      <c r="E493" s="117"/>
      <c r="F493" s="117">
        <v>10000</v>
      </c>
      <c r="G493" s="105">
        <f t="shared" si="8"/>
        <v>17.600675865953253</v>
      </c>
      <c r="H493" s="106">
        <v>568.16</v>
      </c>
      <c r="I493" s="118"/>
      <c r="J493" s="108" t="s">
        <v>21</v>
      </c>
      <c r="K493" s="111" t="s">
        <v>23</v>
      </c>
      <c r="L493" s="111"/>
      <c r="M493" s="111"/>
      <c r="N493" s="108" t="s">
        <v>29</v>
      </c>
      <c r="O493" s="111" t="s">
        <v>85</v>
      </c>
      <c r="P493" s="108"/>
      <c r="Q493" s="108"/>
    </row>
    <row r="494" spans="1:17" s="110" customFormat="1" hidden="1">
      <c r="A494" s="102">
        <v>43689</v>
      </c>
      <c r="B494" s="116" t="s">
        <v>656</v>
      </c>
      <c r="C494" s="39" t="s">
        <v>32</v>
      </c>
      <c r="D494" s="114" t="s">
        <v>20</v>
      </c>
      <c r="E494" s="117"/>
      <c r="F494" s="117">
        <v>75000</v>
      </c>
      <c r="G494" s="105">
        <f t="shared" si="8"/>
        <v>132.00506899464941</v>
      </c>
      <c r="H494" s="106">
        <v>568.16</v>
      </c>
      <c r="I494" s="118"/>
      <c r="J494" s="108" t="s">
        <v>21</v>
      </c>
      <c r="K494" s="111" t="s">
        <v>23</v>
      </c>
      <c r="L494" s="111"/>
      <c r="M494" s="111"/>
      <c r="N494" s="108" t="s">
        <v>29</v>
      </c>
      <c r="O494" s="111" t="s">
        <v>85</v>
      </c>
      <c r="P494" s="108"/>
      <c r="Q494" s="108"/>
    </row>
    <row r="495" spans="1:17" s="110" customFormat="1" hidden="1">
      <c r="A495" s="102">
        <v>43689</v>
      </c>
      <c r="B495" s="119" t="s">
        <v>728</v>
      </c>
      <c r="C495" s="39" t="s">
        <v>32</v>
      </c>
      <c r="D495" s="120" t="s">
        <v>20</v>
      </c>
      <c r="E495" s="121"/>
      <c r="F495" s="121">
        <v>90000</v>
      </c>
      <c r="G495" s="105">
        <f t="shared" si="8"/>
        <v>158.40608279357929</v>
      </c>
      <c r="H495" s="106">
        <v>568.16</v>
      </c>
      <c r="I495" s="122"/>
      <c r="J495" s="108" t="s">
        <v>49</v>
      </c>
      <c r="K495" s="119" t="s">
        <v>23</v>
      </c>
      <c r="L495" s="111"/>
      <c r="M495" s="111"/>
      <c r="N495" s="108" t="s">
        <v>29</v>
      </c>
      <c r="O495" s="111" t="s">
        <v>85</v>
      </c>
      <c r="P495" s="108"/>
      <c r="Q495" s="108"/>
    </row>
    <row r="496" spans="1:17" hidden="1">
      <c r="A496" s="33">
        <v>43689</v>
      </c>
      <c r="B496" s="43" t="s">
        <v>341</v>
      </c>
      <c r="C496" s="43" t="s">
        <v>22</v>
      </c>
      <c r="D496" s="44" t="s">
        <v>20</v>
      </c>
      <c r="E496" s="45"/>
      <c r="F496" s="92">
        <v>1000</v>
      </c>
      <c r="G496" s="35">
        <f t="shared" si="8"/>
        <v>1.7600675865953253</v>
      </c>
      <c r="H496" s="36">
        <v>568.16</v>
      </c>
      <c r="I496" s="46"/>
      <c r="J496" s="34" t="s">
        <v>49</v>
      </c>
      <c r="K496" s="43" t="s">
        <v>30</v>
      </c>
      <c r="L496" s="47"/>
      <c r="M496" s="47"/>
      <c r="N496" s="34" t="s">
        <v>29</v>
      </c>
      <c r="O496" s="26" t="s">
        <v>84</v>
      </c>
      <c r="P496" s="34"/>
      <c r="Q496" s="34"/>
    </row>
    <row r="497" spans="1:17" hidden="1">
      <c r="A497" s="33">
        <v>43689</v>
      </c>
      <c r="B497" s="43" t="s">
        <v>342</v>
      </c>
      <c r="C497" s="43" t="s">
        <v>22</v>
      </c>
      <c r="D497" s="44" t="s">
        <v>20</v>
      </c>
      <c r="E497" s="45"/>
      <c r="F497" s="92">
        <v>1500</v>
      </c>
      <c r="G497" s="35">
        <f t="shared" si="8"/>
        <v>2.6401013798929882</v>
      </c>
      <c r="H497" s="36">
        <v>568.16</v>
      </c>
      <c r="I497" s="46"/>
      <c r="J497" s="34" t="s">
        <v>49</v>
      </c>
      <c r="K497" s="43" t="s">
        <v>30</v>
      </c>
      <c r="L497" s="47"/>
      <c r="M497" s="47"/>
      <c r="N497" s="34" t="s">
        <v>29</v>
      </c>
      <c r="O497" s="26" t="s">
        <v>84</v>
      </c>
      <c r="P497" s="34"/>
      <c r="Q497" s="34"/>
    </row>
    <row r="498" spans="1:17" hidden="1">
      <c r="A498" s="33">
        <v>43689</v>
      </c>
      <c r="B498" s="43" t="s">
        <v>651</v>
      </c>
      <c r="C498" s="39" t="s">
        <v>32</v>
      </c>
      <c r="D498" s="44" t="s">
        <v>20</v>
      </c>
      <c r="E498" s="45"/>
      <c r="F498" s="45">
        <v>60000</v>
      </c>
      <c r="G498" s="35">
        <f t="shared" si="8"/>
        <v>105.60405519571952</v>
      </c>
      <c r="H498" s="36">
        <v>568.16</v>
      </c>
      <c r="I498" s="46"/>
      <c r="J498" s="34" t="s">
        <v>49</v>
      </c>
      <c r="K498" s="43" t="s">
        <v>30</v>
      </c>
      <c r="L498" s="47"/>
      <c r="M498" s="47"/>
      <c r="N498" s="34" t="s">
        <v>29</v>
      </c>
      <c r="O498" s="26" t="s">
        <v>84</v>
      </c>
      <c r="P498" s="34"/>
      <c r="Q498" s="34"/>
    </row>
    <row r="499" spans="1:17" hidden="1">
      <c r="A499" s="33">
        <v>43689</v>
      </c>
      <c r="B499" s="39" t="s">
        <v>482</v>
      </c>
      <c r="C499" s="39" t="s">
        <v>22</v>
      </c>
      <c r="D499" s="51" t="s">
        <v>20</v>
      </c>
      <c r="E499" s="53"/>
      <c r="F499" s="93">
        <v>1000</v>
      </c>
      <c r="G499" s="35">
        <f t="shared" si="8"/>
        <v>1.7600675865953253</v>
      </c>
      <c r="H499" s="36">
        <v>568.16</v>
      </c>
      <c r="I499" s="52"/>
      <c r="J499" s="34" t="s">
        <v>64</v>
      </c>
      <c r="K499" s="39" t="s">
        <v>226</v>
      </c>
      <c r="L499" s="39"/>
      <c r="M499" s="39"/>
      <c r="N499" s="39" t="s">
        <v>427</v>
      </c>
      <c r="O499" s="26" t="s">
        <v>84</v>
      </c>
      <c r="P499" s="34"/>
      <c r="Q499" s="34"/>
    </row>
    <row r="500" spans="1:17" hidden="1">
      <c r="A500" s="33">
        <v>43689</v>
      </c>
      <c r="B500" s="39" t="s">
        <v>483</v>
      </c>
      <c r="C500" s="39" t="s">
        <v>22</v>
      </c>
      <c r="D500" s="51" t="s">
        <v>20</v>
      </c>
      <c r="E500" s="53"/>
      <c r="F500" s="93">
        <v>1000</v>
      </c>
      <c r="G500" s="35">
        <f t="shared" si="8"/>
        <v>1.7600675865953253</v>
      </c>
      <c r="H500" s="36">
        <v>568.16</v>
      </c>
      <c r="I500" s="52"/>
      <c r="J500" s="34" t="s">
        <v>64</v>
      </c>
      <c r="K500" s="39" t="s">
        <v>226</v>
      </c>
      <c r="L500" s="39"/>
      <c r="M500" s="39"/>
      <c r="N500" s="39" t="s">
        <v>427</v>
      </c>
      <c r="O500" s="26" t="s">
        <v>84</v>
      </c>
      <c r="P500" s="34"/>
      <c r="Q500" s="34"/>
    </row>
    <row r="501" spans="1:17" s="110" customFormat="1" hidden="1">
      <c r="A501" s="102">
        <v>43689</v>
      </c>
      <c r="B501" s="111" t="s">
        <v>724</v>
      </c>
      <c r="C501" s="39" t="s">
        <v>32</v>
      </c>
      <c r="D501" s="116" t="s">
        <v>20</v>
      </c>
      <c r="E501" s="117"/>
      <c r="F501" s="117">
        <v>90000</v>
      </c>
      <c r="G501" s="105">
        <f t="shared" si="8"/>
        <v>158.40608279357929</v>
      </c>
      <c r="H501" s="106">
        <v>568.16</v>
      </c>
      <c r="I501" s="118"/>
      <c r="J501" s="108" t="s">
        <v>64</v>
      </c>
      <c r="K501" s="111" t="s">
        <v>226</v>
      </c>
      <c r="L501" s="111"/>
      <c r="M501" s="111"/>
      <c r="N501" s="111" t="s">
        <v>427</v>
      </c>
      <c r="O501" s="132" t="s">
        <v>85</v>
      </c>
      <c r="P501" s="108"/>
      <c r="Q501" s="108"/>
    </row>
    <row r="502" spans="1:17" hidden="1">
      <c r="A502" s="33">
        <v>43689</v>
      </c>
      <c r="B502" s="39" t="s">
        <v>652</v>
      </c>
      <c r="C502" s="39" t="s">
        <v>32</v>
      </c>
      <c r="D502" s="51" t="s">
        <v>20</v>
      </c>
      <c r="E502" s="53"/>
      <c r="F502" s="53">
        <v>60000</v>
      </c>
      <c r="G502" s="35">
        <f t="shared" si="8"/>
        <v>105.60405519571952</v>
      </c>
      <c r="H502" s="36">
        <v>568.16</v>
      </c>
      <c r="I502" s="52"/>
      <c r="J502" s="34" t="s">
        <v>64</v>
      </c>
      <c r="K502" s="39" t="s">
        <v>226</v>
      </c>
      <c r="L502" s="39"/>
      <c r="M502" s="39"/>
      <c r="N502" s="39" t="s">
        <v>427</v>
      </c>
      <c r="O502" s="26" t="s">
        <v>84</v>
      </c>
      <c r="P502" s="34"/>
      <c r="Q502" s="34"/>
    </row>
    <row r="503" spans="1:17" s="200" customFormat="1" hidden="1">
      <c r="A503" s="191">
        <v>43689</v>
      </c>
      <c r="B503" s="201" t="s">
        <v>544</v>
      </c>
      <c r="C503" s="201" t="s">
        <v>104</v>
      </c>
      <c r="D503" s="201" t="s">
        <v>39</v>
      </c>
      <c r="E503" s="202"/>
      <c r="F503" s="202">
        <v>10000</v>
      </c>
      <c r="G503" s="194">
        <f t="shared" si="8"/>
        <v>17.600675865953253</v>
      </c>
      <c r="H503" s="195">
        <v>568.16</v>
      </c>
      <c r="I503" s="203"/>
      <c r="J503" s="197" t="s">
        <v>19</v>
      </c>
      <c r="K503" s="201" t="s">
        <v>28</v>
      </c>
      <c r="L503" s="201"/>
      <c r="M503" s="201"/>
      <c r="N503" s="201" t="s">
        <v>29</v>
      </c>
      <c r="O503" s="201" t="s">
        <v>85</v>
      </c>
      <c r="P503" s="197"/>
      <c r="Q503" s="197"/>
    </row>
    <row r="504" spans="1:17" s="110" customFormat="1" hidden="1">
      <c r="A504" s="102">
        <v>43689</v>
      </c>
      <c r="B504" s="103" t="s">
        <v>545</v>
      </c>
      <c r="C504" s="103" t="s">
        <v>73</v>
      </c>
      <c r="D504" s="103" t="s">
        <v>41</v>
      </c>
      <c r="E504" s="104"/>
      <c r="F504" s="104">
        <v>1640</v>
      </c>
      <c r="G504" s="105">
        <f t="shared" si="8"/>
        <v>2.8865108420163335</v>
      </c>
      <c r="H504" s="106">
        <v>568.16</v>
      </c>
      <c r="I504" s="107"/>
      <c r="J504" s="108" t="s">
        <v>19</v>
      </c>
      <c r="K504" s="103" t="s">
        <v>546</v>
      </c>
      <c r="L504" s="103"/>
      <c r="M504" s="103"/>
      <c r="N504" s="103" t="s">
        <v>29</v>
      </c>
      <c r="O504" s="103" t="s">
        <v>85</v>
      </c>
      <c r="P504" s="103" t="s">
        <v>628</v>
      </c>
      <c r="Q504" s="108"/>
    </row>
    <row r="505" spans="1:17" s="200" customFormat="1" hidden="1">
      <c r="A505" s="191">
        <v>43689</v>
      </c>
      <c r="B505" s="201" t="s">
        <v>544</v>
      </c>
      <c r="C505" s="201" t="s">
        <v>104</v>
      </c>
      <c r="D505" s="201" t="s">
        <v>39</v>
      </c>
      <c r="E505" s="202"/>
      <c r="F505" s="202">
        <v>10000</v>
      </c>
      <c r="G505" s="194">
        <f t="shared" si="8"/>
        <v>17.600675865953253</v>
      </c>
      <c r="H505" s="195">
        <v>568.16</v>
      </c>
      <c r="I505" s="203"/>
      <c r="J505" s="197" t="s">
        <v>19</v>
      </c>
      <c r="K505" s="201" t="s">
        <v>28</v>
      </c>
      <c r="L505" s="201"/>
      <c r="M505" s="201"/>
      <c r="N505" s="201" t="s">
        <v>29</v>
      </c>
      <c r="O505" s="201" t="s">
        <v>85</v>
      </c>
      <c r="P505" s="197"/>
      <c r="Q505" s="197"/>
    </row>
    <row r="506" spans="1:17" s="200" customFormat="1" hidden="1">
      <c r="A506" s="191">
        <v>43689</v>
      </c>
      <c r="B506" s="201" t="s">
        <v>34</v>
      </c>
      <c r="C506" s="201" t="s">
        <v>104</v>
      </c>
      <c r="D506" s="192" t="s">
        <v>26</v>
      </c>
      <c r="E506" s="202"/>
      <c r="F506" s="202">
        <v>10000</v>
      </c>
      <c r="G506" s="194">
        <f t="shared" si="8"/>
        <v>17.600675865953253</v>
      </c>
      <c r="H506" s="195">
        <v>568.16</v>
      </c>
      <c r="I506" s="203"/>
      <c r="J506" s="197" t="s">
        <v>19</v>
      </c>
      <c r="K506" s="201" t="s">
        <v>28</v>
      </c>
      <c r="L506" s="201"/>
      <c r="M506" s="201"/>
      <c r="N506" s="201" t="s">
        <v>29</v>
      </c>
      <c r="O506" s="201" t="s">
        <v>85</v>
      </c>
      <c r="P506" s="197"/>
      <c r="Q506" s="197"/>
    </row>
    <row r="507" spans="1:17" s="110" customFormat="1" hidden="1">
      <c r="A507" s="102">
        <v>43689</v>
      </c>
      <c r="B507" s="103" t="s">
        <v>695</v>
      </c>
      <c r="C507" s="103" t="s">
        <v>74</v>
      </c>
      <c r="D507" s="103" t="s">
        <v>41</v>
      </c>
      <c r="E507" s="104"/>
      <c r="F507" s="104">
        <v>100000</v>
      </c>
      <c r="G507" s="105">
        <f t="shared" si="8"/>
        <v>176.00675865953252</v>
      </c>
      <c r="H507" s="106">
        <v>568.16</v>
      </c>
      <c r="I507" s="107"/>
      <c r="J507" s="108" t="s">
        <v>19</v>
      </c>
      <c r="K507" s="103" t="s">
        <v>28</v>
      </c>
      <c r="L507" s="103"/>
      <c r="M507" s="103"/>
      <c r="N507" s="103" t="s">
        <v>29</v>
      </c>
      <c r="O507" s="103" t="s">
        <v>85</v>
      </c>
      <c r="P507" s="108"/>
      <c r="Q507" s="108"/>
    </row>
    <row r="508" spans="1:17" hidden="1">
      <c r="A508" s="33">
        <v>43689</v>
      </c>
      <c r="B508" s="3" t="s">
        <v>547</v>
      </c>
      <c r="C508" s="3" t="s">
        <v>22</v>
      </c>
      <c r="D508" s="34" t="s">
        <v>36</v>
      </c>
      <c r="E508" s="4"/>
      <c r="F508" s="4">
        <v>3000</v>
      </c>
      <c r="G508" s="65">
        <f t="shared" si="8"/>
        <v>5.2802027597859764</v>
      </c>
      <c r="H508" s="66">
        <v>568.16</v>
      </c>
      <c r="I508" s="67"/>
      <c r="J508" s="34" t="s">
        <v>19</v>
      </c>
      <c r="K508" s="3" t="s">
        <v>28</v>
      </c>
      <c r="L508" s="3"/>
      <c r="M508" s="3"/>
      <c r="N508" s="3" t="s">
        <v>29</v>
      </c>
      <c r="O508" s="26" t="s">
        <v>84</v>
      </c>
      <c r="P508" s="34"/>
      <c r="Q508" s="34"/>
    </row>
    <row r="509" spans="1:17" hidden="1">
      <c r="A509" s="33">
        <v>43690</v>
      </c>
      <c r="B509" s="34" t="s">
        <v>88</v>
      </c>
      <c r="C509" s="34" t="s">
        <v>22</v>
      </c>
      <c r="D509" s="34" t="s">
        <v>36</v>
      </c>
      <c r="E509" s="35"/>
      <c r="F509" s="35">
        <v>2000</v>
      </c>
      <c r="G509" s="35">
        <f t="shared" si="8"/>
        <v>3.5201351731906505</v>
      </c>
      <c r="H509" s="36">
        <v>568.16</v>
      </c>
      <c r="I509" s="34"/>
      <c r="J509" s="34" t="s">
        <v>61</v>
      </c>
      <c r="K509" s="34" t="s">
        <v>30</v>
      </c>
      <c r="L509" s="34"/>
      <c r="M509" s="34"/>
      <c r="N509" s="34" t="s">
        <v>29</v>
      </c>
      <c r="O509" s="26" t="s">
        <v>84</v>
      </c>
      <c r="P509" s="34"/>
      <c r="Q509" s="34"/>
    </row>
    <row r="510" spans="1:17" hidden="1">
      <c r="A510" s="33">
        <v>43690</v>
      </c>
      <c r="B510" s="34" t="s">
        <v>692</v>
      </c>
      <c r="C510" s="34" t="s">
        <v>62</v>
      </c>
      <c r="D510" s="34" t="s">
        <v>36</v>
      </c>
      <c r="E510" s="35"/>
      <c r="F510" s="35">
        <v>1000</v>
      </c>
      <c r="G510" s="35">
        <f t="shared" si="8"/>
        <v>1.7600675865953253</v>
      </c>
      <c r="H510" s="36">
        <v>568.16</v>
      </c>
      <c r="I510" s="34"/>
      <c r="J510" s="34" t="s">
        <v>61</v>
      </c>
      <c r="K510" s="34" t="s">
        <v>30</v>
      </c>
      <c r="L510" s="34"/>
      <c r="M510" s="34"/>
      <c r="N510" s="34" t="s">
        <v>29</v>
      </c>
      <c r="O510" s="26" t="s">
        <v>84</v>
      </c>
      <c r="P510" s="34"/>
      <c r="Q510" s="34"/>
    </row>
    <row r="511" spans="1:17" hidden="1">
      <c r="A511" s="33">
        <v>43690</v>
      </c>
      <c r="B511" s="34" t="s">
        <v>97</v>
      </c>
      <c r="C511" s="34" t="s">
        <v>22</v>
      </c>
      <c r="D511" s="34" t="s">
        <v>36</v>
      </c>
      <c r="E511" s="35"/>
      <c r="F511" s="35">
        <v>3000</v>
      </c>
      <c r="G511" s="35">
        <f t="shared" si="8"/>
        <v>5.2802027597859764</v>
      </c>
      <c r="H511" s="36">
        <v>568.16</v>
      </c>
      <c r="I511" s="34"/>
      <c r="J511" s="34" t="s">
        <v>61</v>
      </c>
      <c r="K511" s="34" t="s">
        <v>30</v>
      </c>
      <c r="L511" s="34"/>
      <c r="M511" s="34"/>
      <c r="N511" s="34" t="s">
        <v>29</v>
      </c>
      <c r="O511" s="26" t="s">
        <v>84</v>
      </c>
      <c r="P511" s="34"/>
      <c r="Q511" s="34"/>
    </row>
    <row r="512" spans="1:17" hidden="1">
      <c r="A512" s="33">
        <v>43690</v>
      </c>
      <c r="B512" s="34" t="s">
        <v>112</v>
      </c>
      <c r="C512" s="34" t="s">
        <v>22</v>
      </c>
      <c r="D512" s="37" t="s">
        <v>39</v>
      </c>
      <c r="E512" s="35"/>
      <c r="F512" s="35">
        <v>1000</v>
      </c>
      <c r="G512" s="35">
        <f t="shared" si="8"/>
        <v>1.7600675865953253</v>
      </c>
      <c r="H512" s="36">
        <v>568.16</v>
      </c>
      <c r="I512" s="4"/>
      <c r="J512" s="34" t="s">
        <v>40</v>
      </c>
      <c r="K512" s="34" t="s">
        <v>30</v>
      </c>
      <c r="L512" s="34"/>
      <c r="M512" s="34"/>
      <c r="N512" s="3" t="s">
        <v>29</v>
      </c>
      <c r="O512" s="26" t="s">
        <v>84</v>
      </c>
      <c r="P512" s="34"/>
      <c r="Q512" s="34"/>
    </row>
    <row r="513" spans="1:17" hidden="1">
      <c r="A513" s="33">
        <v>43690</v>
      </c>
      <c r="B513" s="34" t="s">
        <v>118</v>
      </c>
      <c r="C513" s="34" t="s">
        <v>22</v>
      </c>
      <c r="D513" s="37" t="s">
        <v>39</v>
      </c>
      <c r="E513" s="35"/>
      <c r="F513" s="35">
        <v>1000</v>
      </c>
      <c r="G513" s="35">
        <f t="shared" si="8"/>
        <v>1.7600675865953253</v>
      </c>
      <c r="H513" s="36">
        <v>568.16</v>
      </c>
      <c r="I513" s="4"/>
      <c r="J513" s="34" t="s">
        <v>40</v>
      </c>
      <c r="K513" s="34" t="s">
        <v>30</v>
      </c>
      <c r="L513" s="34"/>
      <c r="M513" s="34"/>
      <c r="N513" s="3" t="s">
        <v>29</v>
      </c>
      <c r="O513" s="26" t="s">
        <v>84</v>
      </c>
      <c r="P513" s="34"/>
      <c r="Q513" s="34"/>
    </row>
    <row r="514" spans="1:17" hidden="1">
      <c r="A514" s="33">
        <v>43690</v>
      </c>
      <c r="B514" s="51" t="s">
        <v>79</v>
      </c>
      <c r="C514" s="39" t="s">
        <v>22</v>
      </c>
      <c r="D514" s="70" t="s">
        <v>20</v>
      </c>
      <c r="E514" s="53"/>
      <c r="F514" s="88">
        <v>500</v>
      </c>
      <c r="G514" s="35">
        <f t="shared" si="8"/>
        <v>0.88003379329766263</v>
      </c>
      <c r="H514" s="36">
        <v>568.16</v>
      </c>
      <c r="I514" s="52"/>
      <c r="J514" s="34" t="s">
        <v>21</v>
      </c>
      <c r="K514" s="39" t="s">
        <v>23</v>
      </c>
      <c r="L514" s="39"/>
      <c r="M514" s="39"/>
      <c r="N514" s="34" t="s">
        <v>29</v>
      </c>
      <c r="O514" s="26" t="s">
        <v>84</v>
      </c>
      <c r="P514" s="34"/>
      <c r="Q514" s="34"/>
    </row>
    <row r="515" spans="1:17" hidden="1">
      <c r="A515" s="33">
        <v>43690</v>
      </c>
      <c r="B515" s="51" t="s">
        <v>80</v>
      </c>
      <c r="C515" s="39" t="s">
        <v>22</v>
      </c>
      <c r="D515" s="70" t="s">
        <v>20</v>
      </c>
      <c r="E515" s="53"/>
      <c r="F515" s="88">
        <v>1500</v>
      </c>
      <c r="G515" s="35">
        <f t="shared" si="8"/>
        <v>2.6401013798929882</v>
      </c>
      <c r="H515" s="36">
        <v>568.16</v>
      </c>
      <c r="I515" s="52"/>
      <c r="J515" s="34" t="s">
        <v>21</v>
      </c>
      <c r="K515" s="39" t="s">
        <v>23</v>
      </c>
      <c r="L515" s="39"/>
      <c r="M515" s="39"/>
      <c r="N515" s="34" t="s">
        <v>29</v>
      </c>
      <c r="O515" s="26" t="s">
        <v>84</v>
      </c>
      <c r="P515" s="34"/>
      <c r="Q515" s="34"/>
    </row>
    <row r="516" spans="1:17" s="110" customFormat="1" hidden="1">
      <c r="A516" s="102">
        <v>43690</v>
      </c>
      <c r="B516" s="116" t="s">
        <v>657</v>
      </c>
      <c r="C516" s="39" t="s">
        <v>32</v>
      </c>
      <c r="D516" s="114" t="s">
        <v>20</v>
      </c>
      <c r="E516" s="117"/>
      <c r="F516" s="117">
        <v>15000</v>
      </c>
      <c r="G516" s="105">
        <f t="shared" si="8"/>
        <v>26.401013798929881</v>
      </c>
      <c r="H516" s="106">
        <v>568.16</v>
      </c>
      <c r="I516" s="118"/>
      <c r="J516" s="108" t="s">
        <v>21</v>
      </c>
      <c r="K516" s="111" t="s">
        <v>23</v>
      </c>
      <c r="L516" s="111"/>
      <c r="M516" s="111"/>
      <c r="N516" s="108" t="s">
        <v>29</v>
      </c>
      <c r="O516" s="111" t="s">
        <v>85</v>
      </c>
      <c r="P516" s="108"/>
      <c r="Q516" s="108"/>
    </row>
    <row r="517" spans="1:17" hidden="1">
      <c r="A517" s="33">
        <v>43690</v>
      </c>
      <c r="B517" s="51" t="s">
        <v>719</v>
      </c>
      <c r="C517" s="39" t="s">
        <v>32</v>
      </c>
      <c r="D517" s="70" t="s">
        <v>20</v>
      </c>
      <c r="E517" s="53"/>
      <c r="F517" s="53">
        <v>60000</v>
      </c>
      <c r="G517" s="35">
        <f t="shared" si="8"/>
        <v>105.60405519571952</v>
      </c>
      <c r="H517" s="36">
        <v>568.16</v>
      </c>
      <c r="I517" s="52"/>
      <c r="J517" s="34" t="s">
        <v>21</v>
      </c>
      <c r="K517" s="39" t="s">
        <v>23</v>
      </c>
      <c r="L517" s="39"/>
      <c r="M517" s="39"/>
      <c r="N517" s="34" t="s">
        <v>29</v>
      </c>
      <c r="O517" s="26" t="s">
        <v>84</v>
      </c>
      <c r="P517" s="34"/>
      <c r="Q517" s="34"/>
    </row>
    <row r="518" spans="1:17" s="200" customFormat="1" hidden="1">
      <c r="A518" s="191">
        <v>43690</v>
      </c>
      <c r="B518" s="213" t="s">
        <v>19</v>
      </c>
      <c r="C518" s="213" t="s">
        <v>104</v>
      </c>
      <c r="D518" s="207" t="s">
        <v>20</v>
      </c>
      <c r="E518" s="193">
        <v>90000</v>
      </c>
      <c r="F518" s="193"/>
      <c r="G518" s="194">
        <f t="shared" si="8"/>
        <v>0</v>
      </c>
      <c r="H518" s="195">
        <v>568.16</v>
      </c>
      <c r="I518" s="196"/>
      <c r="J518" s="197" t="s">
        <v>21</v>
      </c>
      <c r="K518" s="192" t="s">
        <v>23</v>
      </c>
      <c r="L518" s="192"/>
      <c r="M518" s="192"/>
      <c r="N518" s="197" t="s">
        <v>29</v>
      </c>
      <c r="O518" s="199" t="s">
        <v>84</v>
      </c>
      <c r="P518" s="197"/>
      <c r="Q518" s="197"/>
    </row>
    <row r="519" spans="1:17" s="200" customFormat="1" hidden="1">
      <c r="A519" s="191">
        <v>43690</v>
      </c>
      <c r="B519" s="208" t="s">
        <v>19</v>
      </c>
      <c r="C519" s="208" t="s">
        <v>104</v>
      </c>
      <c r="D519" s="225" t="s">
        <v>20</v>
      </c>
      <c r="E519" s="223">
        <v>90000</v>
      </c>
      <c r="F519" s="223"/>
      <c r="G519" s="194">
        <f t="shared" si="8"/>
        <v>0</v>
      </c>
      <c r="H519" s="195">
        <v>568.16</v>
      </c>
      <c r="I519" s="211"/>
      <c r="J519" s="197" t="s">
        <v>49</v>
      </c>
      <c r="K519" s="208" t="s">
        <v>23</v>
      </c>
      <c r="L519" s="192"/>
      <c r="M519" s="192"/>
      <c r="N519" s="197" t="s">
        <v>29</v>
      </c>
      <c r="O519" s="199" t="s">
        <v>84</v>
      </c>
      <c r="P519" s="197"/>
      <c r="Q519" s="197"/>
    </row>
    <row r="520" spans="1:17" hidden="1">
      <c r="A520" s="33">
        <v>43690</v>
      </c>
      <c r="B520" s="39" t="s">
        <v>486</v>
      </c>
      <c r="C520" s="39" t="s">
        <v>22</v>
      </c>
      <c r="D520" s="39" t="s">
        <v>26</v>
      </c>
      <c r="E520" s="53"/>
      <c r="F520" s="53">
        <v>1000</v>
      </c>
      <c r="G520" s="35">
        <f t="shared" si="8"/>
        <v>1.7600675865953253</v>
      </c>
      <c r="H520" s="36">
        <v>568.16</v>
      </c>
      <c r="I520" s="63"/>
      <c r="J520" s="34" t="s">
        <v>33</v>
      </c>
      <c r="K520" s="39" t="s">
        <v>30</v>
      </c>
      <c r="L520" s="39"/>
      <c r="M520" s="39"/>
      <c r="N520" s="64" t="s">
        <v>29</v>
      </c>
      <c r="O520" s="26" t="s">
        <v>84</v>
      </c>
      <c r="P520" s="34"/>
      <c r="Q520" s="34"/>
    </row>
    <row r="521" spans="1:17" hidden="1">
      <c r="A521" s="33">
        <v>43690</v>
      </c>
      <c r="B521" s="39" t="s">
        <v>678</v>
      </c>
      <c r="C521" s="38" t="s">
        <v>31</v>
      </c>
      <c r="D521" s="39" t="s">
        <v>26</v>
      </c>
      <c r="E521" s="53"/>
      <c r="F521" s="53">
        <v>8000</v>
      </c>
      <c r="G521" s="35">
        <f t="shared" si="8"/>
        <v>14.080540692762602</v>
      </c>
      <c r="H521" s="36">
        <v>568.16</v>
      </c>
      <c r="I521" s="63"/>
      <c r="J521" s="34" t="s">
        <v>33</v>
      </c>
      <c r="K521" s="39" t="s">
        <v>30</v>
      </c>
      <c r="L521" s="39"/>
      <c r="M521" s="39"/>
      <c r="N521" s="64" t="s">
        <v>29</v>
      </c>
      <c r="O521" s="26" t="s">
        <v>84</v>
      </c>
      <c r="P521" s="34"/>
      <c r="Q521" s="34"/>
    </row>
    <row r="522" spans="1:17" hidden="1">
      <c r="A522" s="33">
        <v>43690</v>
      </c>
      <c r="B522" s="39" t="s">
        <v>487</v>
      </c>
      <c r="C522" s="39" t="s">
        <v>22</v>
      </c>
      <c r="D522" s="39" t="s">
        <v>26</v>
      </c>
      <c r="E522" s="53"/>
      <c r="F522" s="53">
        <v>1000</v>
      </c>
      <c r="G522" s="35">
        <f t="shared" si="8"/>
        <v>1.7600675865953253</v>
      </c>
      <c r="H522" s="36">
        <v>568.16</v>
      </c>
      <c r="I522" s="63"/>
      <c r="J522" s="34" t="s">
        <v>33</v>
      </c>
      <c r="K522" s="39" t="s">
        <v>30</v>
      </c>
      <c r="L522" s="39"/>
      <c r="M522" s="39"/>
      <c r="N522" s="64" t="s">
        <v>29</v>
      </c>
      <c r="O522" s="26" t="s">
        <v>84</v>
      </c>
      <c r="P522" s="34"/>
      <c r="Q522" s="34"/>
    </row>
    <row r="523" spans="1:17" s="200" customFormat="1" hidden="1">
      <c r="A523" s="191">
        <v>43690</v>
      </c>
      <c r="B523" s="201" t="s">
        <v>548</v>
      </c>
      <c r="C523" s="201" t="s">
        <v>104</v>
      </c>
      <c r="D523" s="201" t="s">
        <v>20</v>
      </c>
      <c r="E523" s="202"/>
      <c r="F523" s="202">
        <v>90000</v>
      </c>
      <c r="G523" s="194">
        <f t="shared" si="8"/>
        <v>158.40608279357929</v>
      </c>
      <c r="H523" s="195">
        <v>568.16</v>
      </c>
      <c r="I523" s="203"/>
      <c r="J523" s="197" t="s">
        <v>19</v>
      </c>
      <c r="K523" s="201" t="s">
        <v>28</v>
      </c>
      <c r="L523" s="201"/>
      <c r="M523" s="201"/>
      <c r="N523" s="201" t="s">
        <v>29</v>
      </c>
      <c r="O523" s="201" t="s">
        <v>85</v>
      </c>
      <c r="P523" s="197"/>
      <c r="Q523" s="197"/>
    </row>
    <row r="524" spans="1:17" s="200" customFormat="1" hidden="1">
      <c r="A524" s="191">
        <v>43690</v>
      </c>
      <c r="B524" s="201" t="s">
        <v>549</v>
      </c>
      <c r="C524" s="201" t="s">
        <v>96</v>
      </c>
      <c r="D524" s="201" t="s">
        <v>20</v>
      </c>
      <c r="E524" s="202"/>
      <c r="F524" s="202">
        <v>90000</v>
      </c>
      <c r="G524" s="194">
        <f t="shared" si="8"/>
        <v>158.40608279357929</v>
      </c>
      <c r="H524" s="195">
        <v>568.16</v>
      </c>
      <c r="I524" s="203"/>
      <c r="J524" s="197" t="s">
        <v>19</v>
      </c>
      <c r="K524" s="201" t="s">
        <v>28</v>
      </c>
      <c r="L524" s="201"/>
      <c r="M524" s="201"/>
      <c r="N524" s="201" t="s">
        <v>29</v>
      </c>
      <c r="O524" s="201" t="s">
        <v>85</v>
      </c>
      <c r="P524" s="197"/>
      <c r="Q524" s="197"/>
    </row>
    <row r="525" spans="1:17" hidden="1">
      <c r="A525" s="33">
        <v>43691</v>
      </c>
      <c r="B525" s="34" t="s">
        <v>88</v>
      </c>
      <c r="C525" s="34" t="s">
        <v>22</v>
      </c>
      <c r="D525" s="34" t="s">
        <v>36</v>
      </c>
      <c r="E525" s="35"/>
      <c r="F525" s="35">
        <v>2000</v>
      </c>
      <c r="G525" s="35">
        <f t="shared" si="8"/>
        <v>3.5201351731906505</v>
      </c>
      <c r="H525" s="36">
        <v>568.16</v>
      </c>
      <c r="I525" s="34"/>
      <c r="J525" s="34" t="s">
        <v>61</v>
      </c>
      <c r="K525" s="34" t="s">
        <v>30</v>
      </c>
      <c r="L525" s="34"/>
      <c r="M525" s="34"/>
      <c r="N525" s="34" t="s">
        <v>29</v>
      </c>
      <c r="O525" s="26" t="s">
        <v>84</v>
      </c>
      <c r="P525" s="34"/>
      <c r="Q525" s="34"/>
    </row>
    <row r="526" spans="1:17" hidden="1">
      <c r="A526" s="33">
        <v>43691</v>
      </c>
      <c r="B526" s="34" t="s">
        <v>692</v>
      </c>
      <c r="C526" s="34" t="s">
        <v>62</v>
      </c>
      <c r="D526" s="34" t="s">
        <v>36</v>
      </c>
      <c r="E526" s="35"/>
      <c r="F526" s="35">
        <v>1000</v>
      </c>
      <c r="G526" s="35">
        <f t="shared" si="8"/>
        <v>1.7600675865953253</v>
      </c>
      <c r="H526" s="36">
        <v>568.16</v>
      </c>
      <c r="I526" s="34"/>
      <c r="J526" s="34" t="s">
        <v>61</v>
      </c>
      <c r="K526" s="34" t="s">
        <v>30</v>
      </c>
      <c r="L526" s="34"/>
      <c r="M526" s="34"/>
      <c r="N526" s="34" t="s">
        <v>29</v>
      </c>
      <c r="O526" s="26" t="s">
        <v>84</v>
      </c>
      <c r="P526" s="34"/>
      <c r="Q526" s="34"/>
    </row>
    <row r="527" spans="1:17" hidden="1">
      <c r="A527" s="33">
        <v>43691</v>
      </c>
      <c r="B527" s="34" t="s">
        <v>98</v>
      </c>
      <c r="C527" s="34" t="s">
        <v>22</v>
      </c>
      <c r="D527" s="34" t="s">
        <v>36</v>
      </c>
      <c r="E527" s="35"/>
      <c r="F527" s="35">
        <v>2000</v>
      </c>
      <c r="G527" s="35">
        <f t="shared" si="8"/>
        <v>3.5201351731906505</v>
      </c>
      <c r="H527" s="36">
        <v>568.16</v>
      </c>
      <c r="I527" s="34"/>
      <c r="J527" s="34" t="s">
        <v>61</v>
      </c>
      <c r="K527" s="34" t="s">
        <v>30</v>
      </c>
      <c r="L527" s="34"/>
      <c r="M527" s="34"/>
      <c r="N527" s="34" t="s">
        <v>29</v>
      </c>
      <c r="O527" s="26" t="s">
        <v>84</v>
      </c>
      <c r="P527" s="34"/>
      <c r="Q527" s="34"/>
    </row>
    <row r="528" spans="1:17" hidden="1">
      <c r="A528" s="33">
        <v>43691</v>
      </c>
      <c r="B528" s="34" t="s">
        <v>99</v>
      </c>
      <c r="C528" s="34" t="s">
        <v>22</v>
      </c>
      <c r="D528" s="34" t="s">
        <v>36</v>
      </c>
      <c r="E528" s="35"/>
      <c r="F528" s="35">
        <v>2000</v>
      </c>
      <c r="G528" s="35">
        <f t="shared" si="8"/>
        <v>3.5201351731906505</v>
      </c>
      <c r="H528" s="36">
        <v>568.16</v>
      </c>
      <c r="I528" s="34"/>
      <c r="J528" s="34" t="s">
        <v>61</v>
      </c>
      <c r="K528" s="34" t="s">
        <v>30</v>
      </c>
      <c r="L528" s="34"/>
      <c r="M528" s="34"/>
      <c r="N528" s="34" t="s">
        <v>29</v>
      </c>
      <c r="O528" s="26" t="s">
        <v>84</v>
      </c>
      <c r="P528" s="34"/>
      <c r="Q528" s="34"/>
    </row>
    <row r="529" spans="1:17" hidden="1">
      <c r="A529" s="33">
        <v>43691</v>
      </c>
      <c r="B529" s="34" t="s">
        <v>38</v>
      </c>
      <c r="C529" s="34" t="s">
        <v>22</v>
      </c>
      <c r="D529" s="37" t="s">
        <v>39</v>
      </c>
      <c r="E529" s="35"/>
      <c r="F529" s="35">
        <v>1000</v>
      </c>
      <c r="G529" s="35">
        <f t="shared" si="8"/>
        <v>1.7600675865953253</v>
      </c>
      <c r="H529" s="36">
        <v>568.16</v>
      </c>
      <c r="I529" s="4"/>
      <c r="J529" s="34" t="s">
        <v>40</v>
      </c>
      <c r="K529" s="34" t="s">
        <v>30</v>
      </c>
      <c r="L529" s="34"/>
      <c r="M529" s="34"/>
      <c r="N529" s="3" t="s">
        <v>29</v>
      </c>
      <c r="O529" s="26" t="s">
        <v>84</v>
      </c>
      <c r="P529" s="34"/>
      <c r="Q529" s="34"/>
    </row>
    <row r="530" spans="1:17" hidden="1">
      <c r="A530" s="33">
        <v>43691</v>
      </c>
      <c r="B530" s="34" t="s">
        <v>119</v>
      </c>
      <c r="C530" s="34" t="s">
        <v>22</v>
      </c>
      <c r="D530" s="37" t="s">
        <v>39</v>
      </c>
      <c r="E530" s="35"/>
      <c r="F530" s="35">
        <v>1000</v>
      </c>
      <c r="G530" s="35">
        <f t="shared" si="8"/>
        <v>1.7600675865953253</v>
      </c>
      <c r="H530" s="36">
        <v>568.16</v>
      </c>
      <c r="I530" s="4"/>
      <c r="J530" s="34" t="s">
        <v>40</v>
      </c>
      <c r="K530" s="34" t="s">
        <v>30</v>
      </c>
      <c r="L530" s="34"/>
      <c r="M530" s="34"/>
      <c r="N530" s="3" t="s">
        <v>29</v>
      </c>
      <c r="O530" s="26" t="s">
        <v>84</v>
      </c>
      <c r="P530" s="34"/>
      <c r="Q530" s="34"/>
    </row>
    <row r="531" spans="1:17" hidden="1">
      <c r="A531" s="33">
        <v>43691</v>
      </c>
      <c r="B531" s="34" t="s">
        <v>46</v>
      </c>
      <c r="C531" s="34" t="s">
        <v>22</v>
      </c>
      <c r="D531" s="37" t="s">
        <v>39</v>
      </c>
      <c r="E531" s="35"/>
      <c r="F531" s="35">
        <v>1000</v>
      </c>
      <c r="G531" s="35">
        <f t="shared" si="8"/>
        <v>1.7600675865953253</v>
      </c>
      <c r="H531" s="36">
        <v>568.16</v>
      </c>
      <c r="I531" s="4"/>
      <c r="J531" s="34" t="s">
        <v>40</v>
      </c>
      <c r="K531" s="34" t="s">
        <v>30</v>
      </c>
      <c r="L531" s="34"/>
      <c r="M531" s="34"/>
      <c r="N531" s="3" t="s">
        <v>29</v>
      </c>
      <c r="O531" s="26" t="s">
        <v>84</v>
      </c>
      <c r="P531" s="34"/>
      <c r="Q531" s="34"/>
    </row>
    <row r="532" spans="1:17" hidden="1">
      <c r="A532" s="33">
        <v>43691</v>
      </c>
      <c r="B532" s="34" t="s">
        <v>47</v>
      </c>
      <c r="C532" s="34" t="s">
        <v>22</v>
      </c>
      <c r="D532" s="37" t="s">
        <v>39</v>
      </c>
      <c r="E532" s="35"/>
      <c r="F532" s="35">
        <v>1000</v>
      </c>
      <c r="G532" s="35">
        <f t="shared" si="8"/>
        <v>1.7600675865953253</v>
      </c>
      <c r="H532" s="36">
        <v>568.16</v>
      </c>
      <c r="I532" s="4"/>
      <c r="J532" s="34" t="s">
        <v>40</v>
      </c>
      <c r="K532" s="34" t="s">
        <v>30</v>
      </c>
      <c r="L532" s="34"/>
      <c r="M532" s="34"/>
      <c r="N532" s="3" t="s">
        <v>29</v>
      </c>
      <c r="O532" s="26" t="s">
        <v>84</v>
      </c>
      <c r="P532" s="34"/>
      <c r="Q532" s="34"/>
    </row>
    <row r="533" spans="1:17" hidden="1">
      <c r="A533" s="33">
        <v>43691</v>
      </c>
      <c r="B533" s="34" t="s">
        <v>120</v>
      </c>
      <c r="C533" s="34" t="s">
        <v>22</v>
      </c>
      <c r="D533" s="37" t="s">
        <v>39</v>
      </c>
      <c r="E533" s="35"/>
      <c r="F533" s="35">
        <v>1000</v>
      </c>
      <c r="G533" s="35">
        <f t="shared" si="8"/>
        <v>1.7600675865953253</v>
      </c>
      <c r="H533" s="36">
        <v>568.16</v>
      </c>
      <c r="I533" s="4"/>
      <c r="J533" s="34" t="s">
        <v>40</v>
      </c>
      <c r="K533" s="34" t="s">
        <v>30</v>
      </c>
      <c r="L533" s="34"/>
      <c r="M533" s="34"/>
      <c r="N533" s="3" t="s">
        <v>29</v>
      </c>
      <c r="O533" s="26" t="s">
        <v>84</v>
      </c>
      <c r="P533" s="34"/>
      <c r="Q533" s="34"/>
    </row>
    <row r="534" spans="1:17" hidden="1">
      <c r="A534" s="33">
        <v>43691</v>
      </c>
      <c r="B534" s="34" t="s">
        <v>121</v>
      </c>
      <c r="C534" s="34" t="s">
        <v>22</v>
      </c>
      <c r="D534" s="37" t="s">
        <v>39</v>
      </c>
      <c r="E534" s="35"/>
      <c r="F534" s="35">
        <v>1000</v>
      </c>
      <c r="G534" s="35">
        <f t="shared" si="8"/>
        <v>1.7600675865953253</v>
      </c>
      <c r="H534" s="36">
        <v>568.16</v>
      </c>
      <c r="I534" s="4"/>
      <c r="J534" s="34" t="s">
        <v>40</v>
      </c>
      <c r="K534" s="34" t="s">
        <v>30</v>
      </c>
      <c r="L534" s="34"/>
      <c r="M534" s="34"/>
      <c r="N534" s="3" t="s">
        <v>29</v>
      </c>
      <c r="O534" s="26" t="s">
        <v>84</v>
      </c>
      <c r="P534" s="34"/>
      <c r="Q534" s="34"/>
    </row>
    <row r="535" spans="1:17" hidden="1">
      <c r="A535" s="33">
        <v>43691</v>
      </c>
      <c r="B535" s="34" t="s">
        <v>122</v>
      </c>
      <c r="C535" s="34" t="s">
        <v>22</v>
      </c>
      <c r="D535" s="37" t="s">
        <v>39</v>
      </c>
      <c r="E535" s="35"/>
      <c r="F535" s="35">
        <v>1000</v>
      </c>
      <c r="G535" s="35">
        <f t="shared" si="8"/>
        <v>1.7600675865953253</v>
      </c>
      <c r="H535" s="36">
        <v>568.16</v>
      </c>
      <c r="I535" s="4"/>
      <c r="J535" s="34" t="s">
        <v>40</v>
      </c>
      <c r="K535" s="34" t="s">
        <v>30</v>
      </c>
      <c r="L535" s="34"/>
      <c r="M535" s="34"/>
      <c r="N535" s="3" t="s">
        <v>29</v>
      </c>
      <c r="O535" s="26" t="s">
        <v>84</v>
      </c>
      <c r="P535" s="34"/>
      <c r="Q535" s="34"/>
    </row>
    <row r="536" spans="1:17" hidden="1">
      <c r="A536" s="33">
        <v>43691</v>
      </c>
      <c r="B536" s="34" t="s">
        <v>123</v>
      </c>
      <c r="C536" s="34" t="s">
        <v>22</v>
      </c>
      <c r="D536" s="37" t="s">
        <v>39</v>
      </c>
      <c r="E536" s="35"/>
      <c r="F536" s="35">
        <v>1000</v>
      </c>
      <c r="G536" s="35">
        <f t="shared" si="8"/>
        <v>1.7600675865953253</v>
      </c>
      <c r="H536" s="36">
        <v>568.16</v>
      </c>
      <c r="I536" s="4"/>
      <c r="J536" s="34" t="s">
        <v>40</v>
      </c>
      <c r="K536" s="34" t="s">
        <v>30</v>
      </c>
      <c r="L536" s="34"/>
      <c r="M536" s="34"/>
      <c r="N536" s="3" t="s">
        <v>29</v>
      </c>
      <c r="O536" s="26" t="s">
        <v>84</v>
      </c>
      <c r="P536" s="34"/>
      <c r="Q536" s="34"/>
    </row>
    <row r="537" spans="1:17" hidden="1">
      <c r="A537" s="33">
        <v>43691</v>
      </c>
      <c r="B537" s="34" t="s">
        <v>124</v>
      </c>
      <c r="C537" s="34" t="s">
        <v>22</v>
      </c>
      <c r="D537" s="37" t="s">
        <v>39</v>
      </c>
      <c r="E537" s="35"/>
      <c r="F537" s="35">
        <v>1000</v>
      </c>
      <c r="G537" s="35">
        <f t="shared" si="8"/>
        <v>1.7600675865953253</v>
      </c>
      <c r="H537" s="36">
        <v>568.16</v>
      </c>
      <c r="I537" s="4"/>
      <c r="J537" s="34" t="s">
        <v>40</v>
      </c>
      <c r="K537" s="34" t="s">
        <v>30</v>
      </c>
      <c r="L537" s="34"/>
      <c r="M537" s="34"/>
      <c r="N537" s="3" t="s">
        <v>29</v>
      </c>
      <c r="O537" s="26" t="s">
        <v>84</v>
      </c>
      <c r="P537" s="34"/>
      <c r="Q537" s="34"/>
    </row>
    <row r="538" spans="1:17" s="200" customFormat="1" hidden="1">
      <c r="A538" s="191">
        <v>43691</v>
      </c>
      <c r="B538" s="208" t="s">
        <v>19</v>
      </c>
      <c r="C538" s="208" t="s">
        <v>104</v>
      </c>
      <c r="D538" s="192" t="s">
        <v>26</v>
      </c>
      <c r="E538" s="193">
        <v>5000</v>
      </c>
      <c r="F538" s="193"/>
      <c r="G538" s="194">
        <f t="shared" si="8"/>
        <v>0</v>
      </c>
      <c r="H538" s="195">
        <v>568.16</v>
      </c>
      <c r="I538" s="209"/>
      <c r="J538" s="197" t="s">
        <v>27</v>
      </c>
      <c r="K538" s="192" t="s">
        <v>30</v>
      </c>
      <c r="L538" s="192"/>
      <c r="M538" s="192"/>
      <c r="N538" s="199" t="s">
        <v>29</v>
      </c>
      <c r="O538" s="199" t="s">
        <v>84</v>
      </c>
      <c r="P538" s="197"/>
      <c r="Q538" s="197"/>
    </row>
    <row r="539" spans="1:17" hidden="1">
      <c r="A539" s="33">
        <v>43691</v>
      </c>
      <c r="B539" s="51" t="s">
        <v>261</v>
      </c>
      <c r="C539" s="51" t="s">
        <v>22</v>
      </c>
      <c r="D539" s="70" t="s">
        <v>20</v>
      </c>
      <c r="E539" s="53"/>
      <c r="F539" s="88">
        <v>1500</v>
      </c>
      <c r="G539" s="35">
        <f t="shared" si="8"/>
        <v>2.6401013798929882</v>
      </c>
      <c r="H539" s="36">
        <v>568.16</v>
      </c>
      <c r="I539" s="52"/>
      <c r="J539" s="34" t="s">
        <v>21</v>
      </c>
      <c r="K539" s="39" t="s">
        <v>226</v>
      </c>
      <c r="L539" s="39"/>
      <c r="M539" s="39"/>
      <c r="N539" s="34" t="s">
        <v>29</v>
      </c>
      <c r="O539" s="26" t="s">
        <v>84</v>
      </c>
      <c r="P539" s="34"/>
      <c r="Q539" s="34"/>
    </row>
    <row r="540" spans="1:17" hidden="1">
      <c r="A540" s="33">
        <v>43691</v>
      </c>
      <c r="B540" s="51" t="s">
        <v>714</v>
      </c>
      <c r="C540" s="51" t="s">
        <v>262</v>
      </c>
      <c r="D540" s="70" t="s">
        <v>20</v>
      </c>
      <c r="E540" s="53"/>
      <c r="F540" s="53">
        <v>500</v>
      </c>
      <c r="G540" s="35">
        <f t="shared" si="8"/>
        <v>0.88003379329766263</v>
      </c>
      <c r="H540" s="36">
        <v>568.16</v>
      </c>
      <c r="I540" s="52"/>
      <c r="J540" s="34" t="s">
        <v>21</v>
      </c>
      <c r="K540" s="39" t="s">
        <v>23</v>
      </c>
      <c r="L540" s="39"/>
      <c r="M540" s="39"/>
      <c r="N540" s="34" t="s">
        <v>29</v>
      </c>
      <c r="O540" s="26" t="s">
        <v>84</v>
      </c>
      <c r="P540" s="34"/>
      <c r="Q540" s="34"/>
    </row>
    <row r="541" spans="1:17" s="7" customFormat="1" hidden="1">
      <c r="A541" s="33">
        <v>43691</v>
      </c>
      <c r="B541" s="123" t="s">
        <v>712</v>
      </c>
      <c r="C541" s="123" t="s">
        <v>22</v>
      </c>
      <c r="D541" s="83" t="s">
        <v>20</v>
      </c>
      <c r="E541" s="40"/>
      <c r="F541" s="40">
        <v>11000</v>
      </c>
      <c r="G541" s="65">
        <f t="shared" si="8"/>
        <v>19.360743452548579</v>
      </c>
      <c r="H541" s="66">
        <v>568.16</v>
      </c>
      <c r="I541" s="63"/>
      <c r="J541" s="91" t="s">
        <v>21</v>
      </c>
      <c r="K541" s="47" t="s">
        <v>23</v>
      </c>
      <c r="L541" s="47"/>
      <c r="M541" s="47"/>
      <c r="N541" s="91" t="s">
        <v>29</v>
      </c>
      <c r="O541" s="26" t="s">
        <v>84</v>
      </c>
      <c r="P541" s="91"/>
      <c r="Q541" s="91"/>
    </row>
    <row r="542" spans="1:17" hidden="1">
      <c r="A542" s="33">
        <v>43691</v>
      </c>
      <c r="B542" s="51" t="s">
        <v>263</v>
      </c>
      <c r="C542" s="51" t="s">
        <v>262</v>
      </c>
      <c r="D542" s="70" t="s">
        <v>20</v>
      </c>
      <c r="E542" s="53"/>
      <c r="F542" s="53">
        <v>1200</v>
      </c>
      <c r="G542" s="35">
        <f t="shared" si="8"/>
        <v>2.1120811039143903</v>
      </c>
      <c r="H542" s="36">
        <v>568.16</v>
      </c>
      <c r="I542" s="52"/>
      <c r="J542" s="34" t="s">
        <v>21</v>
      </c>
      <c r="K542" s="39" t="s">
        <v>23</v>
      </c>
      <c r="L542" s="39"/>
      <c r="M542" s="39"/>
      <c r="N542" s="34" t="s">
        <v>29</v>
      </c>
      <c r="O542" s="26" t="s">
        <v>84</v>
      </c>
      <c r="P542" s="34"/>
      <c r="Q542" s="34"/>
    </row>
    <row r="543" spans="1:17" hidden="1">
      <c r="A543" s="33">
        <v>43691</v>
      </c>
      <c r="B543" s="51" t="s">
        <v>25</v>
      </c>
      <c r="C543" s="51" t="s">
        <v>262</v>
      </c>
      <c r="D543" s="70" t="s">
        <v>20</v>
      </c>
      <c r="E543" s="53"/>
      <c r="F543" s="53">
        <v>200</v>
      </c>
      <c r="G543" s="35">
        <f t="shared" si="8"/>
        <v>0.35201351731906505</v>
      </c>
      <c r="H543" s="36">
        <v>568.16</v>
      </c>
      <c r="I543" s="52"/>
      <c r="J543" s="34" t="s">
        <v>21</v>
      </c>
      <c r="K543" s="39" t="s">
        <v>23</v>
      </c>
      <c r="L543" s="39"/>
      <c r="M543" s="39"/>
      <c r="N543" s="34" t="s">
        <v>29</v>
      </c>
      <c r="O543" s="26" t="s">
        <v>84</v>
      </c>
      <c r="P543" s="34"/>
      <c r="Q543" s="34"/>
    </row>
    <row r="544" spans="1:17" hidden="1">
      <c r="A544" s="33">
        <v>43691</v>
      </c>
      <c r="B544" s="51" t="s">
        <v>648</v>
      </c>
      <c r="C544" s="51" t="s">
        <v>262</v>
      </c>
      <c r="D544" s="70" t="s">
        <v>20</v>
      </c>
      <c r="E544" s="53"/>
      <c r="F544" s="53">
        <v>1000</v>
      </c>
      <c r="G544" s="35">
        <f t="shared" si="8"/>
        <v>1.7600675865953253</v>
      </c>
      <c r="H544" s="36">
        <v>568.16</v>
      </c>
      <c r="I544" s="52"/>
      <c r="J544" s="34" t="s">
        <v>21</v>
      </c>
      <c r="K544" s="39" t="s">
        <v>23</v>
      </c>
      <c r="L544" s="39"/>
      <c r="M544" s="39"/>
      <c r="N544" s="34" t="s">
        <v>29</v>
      </c>
      <c r="O544" s="26" t="s">
        <v>84</v>
      </c>
      <c r="P544" s="34"/>
      <c r="Q544" s="34"/>
    </row>
    <row r="545" spans="1:17" hidden="1">
      <c r="A545" s="33">
        <v>43691</v>
      </c>
      <c r="B545" s="51" t="s">
        <v>658</v>
      </c>
      <c r="C545" s="51" t="s">
        <v>262</v>
      </c>
      <c r="D545" s="70" t="s">
        <v>20</v>
      </c>
      <c r="E545" s="53"/>
      <c r="F545" s="53">
        <v>2000</v>
      </c>
      <c r="G545" s="35">
        <f t="shared" si="8"/>
        <v>3.5201351731906505</v>
      </c>
      <c r="H545" s="36">
        <v>568.16</v>
      </c>
      <c r="I545" s="52"/>
      <c r="J545" s="34" t="s">
        <v>21</v>
      </c>
      <c r="K545" s="39" t="s">
        <v>23</v>
      </c>
      <c r="L545" s="39"/>
      <c r="M545" s="39"/>
      <c r="N545" s="34" t="s">
        <v>29</v>
      </c>
      <c r="O545" s="26" t="s">
        <v>84</v>
      </c>
      <c r="P545" s="34"/>
      <c r="Q545" s="34"/>
    </row>
    <row r="546" spans="1:17" hidden="1">
      <c r="A546" s="33">
        <v>43691</v>
      </c>
      <c r="B546" s="51" t="s">
        <v>264</v>
      </c>
      <c r="C546" s="51" t="s">
        <v>262</v>
      </c>
      <c r="D546" s="70" t="s">
        <v>20</v>
      </c>
      <c r="E546" s="53"/>
      <c r="F546" s="53">
        <v>1200</v>
      </c>
      <c r="G546" s="35">
        <f t="shared" si="8"/>
        <v>2.1120811039143903</v>
      </c>
      <c r="H546" s="36">
        <v>568.16</v>
      </c>
      <c r="I546" s="52"/>
      <c r="J546" s="34" t="s">
        <v>21</v>
      </c>
      <c r="K546" s="39" t="s">
        <v>23</v>
      </c>
      <c r="L546" s="39"/>
      <c r="M546" s="39"/>
      <c r="N546" s="34" t="s">
        <v>29</v>
      </c>
      <c r="O546" s="26" t="s">
        <v>84</v>
      </c>
      <c r="P546" s="34"/>
      <c r="Q546" s="34"/>
    </row>
    <row r="547" spans="1:17" s="7" customFormat="1" hidden="1">
      <c r="A547" s="33">
        <v>43691</v>
      </c>
      <c r="B547" s="123" t="s">
        <v>649</v>
      </c>
      <c r="C547" s="123" t="s">
        <v>262</v>
      </c>
      <c r="D547" s="83" t="s">
        <v>20</v>
      </c>
      <c r="E547" s="40"/>
      <c r="F547" s="40">
        <v>20000</v>
      </c>
      <c r="G547" s="65">
        <f t="shared" si="8"/>
        <v>35.201351731906506</v>
      </c>
      <c r="H547" s="66">
        <v>568.16</v>
      </c>
      <c r="I547" s="63"/>
      <c r="J547" s="91" t="s">
        <v>21</v>
      </c>
      <c r="K547" s="47" t="s">
        <v>23</v>
      </c>
      <c r="L547" s="47"/>
      <c r="M547" s="47"/>
      <c r="N547" s="91" t="s">
        <v>29</v>
      </c>
      <c r="O547" s="26" t="s">
        <v>84</v>
      </c>
      <c r="P547" s="91"/>
      <c r="Q547" s="91"/>
    </row>
    <row r="548" spans="1:17" s="7" customFormat="1" hidden="1">
      <c r="A548" s="33">
        <v>43691</v>
      </c>
      <c r="B548" s="123" t="s">
        <v>645</v>
      </c>
      <c r="C548" s="123" t="s">
        <v>647</v>
      </c>
      <c r="D548" s="83" t="s">
        <v>41</v>
      </c>
      <c r="E548" s="40"/>
      <c r="F548" s="40">
        <v>20000</v>
      </c>
      <c r="G548" s="65">
        <f t="shared" si="8"/>
        <v>35.201351731906506</v>
      </c>
      <c r="H548" s="66">
        <v>568.16</v>
      </c>
      <c r="I548" s="63"/>
      <c r="J548" s="91" t="s">
        <v>21</v>
      </c>
      <c r="K548" s="47" t="s">
        <v>226</v>
      </c>
      <c r="L548" s="47"/>
      <c r="M548" s="47"/>
      <c r="N548" s="91" t="s">
        <v>29</v>
      </c>
      <c r="O548" s="26" t="s">
        <v>84</v>
      </c>
      <c r="P548" s="91"/>
      <c r="Q548" s="91"/>
    </row>
    <row r="549" spans="1:17" hidden="1">
      <c r="A549" s="33">
        <v>43691</v>
      </c>
      <c r="B549" s="51" t="s">
        <v>246</v>
      </c>
      <c r="C549" s="51" t="s">
        <v>22</v>
      </c>
      <c r="D549" s="70" t="s">
        <v>20</v>
      </c>
      <c r="E549" s="53"/>
      <c r="F549" s="88">
        <v>1000</v>
      </c>
      <c r="G549" s="35">
        <f t="shared" si="8"/>
        <v>1.7600675865953253</v>
      </c>
      <c r="H549" s="36">
        <v>568.16</v>
      </c>
      <c r="I549" s="52"/>
      <c r="J549" s="34" t="s">
        <v>21</v>
      </c>
      <c r="K549" s="39" t="s">
        <v>226</v>
      </c>
      <c r="L549" s="39"/>
      <c r="M549" s="39"/>
      <c r="N549" s="34" t="s">
        <v>29</v>
      </c>
      <c r="O549" s="26" t="s">
        <v>84</v>
      </c>
      <c r="P549" s="34"/>
      <c r="Q549" s="34"/>
    </row>
    <row r="550" spans="1:17" hidden="1">
      <c r="A550" s="33">
        <v>43691</v>
      </c>
      <c r="B550" s="51" t="s">
        <v>247</v>
      </c>
      <c r="C550" s="51" t="s">
        <v>22</v>
      </c>
      <c r="D550" s="70" t="s">
        <v>20</v>
      </c>
      <c r="E550" s="53"/>
      <c r="F550" s="88">
        <v>1000</v>
      </c>
      <c r="G550" s="35">
        <f t="shared" si="8"/>
        <v>1.7600675865953253</v>
      </c>
      <c r="H550" s="36">
        <v>568.16</v>
      </c>
      <c r="I550" s="52"/>
      <c r="J550" s="34" t="s">
        <v>21</v>
      </c>
      <c r="K550" s="39" t="s">
        <v>226</v>
      </c>
      <c r="L550" s="39"/>
      <c r="M550" s="39"/>
      <c r="N550" s="34" t="s">
        <v>29</v>
      </c>
      <c r="O550" s="26" t="s">
        <v>84</v>
      </c>
      <c r="P550" s="34"/>
      <c r="Q550" s="34"/>
    </row>
    <row r="551" spans="1:17" hidden="1">
      <c r="A551" s="33">
        <v>43691</v>
      </c>
      <c r="B551" s="51" t="s">
        <v>745</v>
      </c>
      <c r="C551" s="51" t="s">
        <v>232</v>
      </c>
      <c r="D551" s="70" t="s">
        <v>20</v>
      </c>
      <c r="E551" s="53"/>
      <c r="F551" s="53">
        <v>5000</v>
      </c>
      <c r="G551" s="35">
        <f t="shared" si="8"/>
        <v>8.8003379329766265</v>
      </c>
      <c r="H551" s="36">
        <v>568.16</v>
      </c>
      <c r="I551" s="52"/>
      <c r="J551" s="34" t="s">
        <v>21</v>
      </c>
      <c r="K551" s="39" t="s">
        <v>226</v>
      </c>
      <c r="L551" s="39"/>
      <c r="M551" s="39"/>
      <c r="N551" s="34" t="s">
        <v>29</v>
      </c>
      <c r="O551" s="26" t="s">
        <v>84</v>
      </c>
      <c r="P551" s="34"/>
      <c r="Q551" s="34"/>
    </row>
    <row r="552" spans="1:17" s="200" customFormat="1" hidden="1">
      <c r="A552" s="191">
        <v>43691</v>
      </c>
      <c r="B552" s="214" t="s">
        <v>304</v>
      </c>
      <c r="C552" s="214" t="s">
        <v>104</v>
      </c>
      <c r="D552" s="197" t="s">
        <v>36</v>
      </c>
      <c r="E552" s="215">
        <v>100000</v>
      </c>
      <c r="F552" s="215"/>
      <c r="G552" s="194">
        <f t="shared" si="8"/>
        <v>0</v>
      </c>
      <c r="H552" s="195">
        <v>568.16</v>
      </c>
      <c r="I552" s="216"/>
      <c r="J552" s="197" t="s">
        <v>37</v>
      </c>
      <c r="K552" s="217"/>
      <c r="L552" s="217"/>
      <c r="M552" s="217"/>
      <c r="N552" s="201" t="s">
        <v>29</v>
      </c>
      <c r="O552" s="199" t="s">
        <v>84</v>
      </c>
      <c r="P552" s="197"/>
      <c r="Q552" s="197"/>
    </row>
    <row r="553" spans="1:17" hidden="1">
      <c r="A553" s="33">
        <v>43691</v>
      </c>
      <c r="B553" s="43" t="s">
        <v>51</v>
      </c>
      <c r="C553" s="43" t="s">
        <v>22</v>
      </c>
      <c r="D553" s="44" t="s">
        <v>20</v>
      </c>
      <c r="E553" s="45"/>
      <c r="F553" s="92">
        <v>1000</v>
      </c>
      <c r="G553" s="35">
        <f t="shared" ref="G553:G614" si="9">F553/H553</f>
        <v>1.7600675865953253</v>
      </c>
      <c r="H553" s="36">
        <v>568.16</v>
      </c>
      <c r="I553" s="46"/>
      <c r="J553" s="34" t="s">
        <v>49</v>
      </c>
      <c r="K553" s="43" t="s">
        <v>30</v>
      </c>
      <c r="L553" s="47"/>
      <c r="M553" s="47"/>
      <c r="N553" s="34" t="s">
        <v>29</v>
      </c>
      <c r="O553" s="26" t="s">
        <v>84</v>
      </c>
      <c r="P553" s="34"/>
      <c r="Q553" s="34"/>
    </row>
    <row r="554" spans="1:17" s="110" customFormat="1" hidden="1">
      <c r="A554" s="102">
        <v>43691</v>
      </c>
      <c r="B554" s="129" t="s">
        <v>52</v>
      </c>
      <c r="C554" s="129" t="s">
        <v>22</v>
      </c>
      <c r="D554" s="130" t="s">
        <v>20</v>
      </c>
      <c r="E554" s="131"/>
      <c r="F554" s="131">
        <v>11000</v>
      </c>
      <c r="G554" s="105">
        <f t="shared" si="9"/>
        <v>19.360743452548579</v>
      </c>
      <c r="H554" s="106">
        <v>568.16</v>
      </c>
      <c r="I554" s="122"/>
      <c r="J554" s="108" t="s">
        <v>49</v>
      </c>
      <c r="K554" s="119" t="s">
        <v>23</v>
      </c>
      <c r="L554" s="111"/>
      <c r="M554" s="111"/>
      <c r="N554" s="108" t="s">
        <v>29</v>
      </c>
      <c r="O554" s="132" t="s">
        <v>85</v>
      </c>
      <c r="P554" s="108"/>
      <c r="Q554" s="108"/>
    </row>
    <row r="555" spans="1:17" s="109" customFormat="1" hidden="1">
      <c r="A555" s="133">
        <v>43691</v>
      </c>
      <c r="B555" s="132" t="s">
        <v>53</v>
      </c>
      <c r="C555" s="132" t="s">
        <v>22</v>
      </c>
      <c r="D555" s="120" t="s">
        <v>20</v>
      </c>
      <c r="E555" s="121"/>
      <c r="F555" s="121">
        <v>1200</v>
      </c>
      <c r="G555" s="104">
        <f t="shared" si="9"/>
        <v>2.1120811039143903</v>
      </c>
      <c r="H555" s="134">
        <v>568.16</v>
      </c>
      <c r="I555" s="122"/>
      <c r="J555" s="103" t="s">
        <v>49</v>
      </c>
      <c r="K555" s="119" t="s">
        <v>23</v>
      </c>
      <c r="L555" s="119"/>
      <c r="M555" s="119"/>
      <c r="N555" s="103" t="s">
        <v>29</v>
      </c>
      <c r="O555" s="132" t="s">
        <v>85</v>
      </c>
      <c r="P555" s="103"/>
      <c r="Q555" s="103"/>
    </row>
    <row r="556" spans="1:17" s="109" customFormat="1" hidden="1">
      <c r="A556" s="133">
        <v>43691</v>
      </c>
      <c r="B556" s="132" t="s">
        <v>54</v>
      </c>
      <c r="C556" s="132" t="s">
        <v>262</v>
      </c>
      <c r="D556" s="120" t="s">
        <v>20</v>
      </c>
      <c r="E556" s="121"/>
      <c r="F556" s="121">
        <v>200</v>
      </c>
      <c r="G556" s="104">
        <f t="shared" si="9"/>
        <v>0.35201351731906505</v>
      </c>
      <c r="H556" s="134">
        <v>568.16</v>
      </c>
      <c r="I556" s="122"/>
      <c r="J556" s="103" t="s">
        <v>49</v>
      </c>
      <c r="K556" s="119" t="s">
        <v>23</v>
      </c>
      <c r="L556" s="119"/>
      <c r="M556" s="119"/>
      <c r="N556" s="103" t="s">
        <v>29</v>
      </c>
      <c r="O556" s="132" t="s">
        <v>85</v>
      </c>
      <c r="P556" s="103"/>
      <c r="Q556" s="103"/>
    </row>
    <row r="557" spans="1:17" s="109" customFormat="1" hidden="1">
      <c r="A557" s="133">
        <v>43691</v>
      </c>
      <c r="B557" s="132" t="s">
        <v>55</v>
      </c>
      <c r="C557" s="132" t="s">
        <v>22</v>
      </c>
      <c r="D557" s="120" t="s">
        <v>20</v>
      </c>
      <c r="E557" s="121"/>
      <c r="F557" s="121">
        <v>1000</v>
      </c>
      <c r="G557" s="104">
        <f t="shared" si="9"/>
        <v>1.7600675865953253</v>
      </c>
      <c r="H557" s="134">
        <v>568.16</v>
      </c>
      <c r="I557" s="122"/>
      <c r="J557" s="103" t="s">
        <v>49</v>
      </c>
      <c r="K557" s="119" t="s">
        <v>23</v>
      </c>
      <c r="L557" s="119"/>
      <c r="M557" s="119"/>
      <c r="N557" s="103" t="s">
        <v>29</v>
      </c>
      <c r="O557" s="132" t="s">
        <v>85</v>
      </c>
      <c r="P557" s="103"/>
      <c r="Q557" s="103"/>
    </row>
    <row r="558" spans="1:17" s="109" customFormat="1" hidden="1">
      <c r="A558" s="133">
        <v>43691</v>
      </c>
      <c r="B558" s="132" t="s">
        <v>343</v>
      </c>
      <c r="C558" s="132" t="s">
        <v>22</v>
      </c>
      <c r="D558" s="120" t="s">
        <v>20</v>
      </c>
      <c r="E558" s="121"/>
      <c r="F558" s="121">
        <v>1200</v>
      </c>
      <c r="G558" s="104">
        <f t="shared" si="9"/>
        <v>2.1120811039143903</v>
      </c>
      <c r="H558" s="134">
        <v>568.16</v>
      </c>
      <c r="I558" s="122"/>
      <c r="J558" s="103" t="s">
        <v>49</v>
      </c>
      <c r="K558" s="119" t="s">
        <v>23</v>
      </c>
      <c r="L558" s="119"/>
      <c r="M558" s="119"/>
      <c r="N558" s="103" t="s">
        <v>29</v>
      </c>
      <c r="O558" s="132" t="s">
        <v>85</v>
      </c>
      <c r="P558" s="103"/>
      <c r="Q558" s="103"/>
    </row>
    <row r="559" spans="1:17" hidden="1">
      <c r="A559" s="33">
        <v>43691</v>
      </c>
      <c r="B559" s="43" t="s">
        <v>344</v>
      </c>
      <c r="C559" s="43" t="s">
        <v>22</v>
      </c>
      <c r="D559" s="44" t="s">
        <v>20</v>
      </c>
      <c r="E559" s="45"/>
      <c r="F559" s="92">
        <v>2000</v>
      </c>
      <c r="G559" s="35">
        <f t="shared" si="9"/>
        <v>3.5201351731906505</v>
      </c>
      <c r="H559" s="36">
        <v>568.16</v>
      </c>
      <c r="I559" s="46"/>
      <c r="J559" s="34" t="s">
        <v>49</v>
      </c>
      <c r="K559" s="43" t="s">
        <v>30</v>
      </c>
      <c r="L559" s="47"/>
      <c r="M559" s="47"/>
      <c r="N559" s="34" t="s">
        <v>29</v>
      </c>
      <c r="O559" s="26" t="s">
        <v>84</v>
      </c>
      <c r="P559" s="34"/>
      <c r="Q559" s="34"/>
    </row>
    <row r="560" spans="1:17" hidden="1">
      <c r="A560" s="33">
        <v>43691</v>
      </c>
      <c r="B560" s="43" t="s">
        <v>345</v>
      </c>
      <c r="C560" s="43" t="s">
        <v>22</v>
      </c>
      <c r="D560" s="44" t="s">
        <v>20</v>
      </c>
      <c r="E560" s="45"/>
      <c r="F560" s="92">
        <v>2000</v>
      </c>
      <c r="G560" s="35">
        <f t="shared" si="9"/>
        <v>3.5201351731906505</v>
      </c>
      <c r="H560" s="36">
        <v>568.16</v>
      </c>
      <c r="I560" s="46"/>
      <c r="J560" s="34" t="s">
        <v>49</v>
      </c>
      <c r="K560" s="43" t="s">
        <v>30</v>
      </c>
      <c r="L560" s="47"/>
      <c r="M560" s="47"/>
      <c r="N560" s="34" t="s">
        <v>29</v>
      </c>
      <c r="O560" s="26" t="s">
        <v>84</v>
      </c>
      <c r="P560" s="34"/>
      <c r="Q560" s="34"/>
    </row>
    <row r="561" spans="1:17" hidden="1">
      <c r="A561" s="33">
        <v>43691</v>
      </c>
      <c r="B561" s="43" t="s">
        <v>346</v>
      </c>
      <c r="C561" s="43" t="s">
        <v>22</v>
      </c>
      <c r="D561" s="44" t="s">
        <v>20</v>
      </c>
      <c r="E561" s="45"/>
      <c r="F561" s="92">
        <v>2000</v>
      </c>
      <c r="G561" s="35">
        <f t="shared" si="9"/>
        <v>3.5201351731906505</v>
      </c>
      <c r="H561" s="36">
        <v>568.16</v>
      </c>
      <c r="I561" s="46"/>
      <c r="J561" s="34" t="s">
        <v>49</v>
      </c>
      <c r="K561" s="43" t="s">
        <v>30</v>
      </c>
      <c r="L561" s="47"/>
      <c r="M561" s="47"/>
      <c r="N561" s="34" t="s">
        <v>29</v>
      </c>
      <c r="O561" s="26" t="s">
        <v>84</v>
      </c>
      <c r="P561" s="34"/>
      <c r="Q561" s="34"/>
    </row>
    <row r="562" spans="1:17" hidden="1">
      <c r="A562" s="33">
        <v>43691</v>
      </c>
      <c r="B562" s="43" t="s">
        <v>50</v>
      </c>
      <c r="C562" s="43" t="s">
        <v>24</v>
      </c>
      <c r="D562" s="44" t="s">
        <v>20</v>
      </c>
      <c r="E562" s="45"/>
      <c r="F562" s="45">
        <v>5000</v>
      </c>
      <c r="G562" s="35">
        <f t="shared" si="9"/>
        <v>8.8003379329766265</v>
      </c>
      <c r="H562" s="36">
        <v>568.16</v>
      </c>
      <c r="I562" s="46"/>
      <c r="J562" s="34" t="s">
        <v>49</v>
      </c>
      <c r="K562" s="43" t="s">
        <v>30</v>
      </c>
      <c r="L562" s="47"/>
      <c r="M562" s="47"/>
      <c r="N562" s="34" t="s">
        <v>29</v>
      </c>
      <c r="O562" s="26" t="s">
        <v>84</v>
      </c>
      <c r="P562" s="34"/>
      <c r="Q562" s="34"/>
    </row>
    <row r="563" spans="1:17" s="7" customFormat="1" hidden="1">
      <c r="A563" s="33">
        <v>43691</v>
      </c>
      <c r="B563" s="43" t="s">
        <v>347</v>
      </c>
      <c r="C563" s="68" t="s">
        <v>647</v>
      </c>
      <c r="D563" s="44" t="s">
        <v>41</v>
      </c>
      <c r="E563" s="45"/>
      <c r="F563" s="45">
        <v>17500</v>
      </c>
      <c r="G563" s="65">
        <f t="shared" si="9"/>
        <v>30.801182765418194</v>
      </c>
      <c r="H563" s="66">
        <v>568.16</v>
      </c>
      <c r="I563" s="46"/>
      <c r="J563" s="91" t="s">
        <v>49</v>
      </c>
      <c r="K563" s="43" t="s">
        <v>30</v>
      </c>
      <c r="L563" s="47"/>
      <c r="M563" s="47"/>
      <c r="N563" s="91" t="s">
        <v>29</v>
      </c>
      <c r="O563" s="26" t="s">
        <v>85</v>
      </c>
      <c r="P563" s="91"/>
      <c r="Q563" s="91"/>
    </row>
    <row r="564" spans="1:17" s="200" customFormat="1" hidden="1">
      <c r="A564" s="191">
        <v>43691</v>
      </c>
      <c r="B564" s="201" t="s">
        <v>27</v>
      </c>
      <c r="C564" s="201" t="s">
        <v>104</v>
      </c>
      <c r="D564" s="192" t="s">
        <v>26</v>
      </c>
      <c r="E564" s="202"/>
      <c r="F564" s="202">
        <v>5000</v>
      </c>
      <c r="G564" s="194">
        <f t="shared" si="9"/>
        <v>8.8003379329766265</v>
      </c>
      <c r="H564" s="195">
        <v>568.16</v>
      </c>
      <c r="I564" s="203"/>
      <c r="J564" s="197" t="s">
        <v>19</v>
      </c>
      <c r="K564" s="201" t="s">
        <v>28</v>
      </c>
      <c r="L564" s="201"/>
      <c r="M564" s="201"/>
      <c r="N564" s="201" t="s">
        <v>29</v>
      </c>
      <c r="O564" s="201" t="s">
        <v>85</v>
      </c>
      <c r="P564" s="197"/>
      <c r="Q564" s="197"/>
    </row>
    <row r="565" spans="1:17" s="200" customFormat="1" hidden="1">
      <c r="A565" s="191">
        <v>43691</v>
      </c>
      <c r="B565" s="201" t="s">
        <v>71</v>
      </c>
      <c r="C565" s="201" t="s">
        <v>104</v>
      </c>
      <c r="D565" s="201" t="s">
        <v>36</v>
      </c>
      <c r="E565" s="202">
        <v>1000000</v>
      </c>
      <c r="F565" s="202"/>
      <c r="G565" s="194">
        <f t="shared" si="9"/>
        <v>0</v>
      </c>
      <c r="H565" s="195">
        <v>568.16</v>
      </c>
      <c r="I565" s="203"/>
      <c r="J565" s="197" t="s">
        <v>19</v>
      </c>
      <c r="K565" s="201" t="s">
        <v>28</v>
      </c>
      <c r="L565" s="201"/>
      <c r="M565" s="201"/>
      <c r="N565" s="201" t="s">
        <v>29</v>
      </c>
      <c r="O565" s="199" t="s">
        <v>84</v>
      </c>
      <c r="P565" s="197"/>
      <c r="Q565" s="197"/>
    </row>
    <row r="566" spans="1:17" s="200" customFormat="1" hidden="1">
      <c r="A566" s="191">
        <v>43691</v>
      </c>
      <c r="B566" s="201" t="s">
        <v>49</v>
      </c>
      <c r="C566" s="201" t="s">
        <v>104</v>
      </c>
      <c r="D566" s="201" t="s">
        <v>20</v>
      </c>
      <c r="E566" s="202"/>
      <c r="F566" s="202">
        <v>300000</v>
      </c>
      <c r="G566" s="194">
        <f t="shared" si="9"/>
        <v>528.02027597859762</v>
      </c>
      <c r="H566" s="195">
        <v>568.16</v>
      </c>
      <c r="I566" s="203"/>
      <c r="J566" s="197" t="s">
        <v>19</v>
      </c>
      <c r="K566" s="201" t="s">
        <v>28</v>
      </c>
      <c r="L566" s="201"/>
      <c r="M566" s="201"/>
      <c r="N566" s="201" t="s">
        <v>29</v>
      </c>
      <c r="O566" s="201" t="s">
        <v>85</v>
      </c>
      <c r="P566" s="197"/>
      <c r="Q566" s="197"/>
    </row>
    <row r="567" spans="1:17" s="110" customFormat="1" hidden="1">
      <c r="A567" s="102">
        <v>43691</v>
      </c>
      <c r="B567" s="103" t="s">
        <v>550</v>
      </c>
      <c r="C567" s="103" t="s">
        <v>73</v>
      </c>
      <c r="D567" s="103" t="s">
        <v>41</v>
      </c>
      <c r="E567" s="104"/>
      <c r="F567" s="104">
        <v>19000</v>
      </c>
      <c r="G567" s="105">
        <f t="shared" si="9"/>
        <v>33.44128414531118</v>
      </c>
      <c r="H567" s="106">
        <v>568.16</v>
      </c>
      <c r="I567" s="107"/>
      <c r="J567" s="108" t="s">
        <v>19</v>
      </c>
      <c r="K567" s="103" t="s">
        <v>28</v>
      </c>
      <c r="L567" s="103"/>
      <c r="M567" s="103"/>
      <c r="N567" s="103" t="s">
        <v>29</v>
      </c>
      <c r="O567" s="103" t="s">
        <v>85</v>
      </c>
      <c r="P567" s="108"/>
      <c r="Q567" s="108"/>
    </row>
    <row r="568" spans="1:17" hidden="1">
      <c r="A568" s="33">
        <v>43691</v>
      </c>
      <c r="B568" s="3" t="s">
        <v>551</v>
      </c>
      <c r="C568" s="3" t="s">
        <v>22</v>
      </c>
      <c r="D568" s="34" t="s">
        <v>36</v>
      </c>
      <c r="E568" s="4"/>
      <c r="F568" s="4">
        <v>5000</v>
      </c>
      <c r="G568" s="65">
        <f t="shared" si="9"/>
        <v>8.8003379329766265</v>
      </c>
      <c r="H568" s="66">
        <v>568.16</v>
      </c>
      <c r="I568" s="67"/>
      <c r="J568" s="34" t="s">
        <v>19</v>
      </c>
      <c r="K568" s="3" t="s">
        <v>28</v>
      </c>
      <c r="L568" s="3"/>
      <c r="M568" s="3"/>
      <c r="N568" s="3" t="s">
        <v>29</v>
      </c>
      <c r="O568" s="26" t="s">
        <v>84</v>
      </c>
      <c r="P568" s="34"/>
      <c r="Q568" s="34"/>
    </row>
    <row r="569" spans="1:17" s="200" customFormat="1" hidden="1">
      <c r="A569" s="191">
        <v>43691</v>
      </c>
      <c r="B569" s="201" t="s">
        <v>87</v>
      </c>
      <c r="C569" s="201" t="s">
        <v>104</v>
      </c>
      <c r="D569" s="197" t="s">
        <v>36</v>
      </c>
      <c r="E569" s="202"/>
      <c r="F569" s="202">
        <v>100000</v>
      </c>
      <c r="G569" s="194">
        <f t="shared" si="9"/>
        <v>176.00675865953252</v>
      </c>
      <c r="H569" s="195">
        <v>568.16</v>
      </c>
      <c r="I569" s="203"/>
      <c r="J569" s="197" t="s">
        <v>19</v>
      </c>
      <c r="K569" s="201" t="s">
        <v>28</v>
      </c>
      <c r="L569" s="201"/>
      <c r="M569" s="201"/>
      <c r="N569" s="201" t="s">
        <v>29</v>
      </c>
      <c r="O569" s="201" t="s">
        <v>85</v>
      </c>
      <c r="P569" s="197"/>
      <c r="Q569" s="197"/>
    </row>
    <row r="570" spans="1:17" s="110" customFormat="1" hidden="1">
      <c r="A570" s="102">
        <v>43691</v>
      </c>
      <c r="B570" s="103" t="s">
        <v>680</v>
      </c>
      <c r="C570" s="103" t="s">
        <v>294</v>
      </c>
      <c r="D570" s="103" t="s">
        <v>41</v>
      </c>
      <c r="E570" s="104"/>
      <c r="F570" s="104">
        <v>30000</v>
      </c>
      <c r="G570" s="105">
        <f t="shared" si="9"/>
        <v>52.802027597859762</v>
      </c>
      <c r="H570" s="106">
        <v>568.16</v>
      </c>
      <c r="I570" s="107"/>
      <c r="J570" s="108" t="s">
        <v>19</v>
      </c>
      <c r="K570" s="103" t="s">
        <v>28</v>
      </c>
      <c r="L570" s="103"/>
      <c r="M570" s="103"/>
      <c r="N570" s="103" t="s">
        <v>29</v>
      </c>
      <c r="O570" s="103" t="s">
        <v>85</v>
      </c>
      <c r="P570" s="108"/>
      <c r="Q570" s="108"/>
    </row>
    <row r="571" spans="1:17" hidden="1">
      <c r="A571" s="33">
        <v>43692</v>
      </c>
      <c r="B571" s="51" t="s">
        <v>746</v>
      </c>
      <c r="C571" s="51" t="s">
        <v>232</v>
      </c>
      <c r="D571" s="70" t="s">
        <v>20</v>
      </c>
      <c r="E571" s="53"/>
      <c r="F571" s="53">
        <v>2500</v>
      </c>
      <c r="G571" s="35">
        <f t="shared" si="9"/>
        <v>4.4001689664883132</v>
      </c>
      <c r="H571" s="36">
        <v>568.16</v>
      </c>
      <c r="I571" s="52"/>
      <c r="J571" s="34" t="s">
        <v>21</v>
      </c>
      <c r="K571" s="39" t="s">
        <v>226</v>
      </c>
      <c r="L571" s="39"/>
      <c r="M571" s="39"/>
      <c r="N571" s="34" t="s">
        <v>29</v>
      </c>
      <c r="O571" s="26" t="s">
        <v>84</v>
      </c>
      <c r="P571" s="34"/>
      <c r="Q571" s="34"/>
    </row>
    <row r="572" spans="1:17" hidden="1">
      <c r="A572" s="33">
        <v>43692</v>
      </c>
      <c r="B572" s="51" t="s">
        <v>747</v>
      </c>
      <c r="C572" s="51" t="s">
        <v>232</v>
      </c>
      <c r="D572" s="70" t="s">
        <v>20</v>
      </c>
      <c r="E572" s="53"/>
      <c r="F572" s="53">
        <v>2000</v>
      </c>
      <c r="G572" s="35">
        <f t="shared" si="9"/>
        <v>3.5201351731906505</v>
      </c>
      <c r="H572" s="36">
        <v>568.16</v>
      </c>
      <c r="I572" s="52"/>
      <c r="J572" s="34" t="s">
        <v>21</v>
      </c>
      <c r="K572" s="39" t="s">
        <v>226</v>
      </c>
      <c r="L572" s="39"/>
      <c r="M572" s="39"/>
      <c r="N572" s="34" t="s">
        <v>29</v>
      </c>
      <c r="O572" s="26" t="s">
        <v>84</v>
      </c>
      <c r="P572" s="34"/>
      <c r="Q572" s="34"/>
    </row>
    <row r="573" spans="1:17" hidden="1">
      <c r="A573" s="33">
        <v>43692</v>
      </c>
      <c r="B573" s="51" t="s">
        <v>265</v>
      </c>
      <c r="C573" s="51" t="s">
        <v>22</v>
      </c>
      <c r="D573" s="70" t="s">
        <v>20</v>
      </c>
      <c r="E573" s="53"/>
      <c r="F573" s="88">
        <v>2000</v>
      </c>
      <c r="G573" s="35">
        <f t="shared" si="9"/>
        <v>3.5201351731906505</v>
      </c>
      <c r="H573" s="36">
        <v>568.16</v>
      </c>
      <c r="I573" s="52"/>
      <c r="J573" s="34" t="s">
        <v>21</v>
      </c>
      <c r="K573" s="39" t="s">
        <v>226</v>
      </c>
      <c r="L573" s="39"/>
      <c r="M573" s="39"/>
      <c r="N573" s="34" t="s">
        <v>29</v>
      </c>
      <c r="O573" s="26" t="s">
        <v>84</v>
      </c>
      <c r="P573" s="34"/>
      <c r="Q573" s="34"/>
    </row>
    <row r="574" spans="1:17" hidden="1">
      <c r="A574" s="33">
        <v>43692</v>
      </c>
      <c r="B574" s="51" t="s">
        <v>266</v>
      </c>
      <c r="C574" s="51" t="s">
        <v>22</v>
      </c>
      <c r="D574" s="70" t="s">
        <v>20</v>
      </c>
      <c r="E574" s="53"/>
      <c r="F574" s="88">
        <v>1000</v>
      </c>
      <c r="G574" s="35">
        <f t="shared" si="9"/>
        <v>1.7600675865953253</v>
      </c>
      <c r="H574" s="36">
        <v>568.16</v>
      </c>
      <c r="I574" s="52"/>
      <c r="J574" s="34" t="s">
        <v>21</v>
      </c>
      <c r="K574" s="39" t="s">
        <v>226</v>
      </c>
      <c r="L574" s="39"/>
      <c r="M574" s="39"/>
      <c r="N574" s="34" t="s">
        <v>29</v>
      </c>
      <c r="O574" s="26" t="s">
        <v>84</v>
      </c>
      <c r="P574" s="34"/>
      <c r="Q574" s="34"/>
    </row>
    <row r="575" spans="1:17" hidden="1">
      <c r="A575" s="33">
        <v>43692</v>
      </c>
      <c r="B575" s="51" t="s">
        <v>267</v>
      </c>
      <c r="C575" s="51" t="s">
        <v>22</v>
      </c>
      <c r="D575" s="70" t="s">
        <v>20</v>
      </c>
      <c r="E575" s="53"/>
      <c r="F575" s="88">
        <v>1000</v>
      </c>
      <c r="G575" s="35">
        <f t="shared" si="9"/>
        <v>1.7600675865953253</v>
      </c>
      <c r="H575" s="36">
        <v>568.16</v>
      </c>
      <c r="I575" s="52"/>
      <c r="J575" s="34" t="s">
        <v>21</v>
      </c>
      <c r="K575" s="39" t="s">
        <v>226</v>
      </c>
      <c r="L575" s="39"/>
      <c r="M575" s="39"/>
      <c r="N575" s="34" t="s">
        <v>29</v>
      </c>
      <c r="O575" s="26" t="s">
        <v>84</v>
      </c>
      <c r="P575" s="34"/>
      <c r="Q575" s="34"/>
    </row>
    <row r="576" spans="1:17" hidden="1">
      <c r="A576" s="33">
        <v>43692</v>
      </c>
      <c r="B576" s="51" t="s">
        <v>268</v>
      </c>
      <c r="C576" s="51" t="s">
        <v>22</v>
      </c>
      <c r="D576" s="70" t="s">
        <v>20</v>
      </c>
      <c r="E576" s="53"/>
      <c r="F576" s="88">
        <v>1000</v>
      </c>
      <c r="G576" s="35">
        <f t="shared" si="9"/>
        <v>1.7600675865953253</v>
      </c>
      <c r="H576" s="36">
        <v>568.16</v>
      </c>
      <c r="I576" s="52"/>
      <c r="J576" s="34" t="s">
        <v>21</v>
      </c>
      <c r="K576" s="39" t="s">
        <v>226</v>
      </c>
      <c r="L576" s="39"/>
      <c r="M576" s="39"/>
      <c r="N576" s="34" t="s">
        <v>29</v>
      </c>
      <c r="O576" s="26" t="s">
        <v>84</v>
      </c>
      <c r="P576" s="34"/>
      <c r="Q576" s="34"/>
    </row>
    <row r="577" spans="1:17" hidden="1">
      <c r="A577" s="33">
        <v>43692</v>
      </c>
      <c r="B577" s="51" t="s">
        <v>269</v>
      </c>
      <c r="C577" s="51" t="s">
        <v>22</v>
      </c>
      <c r="D577" s="70" t="s">
        <v>20</v>
      </c>
      <c r="E577" s="53"/>
      <c r="F577" s="88">
        <v>1000</v>
      </c>
      <c r="G577" s="35">
        <f t="shared" si="9"/>
        <v>1.7600675865953253</v>
      </c>
      <c r="H577" s="36">
        <v>568.16</v>
      </c>
      <c r="I577" s="52"/>
      <c r="J577" s="34" t="s">
        <v>21</v>
      </c>
      <c r="K577" s="39" t="s">
        <v>226</v>
      </c>
      <c r="L577" s="39"/>
      <c r="M577" s="39"/>
      <c r="N577" s="34" t="s">
        <v>29</v>
      </c>
      <c r="O577" s="26" t="s">
        <v>84</v>
      </c>
      <c r="P577" s="34"/>
      <c r="Q577" s="34"/>
    </row>
    <row r="578" spans="1:17" hidden="1">
      <c r="A578" s="33">
        <v>43692</v>
      </c>
      <c r="B578" s="43" t="s">
        <v>348</v>
      </c>
      <c r="C578" s="43" t="s">
        <v>22</v>
      </c>
      <c r="D578" s="44" t="s">
        <v>20</v>
      </c>
      <c r="E578" s="45"/>
      <c r="F578" s="92">
        <v>2000</v>
      </c>
      <c r="G578" s="35">
        <f t="shared" si="9"/>
        <v>3.5201351731906505</v>
      </c>
      <c r="H578" s="36">
        <v>568.16</v>
      </c>
      <c r="I578" s="46"/>
      <c r="J578" s="34" t="s">
        <v>49</v>
      </c>
      <c r="K578" s="43" t="s">
        <v>30</v>
      </c>
      <c r="L578" s="47"/>
      <c r="M578" s="47"/>
      <c r="N578" s="34" t="s">
        <v>29</v>
      </c>
      <c r="O578" s="26" t="s">
        <v>84</v>
      </c>
      <c r="P578" s="34"/>
      <c r="Q578" s="34"/>
    </row>
    <row r="579" spans="1:17" hidden="1">
      <c r="A579" s="33">
        <v>43692</v>
      </c>
      <c r="B579" s="43" t="s">
        <v>735</v>
      </c>
      <c r="C579" s="43" t="s">
        <v>24</v>
      </c>
      <c r="D579" s="44" t="s">
        <v>20</v>
      </c>
      <c r="E579" s="45"/>
      <c r="F579" s="45">
        <v>2500</v>
      </c>
      <c r="G579" s="35">
        <f t="shared" si="9"/>
        <v>4.4001689664883132</v>
      </c>
      <c r="H579" s="36">
        <v>568.16</v>
      </c>
      <c r="I579" s="46"/>
      <c r="J579" s="34" t="s">
        <v>49</v>
      </c>
      <c r="K579" s="43" t="s">
        <v>30</v>
      </c>
      <c r="L579" s="47"/>
      <c r="M579" s="47"/>
      <c r="N579" s="34" t="s">
        <v>29</v>
      </c>
      <c r="O579" s="26" t="s">
        <v>84</v>
      </c>
      <c r="P579" s="34"/>
      <c r="Q579" s="34"/>
    </row>
    <row r="580" spans="1:17" hidden="1">
      <c r="A580" s="33">
        <v>43692</v>
      </c>
      <c r="B580" s="43" t="s">
        <v>349</v>
      </c>
      <c r="C580" s="43" t="s">
        <v>22</v>
      </c>
      <c r="D580" s="44" t="s">
        <v>20</v>
      </c>
      <c r="E580" s="45"/>
      <c r="F580" s="92">
        <v>2000</v>
      </c>
      <c r="G580" s="35">
        <f t="shared" si="9"/>
        <v>3.5201351731906505</v>
      </c>
      <c r="H580" s="36">
        <v>568.16</v>
      </c>
      <c r="I580" s="46"/>
      <c r="J580" s="34" t="s">
        <v>49</v>
      </c>
      <c r="K580" s="43" t="s">
        <v>30</v>
      </c>
      <c r="L580" s="47"/>
      <c r="M580" s="47"/>
      <c r="N580" s="34" t="s">
        <v>29</v>
      </c>
      <c r="O580" s="26" t="s">
        <v>84</v>
      </c>
      <c r="P580" s="34"/>
      <c r="Q580" s="34"/>
    </row>
    <row r="581" spans="1:17" hidden="1">
      <c r="A581" s="33">
        <v>43692</v>
      </c>
      <c r="B581" s="43" t="s">
        <v>350</v>
      </c>
      <c r="C581" s="43" t="s">
        <v>22</v>
      </c>
      <c r="D581" s="44" t="s">
        <v>20</v>
      </c>
      <c r="E581" s="45"/>
      <c r="F581" s="92">
        <v>2000</v>
      </c>
      <c r="G581" s="35">
        <f t="shared" si="9"/>
        <v>3.5201351731906505</v>
      </c>
      <c r="H581" s="36">
        <v>568.16</v>
      </c>
      <c r="I581" s="46"/>
      <c r="J581" s="34" t="s">
        <v>49</v>
      </c>
      <c r="K581" s="43" t="s">
        <v>30</v>
      </c>
      <c r="L581" s="47"/>
      <c r="M581" s="47"/>
      <c r="N581" s="34" t="s">
        <v>29</v>
      </c>
      <c r="O581" s="26" t="s">
        <v>84</v>
      </c>
      <c r="P581" s="34"/>
      <c r="Q581" s="34"/>
    </row>
    <row r="582" spans="1:17" hidden="1">
      <c r="A582" s="33">
        <v>43693</v>
      </c>
      <c r="B582" s="51" t="s">
        <v>748</v>
      </c>
      <c r="C582" s="51" t="s">
        <v>232</v>
      </c>
      <c r="D582" s="70" t="s">
        <v>20</v>
      </c>
      <c r="E582" s="53"/>
      <c r="F582" s="53">
        <v>3000</v>
      </c>
      <c r="G582" s="35">
        <f t="shared" si="9"/>
        <v>5.2802027597859764</v>
      </c>
      <c r="H582" s="36">
        <v>568.16</v>
      </c>
      <c r="I582" s="52"/>
      <c r="J582" s="34" t="s">
        <v>21</v>
      </c>
      <c r="K582" s="39" t="s">
        <v>226</v>
      </c>
      <c r="L582" s="39"/>
      <c r="M582" s="39"/>
      <c r="N582" s="34" t="s">
        <v>29</v>
      </c>
      <c r="O582" s="26" t="s">
        <v>84</v>
      </c>
      <c r="P582" s="34"/>
      <c r="Q582" s="34"/>
    </row>
    <row r="583" spans="1:17" hidden="1">
      <c r="A583" s="33">
        <v>43693</v>
      </c>
      <c r="B583" s="51" t="s">
        <v>749</v>
      </c>
      <c r="C583" s="51" t="s">
        <v>232</v>
      </c>
      <c r="D583" s="70" t="s">
        <v>20</v>
      </c>
      <c r="E583" s="53"/>
      <c r="F583" s="53">
        <v>5000</v>
      </c>
      <c r="G583" s="35">
        <f t="shared" si="9"/>
        <v>8.8003379329766265</v>
      </c>
      <c r="H583" s="36">
        <v>568.16</v>
      </c>
      <c r="I583" s="52"/>
      <c r="J583" s="34" t="s">
        <v>21</v>
      </c>
      <c r="K583" s="39" t="s">
        <v>226</v>
      </c>
      <c r="L583" s="39"/>
      <c r="M583" s="39"/>
      <c r="N583" s="34" t="s">
        <v>29</v>
      </c>
      <c r="O583" s="26" t="s">
        <v>84</v>
      </c>
      <c r="P583" s="34"/>
      <c r="Q583" s="34"/>
    </row>
    <row r="584" spans="1:17" hidden="1">
      <c r="A584" s="33">
        <v>43693</v>
      </c>
      <c r="B584" s="51" t="s">
        <v>745</v>
      </c>
      <c r="C584" s="51" t="s">
        <v>232</v>
      </c>
      <c r="D584" s="70" t="s">
        <v>20</v>
      </c>
      <c r="E584" s="53"/>
      <c r="F584" s="53">
        <v>2000</v>
      </c>
      <c r="G584" s="35">
        <f t="shared" si="9"/>
        <v>3.5201351731906505</v>
      </c>
      <c r="H584" s="36">
        <v>568.16</v>
      </c>
      <c r="I584" s="52"/>
      <c r="J584" s="34" t="s">
        <v>21</v>
      </c>
      <c r="K584" s="39" t="s">
        <v>226</v>
      </c>
      <c r="L584" s="39"/>
      <c r="M584" s="39"/>
      <c r="N584" s="34" t="s">
        <v>29</v>
      </c>
      <c r="O584" s="26" t="s">
        <v>84</v>
      </c>
      <c r="P584" s="34"/>
      <c r="Q584" s="34"/>
    </row>
    <row r="585" spans="1:17" hidden="1">
      <c r="A585" s="33">
        <v>43693</v>
      </c>
      <c r="B585" s="39" t="s">
        <v>270</v>
      </c>
      <c r="C585" s="51" t="s">
        <v>22</v>
      </c>
      <c r="D585" s="70" t="s">
        <v>20</v>
      </c>
      <c r="E585" s="53"/>
      <c r="F585" s="88">
        <v>1000</v>
      </c>
      <c r="G585" s="35">
        <f t="shared" si="9"/>
        <v>1.7600675865953253</v>
      </c>
      <c r="H585" s="36">
        <v>568.16</v>
      </c>
      <c r="I585" s="52"/>
      <c r="J585" s="34" t="s">
        <v>21</v>
      </c>
      <c r="K585" s="39" t="s">
        <v>226</v>
      </c>
      <c r="L585" s="39"/>
      <c r="M585" s="39"/>
      <c r="N585" s="34" t="s">
        <v>29</v>
      </c>
      <c r="O585" s="26" t="s">
        <v>84</v>
      </c>
      <c r="P585" s="34"/>
      <c r="Q585" s="34"/>
    </row>
    <row r="586" spans="1:17" hidden="1">
      <c r="A586" s="33">
        <v>43693</v>
      </c>
      <c r="B586" s="39" t="s">
        <v>271</v>
      </c>
      <c r="C586" s="51" t="s">
        <v>22</v>
      </c>
      <c r="D586" s="70" t="s">
        <v>20</v>
      </c>
      <c r="E586" s="53"/>
      <c r="F586" s="88">
        <v>1000</v>
      </c>
      <c r="G586" s="35">
        <f t="shared" si="9"/>
        <v>1.7600675865953253</v>
      </c>
      <c r="H586" s="36">
        <v>568.16</v>
      </c>
      <c r="I586" s="52"/>
      <c r="J586" s="34" t="s">
        <v>21</v>
      </c>
      <c r="K586" s="39" t="s">
        <v>226</v>
      </c>
      <c r="L586" s="39"/>
      <c r="M586" s="39"/>
      <c r="N586" s="34" t="s">
        <v>29</v>
      </c>
      <c r="O586" s="26" t="s">
        <v>84</v>
      </c>
      <c r="P586" s="34"/>
      <c r="Q586" s="34"/>
    </row>
    <row r="587" spans="1:17" hidden="1">
      <c r="A587" s="33">
        <v>43693</v>
      </c>
      <c r="B587" s="39" t="s">
        <v>272</v>
      </c>
      <c r="C587" s="51" t="s">
        <v>22</v>
      </c>
      <c r="D587" s="70" t="s">
        <v>20</v>
      </c>
      <c r="E587" s="53"/>
      <c r="F587" s="88">
        <v>1000</v>
      </c>
      <c r="G587" s="35">
        <f t="shared" si="9"/>
        <v>1.7600675865953253</v>
      </c>
      <c r="H587" s="36">
        <v>568.16</v>
      </c>
      <c r="I587" s="52"/>
      <c r="J587" s="34" t="s">
        <v>21</v>
      </c>
      <c r="K587" s="39" t="s">
        <v>226</v>
      </c>
      <c r="L587" s="39"/>
      <c r="M587" s="39"/>
      <c r="N587" s="34" t="s">
        <v>29</v>
      </c>
      <c r="O587" s="26" t="s">
        <v>84</v>
      </c>
      <c r="P587" s="34"/>
      <c r="Q587" s="34"/>
    </row>
    <row r="588" spans="1:17" hidden="1">
      <c r="A588" s="33">
        <v>43693</v>
      </c>
      <c r="B588" s="39" t="s">
        <v>273</v>
      </c>
      <c r="C588" s="51" t="s">
        <v>22</v>
      </c>
      <c r="D588" s="70" t="s">
        <v>20</v>
      </c>
      <c r="E588" s="53"/>
      <c r="F588" s="88">
        <v>1000</v>
      </c>
      <c r="G588" s="35">
        <f t="shared" si="9"/>
        <v>1.7600675865953253</v>
      </c>
      <c r="H588" s="36">
        <v>568.16</v>
      </c>
      <c r="I588" s="52"/>
      <c r="J588" s="34" t="s">
        <v>21</v>
      </c>
      <c r="K588" s="39" t="s">
        <v>226</v>
      </c>
      <c r="L588" s="39"/>
      <c r="M588" s="39"/>
      <c r="N588" s="34" t="s">
        <v>29</v>
      </c>
      <c r="O588" s="26" t="s">
        <v>84</v>
      </c>
      <c r="P588" s="34"/>
      <c r="Q588" s="34"/>
    </row>
    <row r="589" spans="1:17" s="200" customFormat="1" hidden="1">
      <c r="A589" s="191">
        <v>43693</v>
      </c>
      <c r="B589" s="213" t="s">
        <v>86</v>
      </c>
      <c r="C589" s="213" t="s">
        <v>104</v>
      </c>
      <c r="D589" s="207" t="s">
        <v>20</v>
      </c>
      <c r="E589" s="193">
        <v>150000</v>
      </c>
      <c r="F589" s="193"/>
      <c r="G589" s="194">
        <f t="shared" si="9"/>
        <v>0</v>
      </c>
      <c r="H589" s="195">
        <v>568.16</v>
      </c>
      <c r="I589" s="196"/>
      <c r="J589" s="197" t="s">
        <v>21</v>
      </c>
      <c r="K589" s="192" t="s">
        <v>23</v>
      </c>
      <c r="L589" s="192"/>
      <c r="M589" s="192"/>
      <c r="N589" s="197" t="s">
        <v>29</v>
      </c>
      <c r="O589" s="199" t="s">
        <v>84</v>
      </c>
      <c r="P589" s="197"/>
      <c r="Q589" s="197"/>
    </row>
    <row r="590" spans="1:17" hidden="1">
      <c r="A590" s="33">
        <v>43693</v>
      </c>
      <c r="B590" s="43" t="s">
        <v>351</v>
      </c>
      <c r="C590" s="43" t="s">
        <v>22</v>
      </c>
      <c r="D590" s="44" t="s">
        <v>20</v>
      </c>
      <c r="E590" s="45"/>
      <c r="F590" s="92">
        <v>2000</v>
      </c>
      <c r="G590" s="35">
        <f t="shared" si="9"/>
        <v>3.5201351731906505</v>
      </c>
      <c r="H590" s="36">
        <v>568.16</v>
      </c>
      <c r="I590" s="46"/>
      <c r="J590" s="34" t="s">
        <v>49</v>
      </c>
      <c r="K590" s="43" t="s">
        <v>30</v>
      </c>
      <c r="L590" s="47"/>
      <c r="M590" s="47"/>
      <c r="N590" s="34" t="s">
        <v>29</v>
      </c>
      <c r="O590" s="26" t="s">
        <v>84</v>
      </c>
      <c r="P590" s="34"/>
      <c r="Q590" s="34"/>
    </row>
    <row r="591" spans="1:17" hidden="1">
      <c r="A591" s="33">
        <v>43693</v>
      </c>
      <c r="B591" s="43" t="s">
        <v>352</v>
      </c>
      <c r="C591" s="43" t="s">
        <v>22</v>
      </c>
      <c r="D591" s="44" t="s">
        <v>20</v>
      </c>
      <c r="E591" s="45"/>
      <c r="F591" s="92">
        <v>2000</v>
      </c>
      <c r="G591" s="35">
        <f t="shared" si="9"/>
        <v>3.5201351731906505</v>
      </c>
      <c r="H591" s="36">
        <v>568.16</v>
      </c>
      <c r="I591" s="46"/>
      <c r="J591" s="34" t="s">
        <v>49</v>
      </c>
      <c r="K591" s="43" t="s">
        <v>30</v>
      </c>
      <c r="L591" s="47"/>
      <c r="M591" s="47"/>
      <c r="N591" s="34" t="s">
        <v>29</v>
      </c>
      <c r="O591" s="26" t="s">
        <v>84</v>
      </c>
      <c r="P591" s="34"/>
      <c r="Q591" s="34"/>
    </row>
    <row r="592" spans="1:17" hidden="1">
      <c r="A592" s="33">
        <v>43693</v>
      </c>
      <c r="B592" s="43" t="s">
        <v>353</v>
      </c>
      <c r="C592" s="43" t="s">
        <v>22</v>
      </c>
      <c r="D592" s="44" t="s">
        <v>20</v>
      </c>
      <c r="E592" s="45"/>
      <c r="F592" s="92">
        <v>2000</v>
      </c>
      <c r="G592" s="35">
        <f t="shared" si="9"/>
        <v>3.5201351731906505</v>
      </c>
      <c r="H592" s="36">
        <v>568.16</v>
      </c>
      <c r="I592" s="46"/>
      <c r="J592" s="34" t="s">
        <v>49</v>
      </c>
      <c r="K592" s="43" t="s">
        <v>30</v>
      </c>
      <c r="L592" s="47"/>
      <c r="M592" s="47"/>
      <c r="N592" s="34" t="s">
        <v>29</v>
      </c>
      <c r="O592" s="26" t="s">
        <v>84</v>
      </c>
      <c r="P592" s="34"/>
      <c r="Q592" s="34"/>
    </row>
    <row r="593" spans="1:17" s="200" customFormat="1" hidden="1">
      <c r="A593" s="191">
        <v>43693</v>
      </c>
      <c r="B593" s="208" t="s">
        <v>19</v>
      </c>
      <c r="C593" s="208" t="s">
        <v>104</v>
      </c>
      <c r="D593" s="225" t="s">
        <v>20</v>
      </c>
      <c r="E593" s="223">
        <v>300000</v>
      </c>
      <c r="F593" s="223"/>
      <c r="G593" s="194">
        <f t="shared" si="9"/>
        <v>0</v>
      </c>
      <c r="H593" s="195">
        <v>568.16</v>
      </c>
      <c r="I593" s="211"/>
      <c r="J593" s="197" t="s">
        <v>49</v>
      </c>
      <c r="K593" s="208" t="s">
        <v>23</v>
      </c>
      <c r="L593" s="192"/>
      <c r="M593" s="192"/>
      <c r="N593" s="197" t="s">
        <v>29</v>
      </c>
      <c r="O593" s="199" t="s">
        <v>84</v>
      </c>
      <c r="P593" s="197"/>
      <c r="Q593" s="197"/>
    </row>
    <row r="594" spans="1:17" s="200" customFormat="1" hidden="1">
      <c r="A594" s="191">
        <v>43693</v>
      </c>
      <c r="B594" s="208" t="s">
        <v>354</v>
      </c>
      <c r="C594" s="208" t="s">
        <v>104</v>
      </c>
      <c r="D594" s="225" t="s">
        <v>20</v>
      </c>
      <c r="E594" s="223"/>
      <c r="F594" s="223">
        <v>150000</v>
      </c>
      <c r="G594" s="194">
        <f t="shared" si="9"/>
        <v>264.01013798929881</v>
      </c>
      <c r="H594" s="195">
        <v>568.16</v>
      </c>
      <c r="I594" s="211"/>
      <c r="J594" s="197" t="s">
        <v>49</v>
      </c>
      <c r="K594" s="208" t="s">
        <v>23</v>
      </c>
      <c r="L594" s="192"/>
      <c r="M594" s="192"/>
      <c r="N594" s="197" t="s">
        <v>29</v>
      </c>
      <c r="O594" s="197" t="s">
        <v>85</v>
      </c>
      <c r="P594" s="197"/>
      <c r="Q594" s="197"/>
    </row>
    <row r="595" spans="1:17" hidden="1">
      <c r="A595" s="33">
        <v>43693</v>
      </c>
      <c r="B595" s="43" t="s">
        <v>355</v>
      </c>
      <c r="C595" s="43" t="s">
        <v>22</v>
      </c>
      <c r="D595" s="44" t="s">
        <v>20</v>
      </c>
      <c r="E595" s="45"/>
      <c r="F595" s="92">
        <v>2000</v>
      </c>
      <c r="G595" s="35">
        <f t="shared" si="9"/>
        <v>3.5201351731906505</v>
      </c>
      <c r="H595" s="36">
        <v>568.16</v>
      </c>
      <c r="I595" s="46"/>
      <c r="J595" s="34" t="s">
        <v>49</v>
      </c>
      <c r="K595" s="43" t="s">
        <v>30</v>
      </c>
      <c r="L595" s="47"/>
      <c r="M595" s="47"/>
      <c r="N595" s="34" t="s">
        <v>29</v>
      </c>
      <c r="O595" s="26" t="s">
        <v>84</v>
      </c>
      <c r="P595" s="34"/>
      <c r="Q595" s="34"/>
    </row>
    <row r="596" spans="1:17" hidden="1">
      <c r="A596" s="33">
        <v>43693</v>
      </c>
      <c r="B596" s="43" t="s">
        <v>356</v>
      </c>
      <c r="C596" s="43" t="s">
        <v>22</v>
      </c>
      <c r="D596" s="44" t="s">
        <v>20</v>
      </c>
      <c r="E596" s="45"/>
      <c r="F596" s="92">
        <v>2000</v>
      </c>
      <c r="G596" s="35">
        <f t="shared" si="9"/>
        <v>3.5201351731906505</v>
      </c>
      <c r="H596" s="36">
        <v>568.16</v>
      </c>
      <c r="I596" s="46"/>
      <c r="J596" s="34" t="s">
        <v>49</v>
      </c>
      <c r="K596" s="43" t="s">
        <v>30</v>
      </c>
      <c r="L596" s="47"/>
      <c r="M596" s="47"/>
      <c r="N596" s="34" t="s">
        <v>29</v>
      </c>
      <c r="O596" s="26" t="s">
        <v>84</v>
      </c>
      <c r="P596" s="34"/>
      <c r="Q596" s="34"/>
    </row>
    <row r="597" spans="1:17" hidden="1">
      <c r="A597" s="33">
        <v>43693</v>
      </c>
      <c r="B597" s="43" t="s">
        <v>357</v>
      </c>
      <c r="C597" s="43" t="s">
        <v>22</v>
      </c>
      <c r="D597" s="44" t="s">
        <v>20</v>
      </c>
      <c r="E597" s="45"/>
      <c r="F597" s="92">
        <v>1000</v>
      </c>
      <c r="G597" s="35">
        <f t="shared" si="9"/>
        <v>1.7600675865953253</v>
      </c>
      <c r="H597" s="36">
        <v>568.16</v>
      </c>
      <c r="I597" s="46"/>
      <c r="J597" s="34" t="s">
        <v>49</v>
      </c>
      <c r="K597" s="43" t="s">
        <v>30</v>
      </c>
      <c r="L597" s="47"/>
      <c r="M597" s="47"/>
      <c r="N597" s="34" t="s">
        <v>29</v>
      </c>
      <c r="O597" s="26" t="s">
        <v>84</v>
      </c>
      <c r="P597" s="34"/>
      <c r="Q597" s="34"/>
    </row>
    <row r="598" spans="1:17" hidden="1">
      <c r="A598" s="33">
        <v>43694</v>
      </c>
      <c r="B598" s="51" t="s">
        <v>274</v>
      </c>
      <c r="C598" s="123" t="s">
        <v>647</v>
      </c>
      <c r="D598" s="70" t="s">
        <v>41</v>
      </c>
      <c r="E598" s="53"/>
      <c r="F598" s="53">
        <v>10000</v>
      </c>
      <c r="G598" s="35">
        <f t="shared" si="9"/>
        <v>17.600675865953253</v>
      </c>
      <c r="H598" s="36">
        <v>568.16</v>
      </c>
      <c r="I598" s="52"/>
      <c r="J598" s="34" t="s">
        <v>21</v>
      </c>
      <c r="K598" s="39" t="s">
        <v>226</v>
      </c>
      <c r="L598" s="39"/>
      <c r="M598" s="39"/>
      <c r="N598" s="34" t="s">
        <v>29</v>
      </c>
      <c r="O598" s="26" t="s">
        <v>84</v>
      </c>
      <c r="P598" s="34"/>
      <c r="Q598" s="34"/>
    </row>
    <row r="599" spans="1:17" hidden="1">
      <c r="A599" s="33">
        <v>43694</v>
      </c>
      <c r="B599" s="51" t="s">
        <v>750</v>
      </c>
      <c r="C599" s="51" t="s">
        <v>232</v>
      </c>
      <c r="D599" s="70" t="s">
        <v>20</v>
      </c>
      <c r="E599" s="53"/>
      <c r="F599" s="53">
        <v>4000</v>
      </c>
      <c r="G599" s="35">
        <f t="shared" si="9"/>
        <v>7.040270346381301</v>
      </c>
      <c r="H599" s="36">
        <v>568.16</v>
      </c>
      <c r="I599" s="52"/>
      <c r="J599" s="34" t="s">
        <v>21</v>
      </c>
      <c r="K599" s="39" t="s">
        <v>226</v>
      </c>
      <c r="L599" s="39"/>
      <c r="M599" s="39"/>
      <c r="N599" s="34" t="s">
        <v>29</v>
      </c>
      <c r="O599" s="26" t="s">
        <v>84</v>
      </c>
      <c r="P599" s="34"/>
      <c r="Q599" s="34"/>
    </row>
    <row r="600" spans="1:17" hidden="1">
      <c r="A600" s="33">
        <v>43694</v>
      </c>
      <c r="B600" s="51" t="s">
        <v>275</v>
      </c>
      <c r="C600" s="51" t="s">
        <v>22</v>
      </c>
      <c r="D600" s="70" t="s">
        <v>20</v>
      </c>
      <c r="E600" s="53"/>
      <c r="F600" s="53">
        <v>7000</v>
      </c>
      <c r="G600" s="35">
        <f t="shared" si="9"/>
        <v>12.320473106167277</v>
      </c>
      <c r="H600" s="36">
        <v>568.16</v>
      </c>
      <c r="I600" s="52"/>
      <c r="J600" s="34" t="s">
        <v>21</v>
      </c>
      <c r="K600" s="39" t="s">
        <v>226</v>
      </c>
      <c r="L600" s="39"/>
      <c r="M600" s="39"/>
      <c r="N600" s="34" t="s">
        <v>29</v>
      </c>
      <c r="O600" s="26" t="s">
        <v>84</v>
      </c>
      <c r="P600" s="34"/>
      <c r="Q600" s="34"/>
    </row>
    <row r="601" spans="1:17" hidden="1">
      <c r="A601" s="33">
        <v>43694</v>
      </c>
      <c r="B601" s="51" t="s">
        <v>276</v>
      </c>
      <c r="C601" s="51" t="s">
        <v>22</v>
      </c>
      <c r="D601" s="70" t="s">
        <v>20</v>
      </c>
      <c r="E601" s="53"/>
      <c r="F601" s="88">
        <v>1000</v>
      </c>
      <c r="G601" s="35">
        <f t="shared" si="9"/>
        <v>1.7600675865953253</v>
      </c>
      <c r="H601" s="36">
        <v>568.16</v>
      </c>
      <c r="I601" s="52"/>
      <c r="J601" s="34" t="s">
        <v>21</v>
      </c>
      <c r="K601" s="39" t="s">
        <v>226</v>
      </c>
      <c r="L601" s="39"/>
      <c r="M601" s="39"/>
      <c r="N601" s="34" t="s">
        <v>29</v>
      </c>
      <c r="O601" s="26" t="s">
        <v>84</v>
      </c>
      <c r="P601" s="34"/>
      <c r="Q601" s="34"/>
    </row>
    <row r="602" spans="1:17" hidden="1">
      <c r="A602" s="33">
        <v>43694</v>
      </c>
      <c r="B602" s="51" t="s">
        <v>277</v>
      </c>
      <c r="C602" s="51" t="s">
        <v>22</v>
      </c>
      <c r="D602" s="70" t="s">
        <v>20</v>
      </c>
      <c r="E602" s="53"/>
      <c r="F602" s="88">
        <v>1000</v>
      </c>
      <c r="G602" s="35">
        <f t="shared" si="9"/>
        <v>1.7600675865953253</v>
      </c>
      <c r="H602" s="36">
        <v>568.16</v>
      </c>
      <c r="I602" s="52"/>
      <c r="J602" s="34" t="s">
        <v>21</v>
      </c>
      <c r="K602" s="39" t="s">
        <v>226</v>
      </c>
      <c r="L602" s="39"/>
      <c r="M602" s="39"/>
      <c r="N602" s="34" t="s">
        <v>29</v>
      </c>
      <c r="O602" s="26" t="s">
        <v>84</v>
      </c>
      <c r="P602" s="34"/>
      <c r="Q602" s="34"/>
    </row>
    <row r="603" spans="1:17" hidden="1">
      <c r="A603" s="33">
        <v>43694</v>
      </c>
      <c r="B603" s="51" t="s">
        <v>278</v>
      </c>
      <c r="C603" s="51" t="s">
        <v>22</v>
      </c>
      <c r="D603" s="70" t="s">
        <v>20</v>
      </c>
      <c r="E603" s="53"/>
      <c r="F603" s="88">
        <v>1000</v>
      </c>
      <c r="G603" s="35">
        <f t="shared" si="9"/>
        <v>1.7600675865953253</v>
      </c>
      <c r="H603" s="36">
        <v>568.16</v>
      </c>
      <c r="I603" s="52"/>
      <c r="J603" s="34" t="s">
        <v>21</v>
      </c>
      <c r="K603" s="39" t="s">
        <v>226</v>
      </c>
      <c r="L603" s="39"/>
      <c r="M603" s="39"/>
      <c r="N603" s="34" t="s">
        <v>29</v>
      </c>
      <c r="O603" s="26" t="s">
        <v>84</v>
      </c>
      <c r="P603" s="34"/>
      <c r="Q603" s="34"/>
    </row>
    <row r="604" spans="1:17" hidden="1">
      <c r="A604" s="33">
        <v>43694</v>
      </c>
      <c r="B604" s="51" t="s">
        <v>266</v>
      </c>
      <c r="C604" s="51" t="s">
        <v>22</v>
      </c>
      <c r="D604" s="70" t="s">
        <v>20</v>
      </c>
      <c r="E604" s="53"/>
      <c r="F604" s="88">
        <v>1000</v>
      </c>
      <c r="G604" s="35">
        <f t="shared" si="9"/>
        <v>1.7600675865953253</v>
      </c>
      <c r="H604" s="36">
        <v>568.16</v>
      </c>
      <c r="I604" s="52"/>
      <c r="J604" s="34" t="s">
        <v>21</v>
      </c>
      <c r="K604" s="39" t="s">
        <v>226</v>
      </c>
      <c r="L604" s="39"/>
      <c r="M604" s="39"/>
      <c r="N604" s="34" t="s">
        <v>29</v>
      </c>
      <c r="O604" s="26" t="s">
        <v>84</v>
      </c>
      <c r="P604" s="34"/>
      <c r="Q604" s="34"/>
    </row>
    <row r="605" spans="1:17" hidden="1">
      <c r="A605" s="33">
        <v>43694</v>
      </c>
      <c r="B605" s="51" t="s">
        <v>279</v>
      </c>
      <c r="C605" s="51" t="s">
        <v>22</v>
      </c>
      <c r="D605" s="70" t="s">
        <v>20</v>
      </c>
      <c r="E605" s="53"/>
      <c r="F605" s="88">
        <v>1000</v>
      </c>
      <c r="G605" s="35">
        <f t="shared" si="9"/>
        <v>1.7600675865953253</v>
      </c>
      <c r="H605" s="36">
        <v>568.16</v>
      </c>
      <c r="I605" s="52"/>
      <c r="J605" s="34" t="s">
        <v>21</v>
      </c>
      <c r="K605" s="39" t="s">
        <v>226</v>
      </c>
      <c r="L605" s="39"/>
      <c r="M605" s="39"/>
      <c r="N605" s="34" t="s">
        <v>29</v>
      </c>
      <c r="O605" s="26" t="s">
        <v>84</v>
      </c>
      <c r="P605" s="34"/>
      <c r="Q605" s="34"/>
    </row>
    <row r="606" spans="1:17" hidden="1">
      <c r="A606" s="33">
        <v>43694</v>
      </c>
      <c r="B606" s="43" t="s">
        <v>358</v>
      </c>
      <c r="C606" s="43" t="s">
        <v>22</v>
      </c>
      <c r="D606" s="44" t="s">
        <v>20</v>
      </c>
      <c r="E606" s="45"/>
      <c r="F606" s="92">
        <v>2000</v>
      </c>
      <c r="G606" s="35">
        <f t="shared" si="9"/>
        <v>3.5201351731906505</v>
      </c>
      <c r="H606" s="36">
        <v>568.16</v>
      </c>
      <c r="I606" s="46"/>
      <c r="J606" s="34" t="s">
        <v>49</v>
      </c>
      <c r="K606" s="43" t="s">
        <v>30</v>
      </c>
      <c r="L606" s="47"/>
      <c r="M606" s="47"/>
      <c r="N606" s="34" t="s">
        <v>29</v>
      </c>
      <c r="O606" s="26" t="s">
        <v>84</v>
      </c>
      <c r="P606" s="34"/>
      <c r="Q606" s="34"/>
    </row>
    <row r="607" spans="1:17" hidden="1">
      <c r="A607" s="33">
        <v>43694</v>
      </c>
      <c r="B607" s="43" t="s">
        <v>359</v>
      </c>
      <c r="C607" s="43" t="s">
        <v>22</v>
      </c>
      <c r="D607" s="44" t="s">
        <v>20</v>
      </c>
      <c r="E607" s="45"/>
      <c r="F607" s="92">
        <v>2000</v>
      </c>
      <c r="G607" s="35">
        <f t="shared" si="9"/>
        <v>3.5201351731906505</v>
      </c>
      <c r="H607" s="36">
        <v>568.16</v>
      </c>
      <c r="I607" s="46"/>
      <c r="J607" s="34" t="s">
        <v>49</v>
      </c>
      <c r="K607" s="43" t="s">
        <v>30</v>
      </c>
      <c r="L607" s="47"/>
      <c r="M607" s="47"/>
      <c r="N607" s="34" t="s">
        <v>29</v>
      </c>
      <c r="O607" s="26" t="s">
        <v>84</v>
      </c>
      <c r="P607" s="34"/>
      <c r="Q607" s="34"/>
    </row>
    <row r="608" spans="1:17" hidden="1">
      <c r="A608" s="33">
        <v>43694</v>
      </c>
      <c r="B608" s="43" t="s">
        <v>360</v>
      </c>
      <c r="C608" s="43" t="s">
        <v>22</v>
      </c>
      <c r="D608" s="44" t="s">
        <v>20</v>
      </c>
      <c r="E608" s="45"/>
      <c r="F608" s="92">
        <v>5000</v>
      </c>
      <c r="G608" s="35">
        <f t="shared" si="9"/>
        <v>8.8003379329766265</v>
      </c>
      <c r="H608" s="36">
        <v>568.16</v>
      </c>
      <c r="I608" s="46"/>
      <c r="J608" s="34" t="s">
        <v>49</v>
      </c>
      <c r="K608" s="43" t="s">
        <v>30</v>
      </c>
      <c r="L608" s="47"/>
      <c r="M608" s="47"/>
      <c r="N608" s="34" t="s">
        <v>29</v>
      </c>
      <c r="O608" s="26" t="s">
        <v>84</v>
      </c>
      <c r="P608" s="34"/>
      <c r="Q608" s="34"/>
    </row>
    <row r="609" spans="1:17" hidden="1">
      <c r="A609" s="33">
        <v>43694</v>
      </c>
      <c r="B609" s="43" t="s">
        <v>361</v>
      </c>
      <c r="C609" s="43" t="s">
        <v>24</v>
      </c>
      <c r="D609" s="44" t="s">
        <v>20</v>
      </c>
      <c r="E609" s="45"/>
      <c r="F609" s="45">
        <v>3500</v>
      </c>
      <c r="G609" s="35">
        <f t="shared" si="9"/>
        <v>6.1602365530836387</v>
      </c>
      <c r="H609" s="36">
        <v>568.16</v>
      </c>
      <c r="I609" s="46"/>
      <c r="J609" s="34" t="s">
        <v>49</v>
      </c>
      <c r="K609" s="43" t="s">
        <v>30</v>
      </c>
      <c r="L609" s="47"/>
      <c r="M609" s="47"/>
      <c r="N609" s="34" t="s">
        <v>29</v>
      </c>
      <c r="O609" s="26" t="s">
        <v>84</v>
      </c>
      <c r="P609" s="34"/>
      <c r="Q609" s="34"/>
    </row>
    <row r="610" spans="1:17" hidden="1">
      <c r="A610" s="33">
        <v>43694</v>
      </c>
      <c r="B610" s="43" t="s">
        <v>362</v>
      </c>
      <c r="C610" s="43" t="s">
        <v>22</v>
      </c>
      <c r="D610" s="44" t="s">
        <v>20</v>
      </c>
      <c r="E610" s="45"/>
      <c r="F610" s="92">
        <v>2000</v>
      </c>
      <c r="G610" s="35">
        <f t="shared" si="9"/>
        <v>3.5201351731906505</v>
      </c>
      <c r="H610" s="36">
        <v>568.16</v>
      </c>
      <c r="I610" s="46"/>
      <c r="J610" s="34" t="s">
        <v>49</v>
      </c>
      <c r="K610" s="43" t="s">
        <v>30</v>
      </c>
      <c r="L610" s="47"/>
      <c r="M610" s="47"/>
      <c r="N610" s="34" t="s">
        <v>29</v>
      </c>
      <c r="O610" s="26" t="s">
        <v>84</v>
      </c>
      <c r="P610" s="34"/>
      <c r="Q610" s="34"/>
    </row>
    <row r="611" spans="1:17" hidden="1">
      <c r="A611" s="33">
        <v>43694</v>
      </c>
      <c r="B611" s="43" t="s">
        <v>363</v>
      </c>
      <c r="C611" s="43" t="s">
        <v>22</v>
      </c>
      <c r="D611" s="44" t="s">
        <v>20</v>
      </c>
      <c r="E611" s="45"/>
      <c r="F611" s="92">
        <v>1000</v>
      </c>
      <c r="G611" s="35">
        <f t="shared" si="9"/>
        <v>1.7600675865953253</v>
      </c>
      <c r="H611" s="36">
        <v>568.16</v>
      </c>
      <c r="I611" s="46"/>
      <c r="J611" s="34" t="s">
        <v>49</v>
      </c>
      <c r="K611" s="43" t="s">
        <v>30</v>
      </c>
      <c r="L611" s="47"/>
      <c r="M611" s="47"/>
      <c r="N611" s="34" t="s">
        <v>29</v>
      </c>
      <c r="O611" s="26" t="s">
        <v>84</v>
      </c>
      <c r="P611" s="34"/>
      <c r="Q611" s="34"/>
    </row>
    <row r="612" spans="1:17" hidden="1">
      <c r="A612" s="33">
        <v>43695</v>
      </c>
      <c r="B612" s="51" t="s">
        <v>280</v>
      </c>
      <c r="C612" s="51" t="s">
        <v>22</v>
      </c>
      <c r="D612" s="70" t="s">
        <v>20</v>
      </c>
      <c r="E612" s="53"/>
      <c r="F612" s="88">
        <v>1000</v>
      </c>
      <c r="G612" s="35">
        <f t="shared" si="9"/>
        <v>1.7600675865953253</v>
      </c>
      <c r="H612" s="36">
        <v>568.16</v>
      </c>
      <c r="I612" s="52"/>
      <c r="J612" s="34" t="s">
        <v>21</v>
      </c>
      <c r="K612" s="39" t="s">
        <v>226</v>
      </c>
      <c r="L612" s="39"/>
      <c r="M612" s="39"/>
      <c r="N612" s="34" t="s">
        <v>29</v>
      </c>
      <c r="O612" s="26" t="s">
        <v>84</v>
      </c>
      <c r="P612" s="34"/>
      <c r="Q612" s="34"/>
    </row>
    <row r="613" spans="1:17" hidden="1">
      <c r="A613" s="33">
        <v>43695</v>
      </c>
      <c r="B613" s="51" t="s">
        <v>281</v>
      </c>
      <c r="C613" s="51" t="s">
        <v>22</v>
      </c>
      <c r="D613" s="70" t="s">
        <v>20</v>
      </c>
      <c r="E613" s="53"/>
      <c r="F613" s="88">
        <v>1000</v>
      </c>
      <c r="G613" s="35">
        <f t="shared" si="9"/>
        <v>1.7600675865953253</v>
      </c>
      <c r="H613" s="36">
        <v>568.16</v>
      </c>
      <c r="I613" s="52"/>
      <c r="J613" s="34" t="s">
        <v>21</v>
      </c>
      <c r="K613" s="39" t="s">
        <v>226</v>
      </c>
      <c r="L613" s="39"/>
      <c r="M613" s="39"/>
      <c r="N613" s="34" t="s">
        <v>29</v>
      </c>
      <c r="O613" s="26" t="s">
        <v>84</v>
      </c>
      <c r="P613" s="34"/>
      <c r="Q613" s="34"/>
    </row>
    <row r="614" spans="1:17" hidden="1">
      <c r="A614" s="33">
        <v>43695</v>
      </c>
      <c r="B614" s="51" t="s">
        <v>282</v>
      </c>
      <c r="C614" s="51" t="s">
        <v>22</v>
      </c>
      <c r="D614" s="70" t="s">
        <v>20</v>
      </c>
      <c r="E614" s="53"/>
      <c r="F614" s="88">
        <v>1000</v>
      </c>
      <c r="G614" s="35">
        <f t="shared" si="9"/>
        <v>1.7600675865953253</v>
      </c>
      <c r="H614" s="36">
        <v>568.16</v>
      </c>
      <c r="I614" s="52"/>
      <c r="J614" s="34" t="s">
        <v>21</v>
      </c>
      <c r="K614" s="39" t="s">
        <v>226</v>
      </c>
      <c r="L614" s="39"/>
      <c r="M614" s="39"/>
      <c r="N614" s="34" t="s">
        <v>29</v>
      </c>
      <c r="O614" s="26" t="s">
        <v>84</v>
      </c>
      <c r="P614" s="34"/>
      <c r="Q614" s="34"/>
    </row>
    <row r="615" spans="1:17" hidden="1">
      <c r="A615" s="33">
        <v>43695</v>
      </c>
      <c r="B615" s="51" t="s">
        <v>283</v>
      </c>
      <c r="C615" s="51" t="s">
        <v>22</v>
      </c>
      <c r="D615" s="70" t="s">
        <v>20</v>
      </c>
      <c r="E615" s="53"/>
      <c r="F615" s="88">
        <v>1000</v>
      </c>
      <c r="G615" s="35">
        <f t="shared" ref="G615:G676" si="10">F615/H615</f>
        <v>1.7600675865953253</v>
      </c>
      <c r="H615" s="36">
        <v>568.16</v>
      </c>
      <c r="I615" s="52"/>
      <c r="J615" s="34" t="s">
        <v>21</v>
      </c>
      <c r="K615" s="39" t="s">
        <v>226</v>
      </c>
      <c r="L615" s="39"/>
      <c r="M615" s="39"/>
      <c r="N615" s="34" t="s">
        <v>29</v>
      </c>
      <c r="O615" s="26" t="s">
        <v>84</v>
      </c>
      <c r="P615" s="34"/>
      <c r="Q615" s="34"/>
    </row>
    <row r="616" spans="1:17" hidden="1">
      <c r="A616" s="33">
        <v>43695</v>
      </c>
      <c r="B616" s="43" t="s">
        <v>364</v>
      </c>
      <c r="C616" s="43" t="s">
        <v>22</v>
      </c>
      <c r="D616" s="44" t="s">
        <v>20</v>
      </c>
      <c r="E616" s="45"/>
      <c r="F616" s="92">
        <v>2000</v>
      </c>
      <c r="G616" s="35">
        <f t="shared" si="10"/>
        <v>3.5201351731906505</v>
      </c>
      <c r="H616" s="36">
        <v>568.16</v>
      </c>
      <c r="I616" s="46"/>
      <c r="J616" s="34" t="s">
        <v>49</v>
      </c>
      <c r="K616" s="43" t="s">
        <v>30</v>
      </c>
      <c r="L616" s="47"/>
      <c r="M616" s="47"/>
      <c r="N616" s="34" t="s">
        <v>29</v>
      </c>
      <c r="O616" s="26" t="s">
        <v>84</v>
      </c>
      <c r="P616" s="34"/>
      <c r="Q616" s="34"/>
    </row>
    <row r="617" spans="1:17" hidden="1">
      <c r="A617" s="33">
        <v>43695</v>
      </c>
      <c r="B617" s="43" t="s">
        <v>709</v>
      </c>
      <c r="C617" s="43" t="s">
        <v>22</v>
      </c>
      <c r="D617" s="44" t="s">
        <v>20</v>
      </c>
      <c r="E617" s="45"/>
      <c r="F617" s="92">
        <v>2000</v>
      </c>
      <c r="G617" s="35">
        <f t="shared" si="10"/>
        <v>3.5201351731906505</v>
      </c>
      <c r="H617" s="36">
        <v>568.16</v>
      </c>
      <c r="I617" s="46"/>
      <c r="J617" s="34" t="s">
        <v>49</v>
      </c>
      <c r="K617" s="43" t="s">
        <v>30</v>
      </c>
      <c r="L617" s="47"/>
      <c r="M617" s="47"/>
      <c r="N617" s="34" t="s">
        <v>29</v>
      </c>
      <c r="O617" s="26" t="s">
        <v>84</v>
      </c>
      <c r="P617" s="34"/>
      <c r="Q617" s="34"/>
    </row>
    <row r="618" spans="1:17" hidden="1">
      <c r="A618" s="33">
        <v>43695</v>
      </c>
      <c r="B618" s="43" t="s">
        <v>365</v>
      </c>
      <c r="C618" s="43" t="s">
        <v>22</v>
      </c>
      <c r="D618" s="44" t="s">
        <v>20</v>
      </c>
      <c r="E618" s="45"/>
      <c r="F618" s="92">
        <v>2000</v>
      </c>
      <c r="G618" s="35">
        <f t="shared" si="10"/>
        <v>3.5201351731906505</v>
      </c>
      <c r="H618" s="36">
        <v>568.16</v>
      </c>
      <c r="I618" s="46"/>
      <c r="J618" s="34" t="s">
        <v>49</v>
      </c>
      <c r="K618" s="43" t="s">
        <v>30</v>
      </c>
      <c r="L618" s="47"/>
      <c r="M618" s="47"/>
      <c r="N618" s="34" t="s">
        <v>29</v>
      </c>
      <c r="O618" s="26" t="s">
        <v>84</v>
      </c>
      <c r="P618" s="34"/>
      <c r="Q618" s="34"/>
    </row>
    <row r="619" spans="1:17" hidden="1">
      <c r="A619" s="33">
        <v>43695</v>
      </c>
      <c r="B619" s="43" t="s">
        <v>366</v>
      </c>
      <c r="C619" s="43" t="s">
        <v>22</v>
      </c>
      <c r="D619" s="44" t="s">
        <v>20</v>
      </c>
      <c r="E619" s="45"/>
      <c r="F619" s="92">
        <v>2500</v>
      </c>
      <c r="G619" s="35">
        <f t="shared" si="10"/>
        <v>4.4001689664883132</v>
      </c>
      <c r="H619" s="36">
        <v>568.16</v>
      </c>
      <c r="I619" s="46"/>
      <c r="J619" s="34" t="s">
        <v>49</v>
      </c>
      <c r="K619" s="43" t="s">
        <v>30</v>
      </c>
      <c r="L619" s="47"/>
      <c r="M619" s="47"/>
      <c r="N619" s="34" t="s">
        <v>29</v>
      </c>
      <c r="O619" s="26" t="s">
        <v>84</v>
      </c>
      <c r="P619" s="34"/>
      <c r="Q619" s="34"/>
    </row>
    <row r="620" spans="1:17" s="7" customFormat="1" hidden="1">
      <c r="A620" s="33">
        <v>43695</v>
      </c>
      <c r="B620" s="43" t="s">
        <v>367</v>
      </c>
      <c r="C620" s="68" t="s">
        <v>647</v>
      </c>
      <c r="D620" s="44" t="s">
        <v>41</v>
      </c>
      <c r="E620" s="45"/>
      <c r="F620" s="45">
        <v>5000</v>
      </c>
      <c r="G620" s="65">
        <f t="shared" si="10"/>
        <v>8.8003379329766265</v>
      </c>
      <c r="H620" s="66">
        <v>568.16</v>
      </c>
      <c r="I620" s="46"/>
      <c r="J620" s="91" t="s">
        <v>49</v>
      </c>
      <c r="K620" s="43" t="s">
        <v>30</v>
      </c>
      <c r="L620" s="47"/>
      <c r="M620" s="47"/>
      <c r="N620" s="91" t="s">
        <v>29</v>
      </c>
      <c r="O620" s="26" t="s">
        <v>85</v>
      </c>
      <c r="P620" s="91"/>
      <c r="Q620" s="91"/>
    </row>
    <row r="621" spans="1:17" hidden="1">
      <c r="A621" s="33">
        <v>43696</v>
      </c>
      <c r="B621" s="34" t="s">
        <v>88</v>
      </c>
      <c r="C621" s="34" t="s">
        <v>22</v>
      </c>
      <c r="D621" s="34" t="s">
        <v>36</v>
      </c>
      <c r="E621" s="35"/>
      <c r="F621" s="35">
        <v>2000</v>
      </c>
      <c r="G621" s="35">
        <f t="shared" si="10"/>
        <v>3.5201351731906505</v>
      </c>
      <c r="H621" s="36">
        <v>568.16</v>
      </c>
      <c r="I621" s="34"/>
      <c r="J621" s="34" t="s">
        <v>61</v>
      </c>
      <c r="K621" s="34" t="s">
        <v>30</v>
      </c>
      <c r="L621" s="34"/>
      <c r="M621" s="34"/>
      <c r="N621" s="34" t="s">
        <v>29</v>
      </c>
      <c r="O621" s="26" t="s">
        <v>84</v>
      </c>
      <c r="P621" s="34"/>
      <c r="Q621" s="34"/>
    </row>
    <row r="622" spans="1:17" hidden="1">
      <c r="A622" s="33">
        <v>43696</v>
      </c>
      <c r="B622" s="34" t="s">
        <v>692</v>
      </c>
      <c r="C622" s="34" t="s">
        <v>62</v>
      </c>
      <c r="D622" s="34" t="s">
        <v>36</v>
      </c>
      <c r="E622" s="35"/>
      <c r="F622" s="35">
        <v>1000</v>
      </c>
      <c r="G622" s="35">
        <f t="shared" si="10"/>
        <v>1.7600675865953253</v>
      </c>
      <c r="H622" s="36">
        <v>568.16</v>
      </c>
      <c r="I622" s="34"/>
      <c r="J622" s="34" t="s">
        <v>61</v>
      </c>
      <c r="K622" s="34" t="s">
        <v>30</v>
      </c>
      <c r="L622" s="34"/>
      <c r="M622" s="34"/>
      <c r="N622" s="34" t="s">
        <v>29</v>
      </c>
      <c r="O622" s="26" t="s">
        <v>84</v>
      </c>
      <c r="P622" s="34"/>
      <c r="Q622" s="34"/>
    </row>
    <row r="623" spans="1:17" hidden="1">
      <c r="A623" s="33">
        <v>43696</v>
      </c>
      <c r="B623" s="34" t="s">
        <v>100</v>
      </c>
      <c r="C623" s="34" t="s">
        <v>22</v>
      </c>
      <c r="D623" s="34" t="s">
        <v>36</v>
      </c>
      <c r="E623" s="35"/>
      <c r="F623" s="35">
        <v>4000</v>
      </c>
      <c r="G623" s="35">
        <f t="shared" si="10"/>
        <v>7.040270346381301</v>
      </c>
      <c r="H623" s="36">
        <v>568.16</v>
      </c>
      <c r="I623" s="34"/>
      <c r="J623" s="34" t="s">
        <v>61</v>
      </c>
      <c r="K623" s="34" t="s">
        <v>30</v>
      </c>
      <c r="L623" s="34"/>
      <c r="M623" s="34"/>
      <c r="N623" s="34" t="s">
        <v>29</v>
      </c>
      <c r="O623" s="26" t="s">
        <v>84</v>
      </c>
      <c r="P623" s="34"/>
      <c r="Q623" s="34"/>
    </row>
    <row r="624" spans="1:17" hidden="1">
      <c r="A624" s="33">
        <v>43696</v>
      </c>
      <c r="B624" s="34" t="s">
        <v>92</v>
      </c>
      <c r="C624" s="34" t="s">
        <v>22</v>
      </c>
      <c r="D624" s="34" t="s">
        <v>36</v>
      </c>
      <c r="E624" s="35"/>
      <c r="F624" s="35">
        <v>2000</v>
      </c>
      <c r="G624" s="35">
        <f t="shared" si="10"/>
        <v>3.5201351731906505</v>
      </c>
      <c r="H624" s="36">
        <v>568.16</v>
      </c>
      <c r="I624" s="34"/>
      <c r="J624" s="34" t="s">
        <v>61</v>
      </c>
      <c r="K624" s="34" t="s">
        <v>30</v>
      </c>
      <c r="L624" s="34"/>
      <c r="M624" s="34"/>
      <c r="N624" s="34" t="s">
        <v>29</v>
      </c>
      <c r="O624" s="26" t="s">
        <v>84</v>
      </c>
      <c r="P624" s="34"/>
      <c r="Q624" s="34"/>
    </row>
    <row r="625" spans="1:17" s="200" customFormat="1" hidden="1">
      <c r="A625" s="191">
        <v>43696</v>
      </c>
      <c r="B625" s="192" t="s">
        <v>125</v>
      </c>
      <c r="C625" s="192" t="s">
        <v>104</v>
      </c>
      <c r="D625" s="192" t="s">
        <v>26</v>
      </c>
      <c r="E625" s="205">
        <v>12000</v>
      </c>
      <c r="F625" s="205"/>
      <c r="G625" s="194">
        <f t="shared" si="10"/>
        <v>0</v>
      </c>
      <c r="H625" s="195">
        <v>568.16</v>
      </c>
      <c r="I625" s="206"/>
      <c r="J625" s="197" t="s">
        <v>34</v>
      </c>
      <c r="K625" s="207" t="s">
        <v>148</v>
      </c>
      <c r="L625" s="192"/>
      <c r="M625" s="192"/>
      <c r="N625" s="192" t="s">
        <v>29</v>
      </c>
      <c r="O625" s="199" t="s">
        <v>84</v>
      </c>
      <c r="P625" s="197"/>
      <c r="Q625" s="197"/>
    </row>
    <row r="626" spans="1:17" hidden="1">
      <c r="A626" s="33">
        <v>43696</v>
      </c>
      <c r="B626" s="39" t="s">
        <v>147</v>
      </c>
      <c r="C626" s="39" t="s">
        <v>22</v>
      </c>
      <c r="D626" s="39" t="s">
        <v>26</v>
      </c>
      <c r="E626" s="81"/>
      <c r="F626" s="81">
        <v>2000</v>
      </c>
      <c r="G626" s="35">
        <f t="shared" si="10"/>
        <v>3.5201351731906505</v>
      </c>
      <c r="H626" s="36">
        <v>568.16</v>
      </c>
      <c r="I626" s="82"/>
      <c r="J626" s="34" t="s">
        <v>34</v>
      </c>
      <c r="K626" s="83" t="s">
        <v>30</v>
      </c>
      <c r="L626" s="39"/>
      <c r="M626" s="39"/>
      <c r="N626" s="39" t="s">
        <v>29</v>
      </c>
      <c r="O626" s="26" t="s">
        <v>84</v>
      </c>
      <c r="P626" s="34"/>
      <c r="Q626" s="34"/>
    </row>
    <row r="627" spans="1:17" s="110" customFormat="1" hidden="1">
      <c r="A627" s="102">
        <v>43696</v>
      </c>
      <c r="B627" s="111" t="s">
        <v>716</v>
      </c>
      <c r="C627" s="55" t="s">
        <v>22</v>
      </c>
      <c r="D627" s="39" t="s">
        <v>26</v>
      </c>
      <c r="E627" s="112"/>
      <c r="F627" s="112">
        <v>12000</v>
      </c>
      <c r="G627" s="105">
        <f t="shared" si="10"/>
        <v>21.120811039143906</v>
      </c>
      <c r="H627" s="106">
        <v>568.16</v>
      </c>
      <c r="I627" s="113"/>
      <c r="J627" s="108" t="s">
        <v>34</v>
      </c>
      <c r="K627" s="114" t="s">
        <v>30</v>
      </c>
      <c r="L627" s="111"/>
      <c r="M627" s="111"/>
      <c r="N627" s="111" t="s">
        <v>29</v>
      </c>
      <c r="O627" s="111" t="s">
        <v>85</v>
      </c>
      <c r="P627" s="108"/>
      <c r="Q627" s="108"/>
    </row>
    <row r="628" spans="1:17" s="200" customFormat="1" hidden="1">
      <c r="A628" s="191">
        <v>43696</v>
      </c>
      <c r="B628" s="208" t="s">
        <v>19</v>
      </c>
      <c r="C628" s="208" t="s">
        <v>104</v>
      </c>
      <c r="D628" s="192" t="s">
        <v>26</v>
      </c>
      <c r="E628" s="193">
        <v>75000</v>
      </c>
      <c r="F628" s="193"/>
      <c r="G628" s="194">
        <f t="shared" si="10"/>
        <v>0</v>
      </c>
      <c r="H628" s="195">
        <v>568.16</v>
      </c>
      <c r="I628" s="209"/>
      <c r="J628" s="197" t="s">
        <v>27</v>
      </c>
      <c r="K628" s="192" t="s">
        <v>28</v>
      </c>
      <c r="L628" s="192"/>
      <c r="M628" s="192"/>
      <c r="N628" s="199" t="s">
        <v>29</v>
      </c>
      <c r="O628" s="199" t="s">
        <v>84</v>
      </c>
      <c r="P628" s="197"/>
      <c r="Q628" s="197"/>
    </row>
    <row r="629" spans="1:17" s="110" customFormat="1" hidden="1">
      <c r="A629" s="102">
        <v>43696</v>
      </c>
      <c r="B629" s="119" t="s">
        <v>708</v>
      </c>
      <c r="C629" s="119" t="s">
        <v>22</v>
      </c>
      <c r="D629" s="39" t="s">
        <v>26</v>
      </c>
      <c r="E629" s="117"/>
      <c r="F629" s="117">
        <v>15000</v>
      </c>
      <c r="G629" s="105">
        <f t="shared" si="10"/>
        <v>26.401013798929881</v>
      </c>
      <c r="H629" s="106">
        <v>568.16</v>
      </c>
      <c r="I629" s="136"/>
      <c r="J629" s="108" t="s">
        <v>27</v>
      </c>
      <c r="K629" s="111" t="s">
        <v>30</v>
      </c>
      <c r="L629" s="111"/>
      <c r="M629" s="111"/>
      <c r="N629" s="132" t="s">
        <v>29</v>
      </c>
      <c r="O629" s="119" t="s">
        <v>85</v>
      </c>
      <c r="P629" s="108"/>
      <c r="Q629" s="108"/>
    </row>
    <row r="630" spans="1:17" s="200" customFormat="1" hidden="1">
      <c r="A630" s="191">
        <v>43696</v>
      </c>
      <c r="B630" s="213" t="s">
        <v>86</v>
      </c>
      <c r="C630" s="213" t="s">
        <v>104</v>
      </c>
      <c r="D630" s="207" t="s">
        <v>20</v>
      </c>
      <c r="E630" s="193">
        <v>55000</v>
      </c>
      <c r="F630" s="193"/>
      <c r="G630" s="194">
        <f t="shared" si="10"/>
        <v>0</v>
      </c>
      <c r="H630" s="195">
        <v>568.16</v>
      </c>
      <c r="I630" s="196"/>
      <c r="J630" s="197" t="s">
        <v>21</v>
      </c>
      <c r="K630" s="192" t="s">
        <v>23</v>
      </c>
      <c r="L630" s="192"/>
      <c r="M630" s="192"/>
      <c r="N630" s="197" t="s">
        <v>29</v>
      </c>
      <c r="O630" s="199" t="s">
        <v>84</v>
      </c>
      <c r="P630" s="197"/>
      <c r="Q630" s="197"/>
    </row>
    <row r="631" spans="1:17" hidden="1">
      <c r="A631" s="33">
        <v>43696</v>
      </c>
      <c r="B631" s="43" t="s">
        <v>368</v>
      </c>
      <c r="C631" s="43" t="s">
        <v>22</v>
      </c>
      <c r="D631" s="44" t="s">
        <v>20</v>
      </c>
      <c r="E631" s="45"/>
      <c r="F631" s="92">
        <v>1500</v>
      </c>
      <c r="G631" s="35">
        <f t="shared" si="10"/>
        <v>2.6401013798929882</v>
      </c>
      <c r="H631" s="36">
        <v>568.16</v>
      </c>
      <c r="I631" s="46"/>
      <c r="J631" s="34" t="s">
        <v>49</v>
      </c>
      <c r="K631" s="43" t="s">
        <v>30</v>
      </c>
      <c r="L631" s="47"/>
      <c r="M631" s="47"/>
      <c r="N631" s="34" t="s">
        <v>29</v>
      </c>
      <c r="O631" s="26" t="s">
        <v>84</v>
      </c>
      <c r="P631" s="34"/>
      <c r="Q631" s="34"/>
    </row>
    <row r="632" spans="1:17" hidden="1">
      <c r="A632" s="33">
        <v>43696</v>
      </c>
      <c r="B632" s="43" t="s">
        <v>369</v>
      </c>
      <c r="C632" s="43" t="s">
        <v>22</v>
      </c>
      <c r="D632" s="44" t="s">
        <v>20</v>
      </c>
      <c r="E632" s="45"/>
      <c r="F632" s="92">
        <v>1000</v>
      </c>
      <c r="G632" s="35">
        <f t="shared" si="10"/>
        <v>1.7600675865953253</v>
      </c>
      <c r="H632" s="36">
        <v>568.16</v>
      </c>
      <c r="I632" s="46"/>
      <c r="J632" s="34" t="s">
        <v>49</v>
      </c>
      <c r="K632" s="43" t="s">
        <v>30</v>
      </c>
      <c r="L632" s="47"/>
      <c r="M632" s="47"/>
      <c r="N632" s="34" t="s">
        <v>29</v>
      </c>
      <c r="O632" s="26" t="s">
        <v>84</v>
      </c>
      <c r="P632" s="34"/>
      <c r="Q632" s="34"/>
    </row>
    <row r="633" spans="1:17" hidden="1">
      <c r="A633" s="33">
        <v>43696</v>
      </c>
      <c r="B633" s="43" t="s">
        <v>370</v>
      </c>
      <c r="C633" s="43" t="s">
        <v>22</v>
      </c>
      <c r="D633" s="44" t="s">
        <v>20</v>
      </c>
      <c r="E633" s="45"/>
      <c r="F633" s="92">
        <v>2000</v>
      </c>
      <c r="G633" s="35">
        <f t="shared" si="10"/>
        <v>3.5201351731906505</v>
      </c>
      <c r="H633" s="36">
        <v>568.16</v>
      </c>
      <c r="I633" s="46"/>
      <c r="J633" s="34" t="s">
        <v>49</v>
      </c>
      <c r="K633" s="43" t="s">
        <v>30</v>
      </c>
      <c r="L633" s="47"/>
      <c r="M633" s="47"/>
      <c r="N633" s="34" t="s">
        <v>29</v>
      </c>
      <c r="O633" s="26" t="s">
        <v>84</v>
      </c>
      <c r="P633" s="34"/>
      <c r="Q633" s="34"/>
    </row>
    <row r="634" spans="1:17" hidden="1">
      <c r="A634" s="33">
        <v>43696</v>
      </c>
      <c r="B634" s="43" t="s">
        <v>371</v>
      </c>
      <c r="C634" s="43" t="s">
        <v>22</v>
      </c>
      <c r="D634" s="44" t="s">
        <v>20</v>
      </c>
      <c r="E634" s="45"/>
      <c r="F634" s="92">
        <v>2000</v>
      </c>
      <c r="G634" s="35">
        <f t="shared" si="10"/>
        <v>3.5201351731906505</v>
      </c>
      <c r="H634" s="36">
        <v>568.16</v>
      </c>
      <c r="I634" s="46"/>
      <c r="J634" s="34" t="s">
        <v>49</v>
      </c>
      <c r="K634" s="43" t="s">
        <v>30</v>
      </c>
      <c r="L634" s="47"/>
      <c r="M634" s="47"/>
      <c r="N634" s="34" t="s">
        <v>29</v>
      </c>
      <c r="O634" s="26" t="s">
        <v>84</v>
      </c>
      <c r="P634" s="34"/>
      <c r="Q634" s="34"/>
    </row>
    <row r="635" spans="1:17" hidden="1">
      <c r="A635" s="33">
        <v>43696</v>
      </c>
      <c r="B635" s="43" t="s">
        <v>372</v>
      </c>
      <c r="C635" s="43" t="s">
        <v>22</v>
      </c>
      <c r="D635" s="44" t="s">
        <v>20</v>
      </c>
      <c r="E635" s="45"/>
      <c r="F635" s="92">
        <v>2000</v>
      </c>
      <c r="G635" s="35">
        <f t="shared" si="10"/>
        <v>3.5201351731906505</v>
      </c>
      <c r="H635" s="36">
        <v>568.16</v>
      </c>
      <c r="I635" s="46"/>
      <c r="J635" s="34" t="s">
        <v>49</v>
      </c>
      <c r="K635" s="43" t="s">
        <v>30</v>
      </c>
      <c r="L635" s="47"/>
      <c r="M635" s="47"/>
      <c r="N635" s="34" t="s">
        <v>29</v>
      </c>
      <c r="O635" s="26" t="s">
        <v>84</v>
      </c>
      <c r="P635" s="34"/>
      <c r="Q635" s="34"/>
    </row>
    <row r="636" spans="1:17" s="200" customFormat="1" hidden="1">
      <c r="A636" s="191">
        <v>43696</v>
      </c>
      <c r="B636" s="208" t="s">
        <v>19</v>
      </c>
      <c r="C636" s="208" t="s">
        <v>104</v>
      </c>
      <c r="D636" s="225" t="s">
        <v>20</v>
      </c>
      <c r="E636" s="223">
        <v>162600</v>
      </c>
      <c r="F636" s="223"/>
      <c r="G636" s="194">
        <f t="shared" si="10"/>
        <v>0</v>
      </c>
      <c r="H636" s="195">
        <v>568.16</v>
      </c>
      <c r="I636" s="211"/>
      <c r="J636" s="197" t="s">
        <v>49</v>
      </c>
      <c r="K636" s="208" t="s">
        <v>23</v>
      </c>
      <c r="L636" s="192"/>
      <c r="M636" s="192"/>
      <c r="N636" s="197" t="s">
        <v>29</v>
      </c>
      <c r="O636" s="199" t="s">
        <v>84</v>
      </c>
      <c r="P636" s="197"/>
      <c r="Q636" s="197"/>
    </row>
    <row r="637" spans="1:17" s="200" customFormat="1" hidden="1">
      <c r="A637" s="191">
        <v>43696</v>
      </c>
      <c r="B637" s="208" t="s">
        <v>354</v>
      </c>
      <c r="C637" s="208" t="s">
        <v>104</v>
      </c>
      <c r="D637" s="225" t="s">
        <v>20</v>
      </c>
      <c r="E637" s="223"/>
      <c r="F637" s="223">
        <v>55000</v>
      </c>
      <c r="G637" s="194">
        <f t="shared" si="10"/>
        <v>96.803717262742893</v>
      </c>
      <c r="H637" s="195">
        <v>568.16</v>
      </c>
      <c r="I637" s="211"/>
      <c r="J637" s="197" t="s">
        <v>49</v>
      </c>
      <c r="K637" s="208" t="s">
        <v>23</v>
      </c>
      <c r="L637" s="192"/>
      <c r="M637" s="192"/>
      <c r="N637" s="197" t="s">
        <v>29</v>
      </c>
      <c r="O637" s="197" t="s">
        <v>85</v>
      </c>
      <c r="P637" s="197"/>
      <c r="Q637" s="197"/>
    </row>
    <row r="638" spans="1:17" s="110" customFormat="1" hidden="1">
      <c r="A638" s="102">
        <v>43696</v>
      </c>
      <c r="B638" s="119" t="s">
        <v>751</v>
      </c>
      <c r="C638" s="119" t="s">
        <v>24</v>
      </c>
      <c r="D638" s="120" t="s">
        <v>20</v>
      </c>
      <c r="E638" s="121"/>
      <c r="F638" s="121">
        <v>6000</v>
      </c>
      <c r="G638" s="105">
        <f t="shared" si="10"/>
        <v>10.560405519571953</v>
      </c>
      <c r="H638" s="106">
        <v>568.16</v>
      </c>
      <c r="I638" s="122"/>
      <c r="J638" s="108" t="s">
        <v>49</v>
      </c>
      <c r="K638" s="119" t="s">
        <v>23</v>
      </c>
      <c r="L638" s="111"/>
      <c r="M638" s="111"/>
      <c r="N638" s="108" t="s">
        <v>29</v>
      </c>
      <c r="O638" s="108" t="s">
        <v>85</v>
      </c>
      <c r="P638" s="108"/>
      <c r="Q638" s="108"/>
    </row>
    <row r="639" spans="1:17" s="200" customFormat="1" hidden="1">
      <c r="A639" s="191">
        <v>43696</v>
      </c>
      <c r="B639" s="192" t="s">
        <v>125</v>
      </c>
      <c r="C639" s="192" t="s">
        <v>104</v>
      </c>
      <c r="D639" s="192" t="s">
        <v>26</v>
      </c>
      <c r="E639" s="193">
        <v>10000</v>
      </c>
      <c r="F639" s="193"/>
      <c r="G639" s="194">
        <f t="shared" si="10"/>
        <v>0</v>
      </c>
      <c r="H639" s="195">
        <v>568.16</v>
      </c>
      <c r="I639" s="196"/>
      <c r="J639" s="197" t="s">
        <v>33</v>
      </c>
      <c r="K639" s="192" t="s">
        <v>23</v>
      </c>
      <c r="L639" s="192"/>
      <c r="M639" s="198"/>
      <c r="N639" s="197" t="s">
        <v>29</v>
      </c>
      <c r="O639" s="199" t="s">
        <v>85</v>
      </c>
      <c r="P639" s="197"/>
      <c r="Q639" s="197"/>
    </row>
    <row r="640" spans="1:17" hidden="1">
      <c r="A640" s="33">
        <v>43696</v>
      </c>
      <c r="B640" s="39" t="s">
        <v>488</v>
      </c>
      <c r="C640" s="39" t="s">
        <v>22</v>
      </c>
      <c r="D640" s="39" t="s">
        <v>26</v>
      </c>
      <c r="E640" s="53"/>
      <c r="F640" s="53">
        <v>1000</v>
      </c>
      <c r="G640" s="35">
        <f t="shared" si="10"/>
        <v>1.7600675865953253</v>
      </c>
      <c r="H640" s="36">
        <v>568.16</v>
      </c>
      <c r="I640" s="63"/>
      <c r="J640" s="34" t="s">
        <v>33</v>
      </c>
      <c r="K640" s="39" t="s">
        <v>30</v>
      </c>
      <c r="L640" s="39"/>
      <c r="M640" s="39"/>
      <c r="N640" s="64" t="s">
        <v>29</v>
      </c>
      <c r="O640" s="26" t="s">
        <v>84</v>
      </c>
      <c r="P640" s="34"/>
      <c r="Q640" s="34"/>
    </row>
    <row r="641" spans="1:17" hidden="1">
      <c r="A641" s="33">
        <v>43696</v>
      </c>
      <c r="B641" s="39" t="s">
        <v>489</v>
      </c>
      <c r="C641" s="39" t="s">
        <v>22</v>
      </c>
      <c r="D641" s="39" t="s">
        <v>26</v>
      </c>
      <c r="E641" s="53"/>
      <c r="F641" s="53">
        <v>1000</v>
      </c>
      <c r="G641" s="35">
        <f t="shared" si="10"/>
        <v>1.7600675865953253</v>
      </c>
      <c r="H641" s="36">
        <v>568.16</v>
      </c>
      <c r="I641" s="63"/>
      <c r="J641" s="34" t="s">
        <v>33</v>
      </c>
      <c r="K641" s="39" t="s">
        <v>30</v>
      </c>
      <c r="L641" s="39"/>
      <c r="M641" s="39"/>
      <c r="N641" s="64" t="s">
        <v>29</v>
      </c>
      <c r="O641" s="26" t="s">
        <v>84</v>
      </c>
      <c r="P641" s="34"/>
      <c r="Q641" s="34"/>
    </row>
    <row r="642" spans="1:17" hidden="1">
      <c r="A642" s="33">
        <v>43696</v>
      </c>
      <c r="B642" s="39" t="s">
        <v>490</v>
      </c>
      <c r="C642" s="39" t="s">
        <v>22</v>
      </c>
      <c r="D642" s="39" t="s">
        <v>26</v>
      </c>
      <c r="E642" s="53"/>
      <c r="F642" s="53">
        <v>1000</v>
      </c>
      <c r="G642" s="35">
        <f t="shared" si="10"/>
        <v>1.7600675865953253</v>
      </c>
      <c r="H642" s="36">
        <v>568.16</v>
      </c>
      <c r="I642" s="63"/>
      <c r="J642" s="34" t="s">
        <v>33</v>
      </c>
      <c r="K642" s="39" t="s">
        <v>30</v>
      </c>
      <c r="L642" s="39"/>
      <c r="M642" s="39"/>
      <c r="N642" s="64" t="s">
        <v>29</v>
      </c>
      <c r="O642" s="26" t="s">
        <v>84</v>
      </c>
      <c r="P642" s="34"/>
      <c r="Q642" s="34"/>
    </row>
    <row r="643" spans="1:17" s="110" customFormat="1" hidden="1">
      <c r="A643" s="102">
        <v>43696</v>
      </c>
      <c r="B643" s="103" t="s">
        <v>552</v>
      </c>
      <c r="C643" s="103" t="s">
        <v>294</v>
      </c>
      <c r="D643" s="103" t="s">
        <v>41</v>
      </c>
      <c r="E643" s="104"/>
      <c r="F643" s="104">
        <v>3000</v>
      </c>
      <c r="G643" s="105">
        <f t="shared" si="10"/>
        <v>5.2802027597859764</v>
      </c>
      <c r="H643" s="106">
        <v>568.16</v>
      </c>
      <c r="I643" s="107"/>
      <c r="J643" s="108" t="s">
        <v>19</v>
      </c>
      <c r="K643" s="103" t="s">
        <v>28</v>
      </c>
      <c r="L643" s="103"/>
      <c r="M643" s="103"/>
      <c r="N643" s="103" t="s">
        <v>29</v>
      </c>
      <c r="O643" s="103" t="s">
        <v>85</v>
      </c>
      <c r="P643" s="108"/>
      <c r="Q643" s="108"/>
    </row>
    <row r="644" spans="1:17" s="200" customFormat="1" hidden="1">
      <c r="A644" s="191">
        <v>43696</v>
      </c>
      <c r="B644" s="201" t="s">
        <v>49</v>
      </c>
      <c r="C644" s="201" t="s">
        <v>104</v>
      </c>
      <c r="D644" s="201" t="s">
        <v>20</v>
      </c>
      <c r="E644" s="202"/>
      <c r="F644" s="202">
        <v>162600</v>
      </c>
      <c r="G644" s="194">
        <f t="shared" si="10"/>
        <v>286.18698958039988</v>
      </c>
      <c r="H644" s="195">
        <v>568.16</v>
      </c>
      <c r="I644" s="203"/>
      <c r="J644" s="197" t="s">
        <v>19</v>
      </c>
      <c r="K644" s="201" t="s">
        <v>28</v>
      </c>
      <c r="L644" s="201"/>
      <c r="M644" s="201"/>
      <c r="N644" s="201" t="s">
        <v>29</v>
      </c>
      <c r="O644" s="201" t="s">
        <v>85</v>
      </c>
      <c r="P644" s="197"/>
      <c r="Q644" s="197"/>
    </row>
    <row r="645" spans="1:17" s="110" customFormat="1" hidden="1">
      <c r="A645" s="102">
        <v>43696</v>
      </c>
      <c r="B645" s="103" t="s">
        <v>78</v>
      </c>
      <c r="C645" s="103" t="s">
        <v>73</v>
      </c>
      <c r="D645" s="103" t="s">
        <v>41</v>
      </c>
      <c r="E645" s="104"/>
      <c r="F645" s="104">
        <v>12500</v>
      </c>
      <c r="G645" s="105">
        <f t="shared" si="10"/>
        <v>22.000844832441565</v>
      </c>
      <c r="H645" s="106">
        <v>568.16</v>
      </c>
      <c r="I645" s="107"/>
      <c r="J645" s="108" t="s">
        <v>19</v>
      </c>
      <c r="K645" s="103" t="s">
        <v>526</v>
      </c>
      <c r="L645" s="103"/>
      <c r="M645" s="103"/>
      <c r="N645" s="103" t="s">
        <v>29</v>
      </c>
      <c r="O645" s="103" t="s">
        <v>85</v>
      </c>
      <c r="P645" s="108"/>
      <c r="Q645" s="108"/>
    </row>
    <row r="646" spans="1:17" s="200" customFormat="1" hidden="1">
      <c r="A646" s="191">
        <v>43696</v>
      </c>
      <c r="B646" s="201" t="s">
        <v>553</v>
      </c>
      <c r="C646" s="201" t="s">
        <v>104</v>
      </c>
      <c r="D646" s="192" t="s">
        <v>26</v>
      </c>
      <c r="E646" s="202"/>
      <c r="F646" s="202">
        <v>75000</v>
      </c>
      <c r="G646" s="194">
        <f t="shared" si="10"/>
        <v>132.00506899464941</v>
      </c>
      <c r="H646" s="195">
        <v>568.16</v>
      </c>
      <c r="I646" s="203"/>
      <c r="J646" s="197" t="s">
        <v>19</v>
      </c>
      <c r="K646" s="201" t="s">
        <v>28</v>
      </c>
      <c r="L646" s="201"/>
      <c r="M646" s="201"/>
      <c r="N646" s="201" t="s">
        <v>29</v>
      </c>
      <c r="O646" s="201" t="s">
        <v>85</v>
      </c>
      <c r="P646" s="197"/>
      <c r="Q646" s="197"/>
    </row>
    <row r="647" spans="1:17" s="110" customFormat="1" hidden="1">
      <c r="A647" s="102">
        <v>43696</v>
      </c>
      <c r="B647" s="103" t="s">
        <v>554</v>
      </c>
      <c r="C647" s="103" t="s">
        <v>555</v>
      </c>
      <c r="D647" s="103" t="s">
        <v>41</v>
      </c>
      <c r="E647" s="104"/>
      <c r="F647" s="104">
        <v>84419</v>
      </c>
      <c r="G647" s="105">
        <f t="shared" si="10"/>
        <v>148.58314559279077</v>
      </c>
      <c r="H647" s="106">
        <v>568.16</v>
      </c>
      <c r="I647" s="107"/>
      <c r="J647" s="108" t="s">
        <v>19</v>
      </c>
      <c r="K647" s="103" t="s">
        <v>28</v>
      </c>
      <c r="L647" s="103"/>
      <c r="M647" s="103"/>
      <c r="N647" s="103" t="s">
        <v>29</v>
      </c>
      <c r="O647" s="103" t="s">
        <v>85</v>
      </c>
      <c r="P647" s="108"/>
      <c r="Q647" s="108"/>
    </row>
    <row r="648" spans="1:17" hidden="1">
      <c r="A648" s="33">
        <v>43697</v>
      </c>
      <c r="B648" s="34" t="s">
        <v>88</v>
      </c>
      <c r="C648" s="34" t="s">
        <v>22</v>
      </c>
      <c r="D648" s="34" t="s">
        <v>36</v>
      </c>
      <c r="E648" s="35"/>
      <c r="F648" s="35">
        <v>2000</v>
      </c>
      <c r="G648" s="35">
        <f t="shared" si="10"/>
        <v>3.5201351731906505</v>
      </c>
      <c r="H648" s="36">
        <v>568.16</v>
      </c>
      <c r="I648" s="34"/>
      <c r="J648" s="34" t="s">
        <v>61</v>
      </c>
      <c r="K648" s="34" t="s">
        <v>30</v>
      </c>
      <c r="L648" s="34"/>
      <c r="M648" s="34"/>
      <c r="N648" s="34" t="s">
        <v>29</v>
      </c>
      <c r="O648" s="26" t="s">
        <v>84</v>
      </c>
      <c r="P648" s="34"/>
      <c r="Q648" s="34"/>
    </row>
    <row r="649" spans="1:17" hidden="1">
      <c r="A649" s="33">
        <v>43697</v>
      </c>
      <c r="B649" s="34" t="s">
        <v>692</v>
      </c>
      <c r="C649" s="34" t="s">
        <v>62</v>
      </c>
      <c r="D649" s="34" t="s">
        <v>36</v>
      </c>
      <c r="E649" s="35"/>
      <c r="F649" s="35">
        <v>1000</v>
      </c>
      <c r="G649" s="35">
        <f t="shared" si="10"/>
        <v>1.7600675865953253</v>
      </c>
      <c r="H649" s="36">
        <v>568.16</v>
      </c>
      <c r="I649" s="34"/>
      <c r="J649" s="34" t="s">
        <v>61</v>
      </c>
      <c r="K649" s="34" t="s">
        <v>30</v>
      </c>
      <c r="L649" s="34"/>
      <c r="M649" s="34"/>
      <c r="N649" s="34" t="s">
        <v>29</v>
      </c>
      <c r="O649" s="26" t="s">
        <v>84</v>
      </c>
      <c r="P649" s="34"/>
      <c r="Q649" s="34"/>
    </row>
    <row r="650" spans="1:17" hidden="1">
      <c r="A650" s="33">
        <v>43697</v>
      </c>
      <c r="B650" s="34" t="s">
        <v>101</v>
      </c>
      <c r="C650" s="34" t="s">
        <v>22</v>
      </c>
      <c r="D650" s="34" t="s">
        <v>36</v>
      </c>
      <c r="E650" s="35"/>
      <c r="F650" s="35">
        <v>2000</v>
      </c>
      <c r="G650" s="35">
        <f t="shared" si="10"/>
        <v>3.5201351731906505</v>
      </c>
      <c r="H650" s="36">
        <v>568.16</v>
      </c>
      <c r="I650" s="34"/>
      <c r="J650" s="34" t="s">
        <v>61</v>
      </c>
      <c r="K650" s="34" t="s">
        <v>30</v>
      </c>
      <c r="L650" s="34"/>
      <c r="M650" s="34"/>
      <c r="N650" s="34" t="s">
        <v>29</v>
      </c>
      <c r="O650" s="26" t="s">
        <v>84</v>
      </c>
      <c r="P650" s="34"/>
      <c r="Q650" s="34"/>
    </row>
    <row r="651" spans="1:17" s="200" customFormat="1" hidden="1">
      <c r="A651" s="191">
        <v>43697</v>
      </c>
      <c r="B651" s="197" t="s">
        <v>95</v>
      </c>
      <c r="C651" s="197" t="s">
        <v>96</v>
      </c>
      <c r="D651" s="197" t="s">
        <v>36</v>
      </c>
      <c r="E651" s="194">
        <v>30000</v>
      </c>
      <c r="F651" s="194"/>
      <c r="G651" s="194">
        <f t="shared" si="10"/>
        <v>0</v>
      </c>
      <c r="H651" s="195">
        <v>568.16</v>
      </c>
      <c r="I651" s="197"/>
      <c r="J651" s="197" t="s">
        <v>61</v>
      </c>
      <c r="K651" s="197" t="s">
        <v>28</v>
      </c>
      <c r="L651" s="197"/>
      <c r="M651" s="197"/>
      <c r="N651" s="197" t="s">
        <v>29</v>
      </c>
      <c r="O651" s="199" t="s">
        <v>85</v>
      </c>
      <c r="P651" s="197"/>
      <c r="Q651" s="197"/>
    </row>
    <row r="652" spans="1:17" s="200" customFormat="1" hidden="1">
      <c r="A652" s="191">
        <v>43697</v>
      </c>
      <c r="B652" s="192" t="s">
        <v>125</v>
      </c>
      <c r="C652" s="192" t="s">
        <v>104</v>
      </c>
      <c r="D652" s="192" t="s">
        <v>26</v>
      </c>
      <c r="E652" s="205">
        <v>70000</v>
      </c>
      <c r="F652" s="205"/>
      <c r="G652" s="194">
        <f t="shared" si="10"/>
        <v>0</v>
      </c>
      <c r="H652" s="195">
        <v>568.16</v>
      </c>
      <c r="I652" s="206"/>
      <c r="J652" s="197" t="s">
        <v>34</v>
      </c>
      <c r="K652" s="207" t="s">
        <v>30</v>
      </c>
      <c r="L652" s="192"/>
      <c r="M652" s="192"/>
      <c r="N652" s="192" t="s">
        <v>29</v>
      </c>
      <c r="O652" s="199" t="s">
        <v>84</v>
      </c>
      <c r="P652" s="197"/>
      <c r="Q652" s="197"/>
    </row>
    <row r="653" spans="1:17" hidden="1">
      <c r="A653" s="33">
        <v>43697</v>
      </c>
      <c r="B653" s="38" t="s">
        <v>200</v>
      </c>
      <c r="C653" s="39" t="s">
        <v>22</v>
      </c>
      <c r="D653" s="39" t="s">
        <v>26</v>
      </c>
      <c r="E653" s="53"/>
      <c r="F653" s="87">
        <v>2500</v>
      </c>
      <c r="G653" s="35">
        <f t="shared" si="10"/>
        <v>4.4001689664883132</v>
      </c>
      <c r="H653" s="36">
        <v>568.16</v>
      </c>
      <c r="I653" s="41"/>
      <c r="J653" s="34" t="s">
        <v>27</v>
      </c>
      <c r="K653" s="39" t="s">
        <v>30</v>
      </c>
      <c r="L653" s="39"/>
      <c r="M653" s="39"/>
      <c r="N653" s="26" t="s">
        <v>29</v>
      </c>
      <c r="O653" s="26" t="s">
        <v>84</v>
      </c>
      <c r="P653" s="34"/>
      <c r="Q653" s="34"/>
    </row>
    <row r="654" spans="1:17" hidden="1">
      <c r="A654" s="33">
        <v>43697</v>
      </c>
      <c r="B654" s="39" t="s">
        <v>201</v>
      </c>
      <c r="C654" s="39" t="s">
        <v>22</v>
      </c>
      <c r="D654" s="39" t="s">
        <v>26</v>
      </c>
      <c r="E654" s="53"/>
      <c r="F654" s="87">
        <v>1000</v>
      </c>
      <c r="G654" s="35">
        <f t="shared" si="10"/>
        <v>1.7600675865953253</v>
      </c>
      <c r="H654" s="36">
        <v>568.16</v>
      </c>
      <c r="I654" s="41"/>
      <c r="J654" s="34" t="s">
        <v>27</v>
      </c>
      <c r="K654" s="39" t="s">
        <v>30</v>
      </c>
      <c r="L654" s="39"/>
      <c r="M654" s="39"/>
      <c r="N654" s="26" t="s">
        <v>29</v>
      </c>
      <c r="O654" s="26" t="s">
        <v>84</v>
      </c>
      <c r="P654" s="34"/>
      <c r="Q654" s="34"/>
    </row>
    <row r="655" spans="1:17" hidden="1">
      <c r="A655" s="33">
        <v>43697</v>
      </c>
      <c r="B655" s="39" t="s">
        <v>202</v>
      </c>
      <c r="C655" s="39" t="s">
        <v>22</v>
      </c>
      <c r="D655" s="39" t="s">
        <v>26</v>
      </c>
      <c r="E655" s="53"/>
      <c r="F655" s="87">
        <v>1000</v>
      </c>
      <c r="G655" s="35">
        <f t="shared" si="10"/>
        <v>1.7600675865953253</v>
      </c>
      <c r="H655" s="36">
        <v>568.16</v>
      </c>
      <c r="I655" s="41"/>
      <c r="J655" s="34" t="s">
        <v>27</v>
      </c>
      <c r="K655" s="39" t="s">
        <v>30</v>
      </c>
      <c r="L655" s="39"/>
      <c r="M655" s="39"/>
      <c r="N655" s="26" t="s">
        <v>29</v>
      </c>
      <c r="O655" s="26" t="s">
        <v>84</v>
      </c>
      <c r="P655" s="34"/>
      <c r="Q655" s="34"/>
    </row>
    <row r="656" spans="1:17" hidden="1">
      <c r="A656" s="33">
        <v>43697</v>
      </c>
      <c r="B656" s="39" t="s">
        <v>203</v>
      </c>
      <c r="C656" s="39" t="s">
        <v>22</v>
      </c>
      <c r="D656" s="39" t="s">
        <v>26</v>
      </c>
      <c r="E656" s="53"/>
      <c r="F656" s="87">
        <v>1000</v>
      </c>
      <c r="G656" s="35">
        <f t="shared" si="10"/>
        <v>1.7600675865953253</v>
      </c>
      <c r="H656" s="36">
        <v>568.16</v>
      </c>
      <c r="I656" s="41"/>
      <c r="J656" s="34" t="s">
        <v>27</v>
      </c>
      <c r="K656" s="39" t="s">
        <v>30</v>
      </c>
      <c r="L656" s="39"/>
      <c r="M656" s="39"/>
      <c r="N656" s="26" t="s">
        <v>29</v>
      </c>
      <c r="O656" s="26" t="s">
        <v>84</v>
      </c>
      <c r="P656" s="34"/>
      <c r="Q656" s="34"/>
    </row>
    <row r="657" spans="1:17" s="164" customFormat="1" hidden="1">
      <c r="A657" s="157">
        <v>43697</v>
      </c>
      <c r="B657" s="158" t="s">
        <v>284</v>
      </c>
      <c r="C657" s="158" t="s">
        <v>262</v>
      </c>
      <c r="D657" s="159" t="s">
        <v>20</v>
      </c>
      <c r="E657" s="160"/>
      <c r="F657" s="160">
        <v>5000</v>
      </c>
      <c r="G657" s="161">
        <f t="shared" si="10"/>
        <v>8.8003379329766265</v>
      </c>
      <c r="H657" s="162">
        <v>568.16</v>
      </c>
      <c r="I657" s="163"/>
      <c r="J657" s="159" t="s">
        <v>21</v>
      </c>
      <c r="K657" s="158" t="s">
        <v>23</v>
      </c>
      <c r="L657" s="158"/>
      <c r="M657" s="158"/>
      <c r="N657" s="159" t="s">
        <v>29</v>
      </c>
      <c r="O657" s="158" t="s">
        <v>85</v>
      </c>
      <c r="P657" s="159" t="s">
        <v>691</v>
      </c>
      <c r="Q657" s="159"/>
    </row>
    <row r="658" spans="1:17" hidden="1">
      <c r="A658" s="33">
        <v>43697</v>
      </c>
      <c r="B658" s="43" t="s">
        <v>373</v>
      </c>
      <c r="C658" s="43" t="s">
        <v>22</v>
      </c>
      <c r="D658" s="44" t="s">
        <v>20</v>
      </c>
      <c r="E658" s="45"/>
      <c r="F658" s="92">
        <v>3000</v>
      </c>
      <c r="G658" s="35">
        <f t="shared" si="10"/>
        <v>5.2802027597859764</v>
      </c>
      <c r="H658" s="36">
        <v>568.16</v>
      </c>
      <c r="I658" s="46"/>
      <c r="J658" s="34" t="s">
        <v>49</v>
      </c>
      <c r="K658" s="43" t="s">
        <v>30</v>
      </c>
      <c r="L658" s="47"/>
      <c r="M658" s="47"/>
      <c r="N658" s="34" t="s">
        <v>29</v>
      </c>
      <c r="O658" s="26" t="s">
        <v>84</v>
      </c>
      <c r="P658" s="34"/>
      <c r="Q658" s="34"/>
    </row>
    <row r="659" spans="1:17" hidden="1">
      <c r="A659" s="33">
        <v>43697</v>
      </c>
      <c r="B659" s="43" t="s">
        <v>374</v>
      </c>
      <c r="C659" s="43" t="s">
        <v>22</v>
      </c>
      <c r="D659" s="44" t="s">
        <v>20</v>
      </c>
      <c r="E659" s="45"/>
      <c r="F659" s="92">
        <v>3000</v>
      </c>
      <c r="G659" s="35">
        <f t="shared" si="10"/>
        <v>5.2802027597859764</v>
      </c>
      <c r="H659" s="36">
        <v>568.16</v>
      </c>
      <c r="I659" s="46"/>
      <c r="J659" s="34" t="s">
        <v>49</v>
      </c>
      <c r="K659" s="43" t="s">
        <v>30</v>
      </c>
      <c r="L659" s="47"/>
      <c r="M659" s="47"/>
      <c r="N659" s="34" t="s">
        <v>29</v>
      </c>
      <c r="O659" s="26" t="s">
        <v>84</v>
      </c>
      <c r="P659" s="34"/>
      <c r="Q659" s="34"/>
    </row>
    <row r="660" spans="1:17" hidden="1">
      <c r="A660" s="33">
        <v>43697</v>
      </c>
      <c r="B660" s="43" t="s">
        <v>375</v>
      </c>
      <c r="C660" s="43" t="s">
        <v>22</v>
      </c>
      <c r="D660" s="44" t="s">
        <v>20</v>
      </c>
      <c r="E660" s="45"/>
      <c r="F660" s="92">
        <v>3000</v>
      </c>
      <c r="G660" s="35">
        <f t="shared" si="10"/>
        <v>5.2802027597859764</v>
      </c>
      <c r="H660" s="36">
        <v>568.16</v>
      </c>
      <c r="I660" s="46"/>
      <c r="J660" s="34" t="s">
        <v>49</v>
      </c>
      <c r="K660" s="43" t="s">
        <v>30</v>
      </c>
      <c r="L660" s="47"/>
      <c r="M660" s="47"/>
      <c r="N660" s="34" t="s">
        <v>29</v>
      </c>
      <c r="O660" s="26" t="s">
        <v>84</v>
      </c>
      <c r="P660" s="34"/>
      <c r="Q660" s="34"/>
    </row>
    <row r="661" spans="1:17" hidden="1">
      <c r="A661" s="33">
        <v>43697</v>
      </c>
      <c r="B661" s="43" t="s">
        <v>376</v>
      </c>
      <c r="C661" s="43" t="s">
        <v>22</v>
      </c>
      <c r="D661" s="44" t="s">
        <v>20</v>
      </c>
      <c r="E661" s="45"/>
      <c r="F661" s="92">
        <v>3000</v>
      </c>
      <c r="G661" s="35">
        <f t="shared" si="10"/>
        <v>5.2802027597859764</v>
      </c>
      <c r="H661" s="36">
        <v>568.16</v>
      </c>
      <c r="I661" s="46"/>
      <c r="J661" s="34" t="s">
        <v>49</v>
      </c>
      <c r="K661" s="43" t="s">
        <v>30</v>
      </c>
      <c r="L661" s="47"/>
      <c r="M661" s="47"/>
      <c r="N661" s="34" t="s">
        <v>29</v>
      </c>
      <c r="O661" s="26" t="s">
        <v>84</v>
      </c>
      <c r="P661" s="34"/>
      <c r="Q661" s="34"/>
    </row>
    <row r="662" spans="1:17" s="135" customFormat="1" hidden="1">
      <c r="A662" s="33">
        <v>43697</v>
      </c>
      <c r="B662" s="43" t="s">
        <v>377</v>
      </c>
      <c r="C662" s="43" t="s">
        <v>22</v>
      </c>
      <c r="D662" s="44" t="s">
        <v>20</v>
      </c>
      <c r="E662" s="45"/>
      <c r="F662" s="92">
        <v>3000</v>
      </c>
      <c r="G662" s="35">
        <f t="shared" si="10"/>
        <v>5.2802027597859764</v>
      </c>
      <c r="H662" s="36">
        <v>568.16</v>
      </c>
      <c r="I662" s="46"/>
      <c r="J662" s="34" t="s">
        <v>49</v>
      </c>
      <c r="K662" s="43" t="s">
        <v>30</v>
      </c>
      <c r="L662" s="47"/>
      <c r="M662" s="47"/>
      <c r="N662" s="34" t="s">
        <v>29</v>
      </c>
      <c r="O662" s="26" t="s">
        <v>84</v>
      </c>
      <c r="P662" s="176"/>
      <c r="Q662" s="176"/>
    </row>
    <row r="663" spans="1:17" hidden="1">
      <c r="A663" s="33">
        <v>43697</v>
      </c>
      <c r="B663" s="43" t="s">
        <v>378</v>
      </c>
      <c r="C663" s="43" t="s">
        <v>22</v>
      </c>
      <c r="D663" s="44" t="s">
        <v>20</v>
      </c>
      <c r="E663" s="45"/>
      <c r="F663" s="92">
        <v>2000</v>
      </c>
      <c r="G663" s="35">
        <f t="shared" si="10"/>
        <v>3.5201351731906505</v>
      </c>
      <c r="H663" s="36">
        <v>568.16</v>
      </c>
      <c r="I663" s="46"/>
      <c r="J663" s="34" t="s">
        <v>49</v>
      </c>
      <c r="K663" s="43" t="s">
        <v>30</v>
      </c>
      <c r="L663" s="47"/>
      <c r="M663" s="47"/>
      <c r="N663" s="34" t="s">
        <v>29</v>
      </c>
      <c r="O663" s="26" t="s">
        <v>84</v>
      </c>
      <c r="P663" s="34"/>
      <c r="Q663" s="34"/>
    </row>
    <row r="664" spans="1:17" s="200" customFormat="1" hidden="1">
      <c r="A664" s="191">
        <v>43697</v>
      </c>
      <c r="B664" s="208" t="s">
        <v>19</v>
      </c>
      <c r="C664" s="208" t="s">
        <v>104</v>
      </c>
      <c r="D664" s="225" t="s">
        <v>20</v>
      </c>
      <c r="E664" s="223">
        <v>108750</v>
      </c>
      <c r="F664" s="223"/>
      <c r="G664" s="194">
        <f t="shared" si="10"/>
        <v>0</v>
      </c>
      <c r="H664" s="195">
        <v>568.16</v>
      </c>
      <c r="I664" s="211"/>
      <c r="J664" s="197" t="s">
        <v>49</v>
      </c>
      <c r="K664" s="208" t="s">
        <v>23</v>
      </c>
      <c r="L664" s="192"/>
      <c r="M664" s="192"/>
      <c r="N664" s="197" t="s">
        <v>29</v>
      </c>
      <c r="O664" s="199" t="s">
        <v>84</v>
      </c>
      <c r="P664" s="197"/>
      <c r="Q664" s="197"/>
    </row>
    <row r="665" spans="1:17" hidden="1">
      <c r="A665" s="33">
        <v>43697</v>
      </c>
      <c r="B665" s="39" t="s">
        <v>491</v>
      </c>
      <c r="C665" s="39" t="s">
        <v>22</v>
      </c>
      <c r="D665" s="39" t="s">
        <v>26</v>
      </c>
      <c r="E665" s="53"/>
      <c r="F665" s="53">
        <v>1000</v>
      </c>
      <c r="G665" s="35">
        <f t="shared" si="10"/>
        <v>1.7600675865953253</v>
      </c>
      <c r="H665" s="36">
        <v>568.16</v>
      </c>
      <c r="I665" s="63"/>
      <c r="J665" s="34" t="s">
        <v>33</v>
      </c>
      <c r="K665" s="39" t="s">
        <v>30</v>
      </c>
      <c r="L665" s="39"/>
      <c r="M665" s="39"/>
      <c r="N665" s="64" t="s">
        <v>29</v>
      </c>
      <c r="O665" s="26" t="s">
        <v>84</v>
      </c>
      <c r="P665" s="34"/>
      <c r="Q665" s="34"/>
    </row>
    <row r="666" spans="1:17" hidden="1">
      <c r="A666" s="33">
        <v>43697</v>
      </c>
      <c r="B666" s="39" t="s">
        <v>492</v>
      </c>
      <c r="C666" s="39" t="s">
        <v>22</v>
      </c>
      <c r="D666" s="39" t="s">
        <v>26</v>
      </c>
      <c r="E666" s="53"/>
      <c r="F666" s="53">
        <v>1000</v>
      </c>
      <c r="G666" s="35">
        <f t="shared" si="10"/>
        <v>1.7600675865953253</v>
      </c>
      <c r="H666" s="36">
        <v>568.16</v>
      </c>
      <c r="I666" s="63"/>
      <c r="J666" s="34" t="s">
        <v>33</v>
      </c>
      <c r="K666" s="39" t="s">
        <v>30</v>
      </c>
      <c r="L666" s="39"/>
      <c r="M666" s="39"/>
      <c r="N666" s="64" t="s">
        <v>29</v>
      </c>
      <c r="O666" s="26" t="s">
        <v>84</v>
      </c>
      <c r="P666" s="34"/>
      <c r="Q666" s="34"/>
    </row>
    <row r="667" spans="1:17" s="110" customFormat="1" hidden="1">
      <c r="A667" s="102">
        <v>43697</v>
      </c>
      <c r="B667" s="103" t="s">
        <v>556</v>
      </c>
      <c r="C667" s="103" t="s">
        <v>294</v>
      </c>
      <c r="D667" s="103" t="s">
        <v>41</v>
      </c>
      <c r="E667" s="104"/>
      <c r="F667" s="104">
        <v>140000</v>
      </c>
      <c r="G667" s="105">
        <f t="shared" si="10"/>
        <v>246.40946212334555</v>
      </c>
      <c r="H667" s="106">
        <v>568.16</v>
      </c>
      <c r="I667" s="107"/>
      <c r="J667" s="108" t="s">
        <v>19</v>
      </c>
      <c r="K667" s="103" t="s">
        <v>28</v>
      </c>
      <c r="L667" s="103"/>
      <c r="M667" s="103"/>
      <c r="N667" s="103" t="s">
        <v>29</v>
      </c>
      <c r="O667" s="103" t="s">
        <v>85</v>
      </c>
      <c r="P667" s="108"/>
      <c r="Q667" s="108"/>
    </row>
    <row r="668" spans="1:17" s="200" customFormat="1" hidden="1">
      <c r="A668" s="191">
        <v>43697</v>
      </c>
      <c r="B668" s="201" t="s">
        <v>71</v>
      </c>
      <c r="C668" s="201" t="s">
        <v>104</v>
      </c>
      <c r="D668" s="197" t="s">
        <v>36</v>
      </c>
      <c r="E668" s="202">
        <v>2000000</v>
      </c>
      <c r="F668" s="202"/>
      <c r="G668" s="194">
        <f t="shared" si="10"/>
        <v>0</v>
      </c>
      <c r="H668" s="195">
        <v>568.16</v>
      </c>
      <c r="I668" s="203"/>
      <c r="J668" s="197" t="s">
        <v>19</v>
      </c>
      <c r="K668" s="201" t="s">
        <v>28</v>
      </c>
      <c r="L668" s="201"/>
      <c r="M668" s="201"/>
      <c r="N668" s="201" t="s">
        <v>29</v>
      </c>
      <c r="O668" s="201" t="s">
        <v>85</v>
      </c>
      <c r="P668" s="197"/>
      <c r="Q668" s="197"/>
    </row>
    <row r="669" spans="1:17" hidden="1">
      <c r="A669" s="33">
        <v>43697</v>
      </c>
      <c r="B669" s="3" t="s">
        <v>75</v>
      </c>
      <c r="C669" s="3" t="s">
        <v>22</v>
      </c>
      <c r="D669" s="34" t="s">
        <v>36</v>
      </c>
      <c r="E669" s="4"/>
      <c r="F669" s="4">
        <v>2000</v>
      </c>
      <c r="G669" s="65">
        <f t="shared" si="10"/>
        <v>3.5201351731906505</v>
      </c>
      <c r="H669" s="66">
        <v>568.16</v>
      </c>
      <c r="I669" s="67"/>
      <c r="J669" s="34" t="s">
        <v>19</v>
      </c>
      <c r="K669" s="3" t="s">
        <v>28</v>
      </c>
      <c r="L669" s="3"/>
      <c r="M669" s="3"/>
      <c r="N669" s="3" t="s">
        <v>29</v>
      </c>
      <c r="O669" s="26" t="s">
        <v>84</v>
      </c>
      <c r="P669" s="34"/>
      <c r="Q669" s="34"/>
    </row>
    <row r="670" spans="1:17" s="200" customFormat="1" hidden="1">
      <c r="A670" s="191">
        <v>43697</v>
      </c>
      <c r="B670" s="201" t="s">
        <v>49</v>
      </c>
      <c r="C670" s="201" t="s">
        <v>104</v>
      </c>
      <c r="D670" s="201" t="s">
        <v>20</v>
      </c>
      <c r="E670" s="202"/>
      <c r="F670" s="202">
        <v>108750</v>
      </c>
      <c r="G670" s="194">
        <f t="shared" si="10"/>
        <v>191.40735004224163</v>
      </c>
      <c r="H670" s="195">
        <v>568.16</v>
      </c>
      <c r="I670" s="203"/>
      <c r="J670" s="197" t="s">
        <v>19</v>
      </c>
      <c r="K670" s="201" t="s">
        <v>28</v>
      </c>
      <c r="L670" s="201"/>
      <c r="M670" s="201"/>
      <c r="N670" s="201" t="s">
        <v>29</v>
      </c>
      <c r="O670" s="201" t="s">
        <v>85</v>
      </c>
      <c r="P670" s="197"/>
      <c r="Q670" s="197"/>
    </row>
    <row r="671" spans="1:17" s="110" customFormat="1" hidden="1">
      <c r="A671" s="102">
        <v>43697</v>
      </c>
      <c r="B671" s="103" t="s">
        <v>550</v>
      </c>
      <c r="C671" s="103" t="s">
        <v>73</v>
      </c>
      <c r="D671" s="103" t="s">
        <v>41</v>
      </c>
      <c r="E671" s="104"/>
      <c r="F671" s="104">
        <v>8700</v>
      </c>
      <c r="G671" s="105">
        <f t="shared" si="10"/>
        <v>15.31258800337933</v>
      </c>
      <c r="H671" s="106">
        <v>568.16</v>
      </c>
      <c r="I671" s="107"/>
      <c r="J671" s="108" t="s">
        <v>19</v>
      </c>
      <c r="K671" s="103" t="s">
        <v>526</v>
      </c>
      <c r="L671" s="103"/>
      <c r="M671" s="103"/>
      <c r="N671" s="103" t="s">
        <v>29</v>
      </c>
      <c r="O671" s="103" t="s">
        <v>85</v>
      </c>
      <c r="P671" s="108"/>
      <c r="Q671" s="108"/>
    </row>
    <row r="672" spans="1:17" s="200" customFormat="1" hidden="1">
      <c r="A672" s="191">
        <v>43697</v>
      </c>
      <c r="B672" s="201" t="s">
        <v>519</v>
      </c>
      <c r="C672" s="201" t="s">
        <v>104</v>
      </c>
      <c r="D672" s="201" t="s">
        <v>20</v>
      </c>
      <c r="E672" s="202"/>
      <c r="F672" s="202"/>
      <c r="G672" s="194">
        <f t="shared" si="10"/>
        <v>0</v>
      </c>
      <c r="H672" s="195">
        <v>568.16</v>
      </c>
      <c r="I672" s="203"/>
      <c r="J672" s="197" t="s">
        <v>19</v>
      </c>
      <c r="K672" s="201" t="s">
        <v>28</v>
      </c>
      <c r="L672" s="201"/>
      <c r="M672" s="201"/>
      <c r="N672" s="201" t="s">
        <v>29</v>
      </c>
      <c r="O672" s="201" t="s">
        <v>85</v>
      </c>
      <c r="P672" s="197"/>
      <c r="Q672" s="197"/>
    </row>
    <row r="673" spans="1:17" s="62" customFormat="1" hidden="1">
      <c r="A673" s="54">
        <v>43697</v>
      </c>
      <c r="B673" s="75" t="s">
        <v>685</v>
      </c>
      <c r="C673" s="75" t="s">
        <v>294</v>
      </c>
      <c r="D673" s="75" t="s">
        <v>41</v>
      </c>
      <c r="E673" s="76"/>
      <c r="F673" s="76">
        <v>6000</v>
      </c>
      <c r="G673" s="58">
        <f t="shared" si="10"/>
        <v>10.560405519571953</v>
      </c>
      <c r="H673" s="59">
        <v>568.16</v>
      </c>
      <c r="I673" s="77"/>
      <c r="J673" s="61" t="s">
        <v>19</v>
      </c>
      <c r="K673" s="75" t="s">
        <v>28</v>
      </c>
      <c r="L673" s="75"/>
      <c r="M673" s="75"/>
      <c r="N673" s="75" t="s">
        <v>29</v>
      </c>
      <c r="O673" s="75" t="s">
        <v>85</v>
      </c>
      <c r="P673" s="61"/>
      <c r="Q673" s="61"/>
    </row>
    <row r="674" spans="1:17" s="200" customFormat="1" hidden="1">
      <c r="A674" s="191">
        <v>43697</v>
      </c>
      <c r="B674" s="201" t="s">
        <v>61</v>
      </c>
      <c r="C674" s="201" t="s">
        <v>104</v>
      </c>
      <c r="D674" s="197" t="s">
        <v>36</v>
      </c>
      <c r="E674" s="202"/>
      <c r="F674" s="202">
        <v>30000</v>
      </c>
      <c r="G674" s="194">
        <f t="shared" si="10"/>
        <v>52.802027597859762</v>
      </c>
      <c r="H674" s="195">
        <v>568.16</v>
      </c>
      <c r="I674" s="203"/>
      <c r="J674" s="197" t="s">
        <v>19</v>
      </c>
      <c r="K674" s="201" t="s">
        <v>28</v>
      </c>
      <c r="L674" s="201"/>
      <c r="M674" s="201"/>
      <c r="N674" s="201" t="s">
        <v>29</v>
      </c>
      <c r="O674" s="201" t="s">
        <v>85</v>
      </c>
      <c r="P674" s="197"/>
      <c r="Q674" s="197"/>
    </row>
    <row r="675" spans="1:17" s="110" customFormat="1" hidden="1">
      <c r="A675" s="102">
        <v>43697</v>
      </c>
      <c r="B675" s="103" t="s">
        <v>696</v>
      </c>
      <c r="C675" s="103" t="s">
        <v>74</v>
      </c>
      <c r="D675" s="103" t="s">
        <v>41</v>
      </c>
      <c r="E675" s="104"/>
      <c r="F675" s="104">
        <v>20000</v>
      </c>
      <c r="G675" s="105">
        <f t="shared" si="10"/>
        <v>35.201351731906506</v>
      </c>
      <c r="H675" s="106">
        <v>568.16</v>
      </c>
      <c r="I675" s="107"/>
      <c r="J675" s="108" t="s">
        <v>19</v>
      </c>
      <c r="K675" s="103" t="s">
        <v>28</v>
      </c>
      <c r="L675" s="103"/>
      <c r="M675" s="103"/>
      <c r="N675" s="103" t="s">
        <v>29</v>
      </c>
      <c r="O675" s="103" t="s">
        <v>85</v>
      </c>
      <c r="P675" s="108"/>
      <c r="Q675" s="108"/>
    </row>
    <row r="676" spans="1:17" s="200" customFormat="1" hidden="1">
      <c r="A676" s="191">
        <v>43697</v>
      </c>
      <c r="B676" s="201" t="s">
        <v>34</v>
      </c>
      <c r="C676" s="201" t="s">
        <v>104</v>
      </c>
      <c r="D676" s="192" t="s">
        <v>26</v>
      </c>
      <c r="E676" s="202"/>
      <c r="F676" s="202">
        <v>82000</v>
      </c>
      <c r="G676" s="194">
        <f t="shared" si="10"/>
        <v>144.32554210081668</v>
      </c>
      <c r="H676" s="195">
        <v>568.16</v>
      </c>
      <c r="I676" s="203"/>
      <c r="J676" s="197" t="s">
        <v>19</v>
      </c>
      <c r="K676" s="201" t="s">
        <v>28</v>
      </c>
      <c r="L676" s="201"/>
      <c r="M676" s="201"/>
      <c r="N676" s="201" t="s">
        <v>29</v>
      </c>
      <c r="O676" s="201" t="s">
        <v>85</v>
      </c>
      <c r="P676" s="197" t="s">
        <v>629</v>
      </c>
      <c r="Q676" s="197"/>
    </row>
    <row r="677" spans="1:17" s="62" customFormat="1" hidden="1">
      <c r="A677" s="54">
        <v>43697</v>
      </c>
      <c r="B677" s="86" t="s">
        <v>729</v>
      </c>
      <c r="C677" s="39" t="s">
        <v>32</v>
      </c>
      <c r="D677" s="89" t="s">
        <v>20</v>
      </c>
      <c r="E677" s="90"/>
      <c r="F677" s="90">
        <v>168000</v>
      </c>
      <c r="G677" s="59"/>
      <c r="H677" s="59">
        <v>568.16</v>
      </c>
      <c r="I677" s="78"/>
      <c r="J677" s="61" t="s">
        <v>49</v>
      </c>
      <c r="K677" s="86" t="s">
        <v>23</v>
      </c>
      <c r="L677" s="55"/>
      <c r="M677" s="61"/>
      <c r="N677" s="75" t="s">
        <v>29</v>
      </c>
      <c r="O677" s="61" t="s">
        <v>85</v>
      </c>
      <c r="P677" s="61"/>
      <c r="Q677" s="61"/>
    </row>
    <row r="678" spans="1:17" hidden="1">
      <c r="A678" s="33">
        <v>43698</v>
      </c>
      <c r="B678" s="34" t="s">
        <v>88</v>
      </c>
      <c r="C678" s="34" t="s">
        <v>22</v>
      </c>
      <c r="D678" s="34" t="s">
        <v>36</v>
      </c>
      <c r="E678" s="35"/>
      <c r="F678" s="35">
        <v>2000</v>
      </c>
      <c r="G678" s="35">
        <f t="shared" ref="G678:G741" si="11">F678/H678</f>
        <v>3.5201351731906505</v>
      </c>
      <c r="H678" s="36">
        <v>568.16</v>
      </c>
      <c r="I678" s="34"/>
      <c r="J678" s="34" t="s">
        <v>61</v>
      </c>
      <c r="K678" s="34" t="s">
        <v>30</v>
      </c>
      <c r="L678" s="34"/>
      <c r="M678" s="34"/>
      <c r="N678" s="3" t="s">
        <v>29</v>
      </c>
      <c r="O678" s="26" t="s">
        <v>84</v>
      </c>
      <c r="P678" s="34"/>
      <c r="Q678" s="34"/>
    </row>
    <row r="679" spans="1:17" hidden="1">
      <c r="A679" s="33">
        <v>43698</v>
      </c>
      <c r="B679" s="34" t="s">
        <v>692</v>
      </c>
      <c r="C679" s="34" t="s">
        <v>62</v>
      </c>
      <c r="D679" s="34" t="s">
        <v>36</v>
      </c>
      <c r="E679" s="35"/>
      <c r="F679" s="35">
        <v>1000</v>
      </c>
      <c r="G679" s="35">
        <f t="shared" si="11"/>
        <v>1.7600675865953253</v>
      </c>
      <c r="H679" s="36">
        <v>568.16</v>
      </c>
      <c r="I679" s="34"/>
      <c r="J679" s="34" t="s">
        <v>61</v>
      </c>
      <c r="K679" s="34" t="s">
        <v>30</v>
      </c>
      <c r="L679" s="34"/>
      <c r="M679" s="34"/>
      <c r="N679" s="3" t="s">
        <v>29</v>
      </c>
      <c r="O679" s="26" t="s">
        <v>84</v>
      </c>
      <c r="P679" s="34"/>
      <c r="Q679" s="34"/>
    </row>
    <row r="680" spans="1:17" hidden="1">
      <c r="A680" s="33">
        <v>43698</v>
      </c>
      <c r="B680" s="34" t="s">
        <v>94</v>
      </c>
      <c r="C680" s="34" t="s">
        <v>22</v>
      </c>
      <c r="D680" s="34" t="s">
        <v>36</v>
      </c>
      <c r="E680" s="35"/>
      <c r="F680" s="35">
        <v>3000</v>
      </c>
      <c r="G680" s="35">
        <f t="shared" si="11"/>
        <v>5.2802027597859764</v>
      </c>
      <c r="H680" s="36">
        <v>568.16</v>
      </c>
      <c r="I680" s="34"/>
      <c r="J680" s="34" t="s">
        <v>61</v>
      </c>
      <c r="K680" s="34" t="s">
        <v>30</v>
      </c>
      <c r="L680" s="34"/>
      <c r="M680" s="34"/>
      <c r="N680" s="3" t="s">
        <v>29</v>
      </c>
      <c r="O680" s="26" t="s">
        <v>84</v>
      </c>
      <c r="P680" s="34"/>
      <c r="Q680" s="34"/>
    </row>
    <row r="681" spans="1:17" hidden="1">
      <c r="A681" s="33">
        <v>43698</v>
      </c>
      <c r="B681" s="39" t="s">
        <v>149</v>
      </c>
      <c r="C681" s="39" t="s">
        <v>22</v>
      </c>
      <c r="D681" s="39" t="s">
        <v>26</v>
      </c>
      <c r="E681" s="81"/>
      <c r="F681" s="81">
        <v>2000</v>
      </c>
      <c r="G681" s="35">
        <f t="shared" si="11"/>
        <v>3.5201351731906505</v>
      </c>
      <c r="H681" s="36">
        <v>568.16</v>
      </c>
      <c r="I681" s="82"/>
      <c r="J681" s="34" t="s">
        <v>34</v>
      </c>
      <c r="K681" s="83" t="s">
        <v>30</v>
      </c>
      <c r="L681" s="39"/>
      <c r="M681" s="39"/>
      <c r="N681" s="39" t="s">
        <v>29</v>
      </c>
      <c r="O681" s="26" t="s">
        <v>84</v>
      </c>
      <c r="P681" s="34"/>
      <c r="Q681" s="34"/>
    </row>
    <row r="682" spans="1:17" hidden="1">
      <c r="A682" s="33">
        <v>43698</v>
      </c>
      <c r="B682" s="39" t="s">
        <v>150</v>
      </c>
      <c r="C682" s="39" t="s">
        <v>22</v>
      </c>
      <c r="D682" s="39" t="s">
        <v>26</v>
      </c>
      <c r="E682" s="81"/>
      <c r="F682" s="81">
        <v>500</v>
      </c>
      <c r="G682" s="35">
        <f t="shared" si="11"/>
        <v>0.88003379329766263</v>
      </c>
      <c r="H682" s="36">
        <v>568.16</v>
      </c>
      <c r="I682" s="82"/>
      <c r="J682" s="34" t="s">
        <v>34</v>
      </c>
      <c r="K682" s="83" t="s">
        <v>30</v>
      </c>
      <c r="L682" s="39"/>
      <c r="M682" s="39"/>
      <c r="N682" s="39" t="s">
        <v>29</v>
      </c>
      <c r="O682" s="26" t="s">
        <v>84</v>
      </c>
      <c r="P682" s="34"/>
      <c r="Q682" s="34"/>
    </row>
    <row r="683" spans="1:17" hidden="1">
      <c r="A683" s="33">
        <v>43698</v>
      </c>
      <c r="B683" s="39" t="s">
        <v>177</v>
      </c>
      <c r="C683" s="39" t="s">
        <v>22</v>
      </c>
      <c r="D683" s="39" t="s">
        <v>26</v>
      </c>
      <c r="E683" s="53"/>
      <c r="F683" s="87">
        <v>1000</v>
      </c>
      <c r="G683" s="35">
        <f t="shared" si="11"/>
        <v>1.7600675865953253</v>
      </c>
      <c r="H683" s="36">
        <v>568.16</v>
      </c>
      <c r="I683" s="41"/>
      <c r="J683" s="34" t="s">
        <v>27</v>
      </c>
      <c r="K683" s="39" t="s">
        <v>30</v>
      </c>
      <c r="L683" s="39"/>
      <c r="M683" s="39"/>
      <c r="N683" s="26" t="s">
        <v>29</v>
      </c>
      <c r="O683" s="26" t="s">
        <v>84</v>
      </c>
      <c r="P683" s="34"/>
      <c r="Q683" s="34"/>
    </row>
    <row r="684" spans="1:17" hidden="1">
      <c r="A684" s="33">
        <v>43698</v>
      </c>
      <c r="B684" s="39" t="s">
        <v>204</v>
      </c>
      <c r="C684" s="39" t="s">
        <v>22</v>
      </c>
      <c r="D684" s="39" t="s">
        <v>26</v>
      </c>
      <c r="E684" s="53"/>
      <c r="F684" s="87">
        <v>1000</v>
      </c>
      <c r="G684" s="35">
        <f t="shared" si="11"/>
        <v>1.7600675865953253</v>
      </c>
      <c r="H684" s="36">
        <v>568.16</v>
      </c>
      <c r="I684" s="41"/>
      <c r="J684" s="34" t="s">
        <v>27</v>
      </c>
      <c r="K684" s="39" t="s">
        <v>30</v>
      </c>
      <c r="L684" s="39"/>
      <c r="M684" s="39"/>
      <c r="N684" s="26" t="s">
        <v>29</v>
      </c>
      <c r="O684" s="26" t="s">
        <v>84</v>
      </c>
      <c r="P684" s="34"/>
      <c r="Q684" s="34"/>
    </row>
    <row r="685" spans="1:17" hidden="1">
      <c r="A685" s="33">
        <v>43698</v>
      </c>
      <c r="B685" s="39" t="s">
        <v>205</v>
      </c>
      <c r="C685" s="39" t="s">
        <v>22</v>
      </c>
      <c r="D685" s="39" t="s">
        <v>26</v>
      </c>
      <c r="E685" s="53"/>
      <c r="F685" s="87">
        <v>1000</v>
      </c>
      <c r="G685" s="35">
        <f t="shared" si="11"/>
        <v>1.7600675865953253</v>
      </c>
      <c r="H685" s="36">
        <v>568.16</v>
      </c>
      <c r="I685" s="41"/>
      <c r="J685" s="34" t="s">
        <v>27</v>
      </c>
      <c r="K685" s="39" t="s">
        <v>30</v>
      </c>
      <c r="L685" s="39"/>
      <c r="M685" s="39"/>
      <c r="N685" s="26" t="s">
        <v>29</v>
      </c>
      <c r="O685" s="26" t="s">
        <v>84</v>
      </c>
      <c r="P685" s="34"/>
      <c r="Q685" s="34"/>
    </row>
    <row r="686" spans="1:17" hidden="1">
      <c r="A686" s="33">
        <v>43698</v>
      </c>
      <c r="B686" s="39" t="s">
        <v>206</v>
      </c>
      <c r="C686" s="39" t="s">
        <v>22</v>
      </c>
      <c r="D686" s="39" t="s">
        <v>26</v>
      </c>
      <c r="E686" s="53"/>
      <c r="F686" s="87">
        <v>1000</v>
      </c>
      <c r="G686" s="35">
        <f t="shared" si="11"/>
        <v>1.7600675865953253</v>
      </c>
      <c r="H686" s="36">
        <v>568.16</v>
      </c>
      <c r="I686" s="41"/>
      <c r="J686" s="34" t="s">
        <v>27</v>
      </c>
      <c r="K686" s="39" t="s">
        <v>30</v>
      </c>
      <c r="L686" s="39"/>
      <c r="M686" s="39"/>
      <c r="N686" s="26" t="s">
        <v>29</v>
      </c>
      <c r="O686" s="26" t="s">
        <v>84</v>
      </c>
      <c r="P686" s="34"/>
      <c r="Q686" s="34"/>
    </row>
    <row r="687" spans="1:17" hidden="1">
      <c r="A687" s="33">
        <v>43698</v>
      </c>
      <c r="B687" s="39" t="s">
        <v>207</v>
      </c>
      <c r="C687" s="39" t="s">
        <v>22</v>
      </c>
      <c r="D687" s="39" t="s">
        <v>26</v>
      </c>
      <c r="E687" s="53"/>
      <c r="F687" s="87">
        <v>1000</v>
      </c>
      <c r="G687" s="35">
        <f t="shared" si="11"/>
        <v>1.7600675865953253</v>
      </c>
      <c r="H687" s="36">
        <v>568.16</v>
      </c>
      <c r="I687" s="41"/>
      <c r="J687" s="34" t="s">
        <v>27</v>
      </c>
      <c r="K687" s="39" t="s">
        <v>30</v>
      </c>
      <c r="L687" s="39"/>
      <c r="M687" s="39"/>
      <c r="N687" s="26" t="s">
        <v>29</v>
      </c>
      <c r="O687" s="26" t="s">
        <v>84</v>
      </c>
      <c r="P687" s="34"/>
      <c r="Q687" s="34"/>
    </row>
    <row r="688" spans="1:17" hidden="1">
      <c r="A688" s="33">
        <v>43698</v>
      </c>
      <c r="B688" s="39" t="s">
        <v>170</v>
      </c>
      <c r="C688" s="39" t="s">
        <v>22</v>
      </c>
      <c r="D688" s="39" t="s">
        <v>26</v>
      </c>
      <c r="E688" s="53"/>
      <c r="F688" s="87">
        <v>1000</v>
      </c>
      <c r="G688" s="35">
        <f t="shared" si="11"/>
        <v>1.7600675865953253</v>
      </c>
      <c r="H688" s="36">
        <v>568.16</v>
      </c>
      <c r="I688" s="41"/>
      <c r="J688" s="34" t="s">
        <v>27</v>
      </c>
      <c r="K688" s="39" t="s">
        <v>30</v>
      </c>
      <c r="L688" s="39"/>
      <c r="M688" s="39"/>
      <c r="N688" s="26" t="s">
        <v>29</v>
      </c>
      <c r="O688" s="26" t="s">
        <v>84</v>
      </c>
      <c r="P688" s="34"/>
      <c r="Q688" s="34"/>
    </row>
    <row r="689" spans="1:17" ht="36" hidden="1">
      <c r="A689" s="33">
        <v>43698</v>
      </c>
      <c r="B689" s="138" t="s">
        <v>677</v>
      </c>
      <c r="C689" s="38" t="s">
        <v>31</v>
      </c>
      <c r="D689" s="39" t="s">
        <v>26</v>
      </c>
      <c r="E689" s="53"/>
      <c r="F689" s="53">
        <v>1000</v>
      </c>
      <c r="G689" s="35">
        <f t="shared" si="11"/>
        <v>1.7600675865953253</v>
      </c>
      <c r="H689" s="36">
        <v>568.16</v>
      </c>
      <c r="I689" s="41"/>
      <c r="J689" s="34" t="s">
        <v>27</v>
      </c>
      <c r="K689" s="39" t="s">
        <v>30</v>
      </c>
      <c r="L689" s="39"/>
      <c r="M689" s="39"/>
      <c r="N689" s="26" t="s">
        <v>29</v>
      </c>
      <c r="O689" s="26" t="s">
        <v>84</v>
      </c>
      <c r="P689" s="34"/>
      <c r="Q689" s="34"/>
    </row>
    <row r="690" spans="1:17" hidden="1">
      <c r="A690" s="33">
        <v>43698</v>
      </c>
      <c r="B690" s="39" t="s">
        <v>171</v>
      </c>
      <c r="C690" s="39" t="s">
        <v>22</v>
      </c>
      <c r="D690" s="39" t="s">
        <v>26</v>
      </c>
      <c r="E690" s="53"/>
      <c r="F690" s="87">
        <v>1000</v>
      </c>
      <c r="G690" s="35">
        <f t="shared" si="11"/>
        <v>1.7600675865953253</v>
      </c>
      <c r="H690" s="36">
        <v>568.16</v>
      </c>
      <c r="I690" s="41"/>
      <c r="J690" s="34" t="s">
        <v>27</v>
      </c>
      <c r="K690" s="39" t="s">
        <v>30</v>
      </c>
      <c r="L690" s="39"/>
      <c r="M690" s="39"/>
      <c r="N690" s="26" t="s">
        <v>29</v>
      </c>
      <c r="O690" s="26" t="s">
        <v>84</v>
      </c>
      <c r="P690" s="34"/>
      <c r="Q690" s="34"/>
    </row>
    <row r="691" spans="1:17" s="200" customFormat="1" hidden="1">
      <c r="A691" s="191">
        <v>43698</v>
      </c>
      <c r="B691" s="213" t="s">
        <v>86</v>
      </c>
      <c r="C691" s="213" t="s">
        <v>104</v>
      </c>
      <c r="D691" s="207" t="s">
        <v>20</v>
      </c>
      <c r="E691" s="193">
        <v>116000</v>
      </c>
      <c r="F691" s="193"/>
      <c r="G691" s="194">
        <f t="shared" si="11"/>
        <v>0</v>
      </c>
      <c r="H691" s="195">
        <v>568.16</v>
      </c>
      <c r="I691" s="196"/>
      <c r="J691" s="197" t="s">
        <v>21</v>
      </c>
      <c r="K691" s="192" t="s">
        <v>23</v>
      </c>
      <c r="L691" s="192"/>
      <c r="M691" s="192"/>
      <c r="N691" s="197" t="s">
        <v>29</v>
      </c>
      <c r="O691" s="199" t="s">
        <v>84</v>
      </c>
      <c r="P691" s="197"/>
      <c r="Q691" s="197"/>
    </row>
    <row r="692" spans="1:17" hidden="1">
      <c r="A692" s="33">
        <v>43698</v>
      </c>
      <c r="B692" s="43" t="s">
        <v>379</v>
      </c>
      <c r="C692" s="43" t="s">
        <v>22</v>
      </c>
      <c r="D692" s="44" t="s">
        <v>20</v>
      </c>
      <c r="E692" s="45"/>
      <c r="F692" s="92">
        <v>3000</v>
      </c>
      <c r="G692" s="35">
        <f t="shared" si="11"/>
        <v>5.2802027597859764</v>
      </c>
      <c r="H692" s="36">
        <v>568.16</v>
      </c>
      <c r="I692" s="46"/>
      <c r="J692" s="34" t="s">
        <v>49</v>
      </c>
      <c r="K692" s="43" t="s">
        <v>30</v>
      </c>
      <c r="L692" s="47"/>
      <c r="M692" s="47"/>
      <c r="N692" s="34" t="s">
        <v>29</v>
      </c>
      <c r="O692" s="26" t="s">
        <v>84</v>
      </c>
      <c r="P692" s="34"/>
      <c r="Q692" s="34"/>
    </row>
    <row r="693" spans="1:17" hidden="1">
      <c r="A693" s="33">
        <v>43698</v>
      </c>
      <c r="B693" s="43" t="s">
        <v>380</v>
      </c>
      <c r="C693" s="43" t="s">
        <v>22</v>
      </c>
      <c r="D693" s="44" t="s">
        <v>20</v>
      </c>
      <c r="E693" s="45"/>
      <c r="F693" s="92">
        <v>3000</v>
      </c>
      <c r="G693" s="35">
        <f t="shared" si="11"/>
        <v>5.2802027597859764</v>
      </c>
      <c r="H693" s="36">
        <v>568.16</v>
      </c>
      <c r="I693" s="46"/>
      <c r="J693" s="34" t="s">
        <v>49</v>
      </c>
      <c r="K693" s="43" t="s">
        <v>30</v>
      </c>
      <c r="L693" s="47"/>
      <c r="M693" s="47"/>
      <c r="N693" s="34" t="s">
        <v>29</v>
      </c>
      <c r="O693" s="26" t="s">
        <v>84</v>
      </c>
      <c r="P693" s="34"/>
      <c r="Q693" s="34"/>
    </row>
    <row r="694" spans="1:17" hidden="1">
      <c r="A694" s="33">
        <v>43698</v>
      </c>
      <c r="B694" s="43" t="s">
        <v>381</v>
      </c>
      <c r="C694" s="43" t="s">
        <v>22</v>
      </c>
      <c r="D694" s="44" t="s">
        <v>20</v>
      </c>
      <c r="E694" s="45"/>
      <c r="F694" s="92">
        <v>2000</v>
      </c>
      <c r="G694" s="35">
        <f t="shared" si="11"/>
        <v>3.5201351731906505</v>
      </c>
      <c r="H694" s="36">
        <v>568.16</v>
      </c>
      <c r="I694" s="46"/>
      <c r="J694" s="34" t="s">
        <v>49</v>
      </c>
      <c r="K694" s="43" t="s">
        <v>30</v>
      </c>
      <c r="L694" s="47"/>
      <c r="M694" s="47"/>
      <c r="N694" s="34" t="s">
        <v>29</v>
      </c>
      <c r="O694" s="26" t="s">
        <v>84</v>
      </c>
      <c r="P694" s="34"/>
      <c r="Q694" s="34"/>
    </row>
    <row r="695" spans="1:17" s="200" customFormat="1" hidden="1">
      <c r="A695" s="191">
        <v>43698</v>
      </c>
      <c r="B695" s="208" t="s">
        <v>19</v>
      </c>
      <c r="C695" s="208" t="s">
        <v>104</v>
      </c>
      <c r="D695" s="225" t="s">
        <v>20</v>
      </c>
      <c r="E695" s="223">
        <v>116000</v>
      </c>
      <c r="F695" s="223"/>
      <c r="G695" s="194">
        <f t="shared" si="11"/>
        <v>0</v>
      </c>
      <c r="H695" s="195">
        <v>568.16</v>
      </c>
      <c r="I695" s="211"/>
      <c r="J695" s="197" t="s">
        <v>49</v>
      </c>
      <c r="K695" s="208" t="s">
        <v>23</v>
      </c>
      <c r="L695" s="192"/>
      <c r="M695" s="192"/>
      <c r="N695" s="197" t="s">
        <v>29</v>
      </c>
      <c r="O695" s="199" t="s">
        <v>84</v>
      </c>
      <c r="P695" s="197"/>
      <c r="Q695" s="197"/>
    </row>
    <row r="696" spans="1:17" s="200" customFormat="1" hidden="1">
      <c r="A696" s="191">
        <v>43698</v>
      </c>
      <c r="B696" s="208" t="s">
        <v>382</v>
      </c>
      <c r="C696" s="208" t="s">
        <v>104</v>
      </c>
      <c r="D696" s="225" t="s">
        <v>20</v>
      </c>
      <c r="E696" s="223"/>
      <c r="F696" s="223">
        <v>116000</v>
      </c>
      <c r="G696" s="194">
        <f t="shared" si="11"/>
        <v>204.16784004505774</v>
      </c>
      <c r="H696" s="195">
        <v>568.16</v>
      </c>
      <c r="I696" s="211"/>
      <c r="J696" s="197" t="s">
        <v>49</v>
      </c>
      <c r="K696" s="208" t="s">
        <v>23</v>
      </c>
      <c r="L696" s="192"/>
      <c r="M696" s="192"/>
      <c r="N696" s="197" t="s">
        <v>29</v>
      </c>
      <c r="O696" s="199" t="s">
        <v>84</v>
      </c>
      <c r="P696" s="197"/>
      <c r="Q696" s="197"/>
    </row>
    <row r="697" spans="1:17" s="135" customFormat="1" hidden="1">
      <c r="A697" s="33">
        <v>43698</v>
      </c>
      <c r="B697" s="43" t="s">
        <v>383</v>
      </c>
      <c r="C697" s="43" t="s">
        <v>22</v>
      </c>
      <c r="D697" s="44" t="s">
        <v>20</v>
      </c>
      <c r="E697" s="45"/>
      <c r="F697" s="92">
        <v>2000</v>
      </c>
      <c r="G697" s="35">
        <f t="shared" si="11"/>
        <v>3.5201351731906505</v>
      </c>
      <c r="H697" s="36">
        <v>568.16</v>
      </c>
      <c r="I697" s="46"/>
      <c r="J697" s="34" t="s">
        <v>49</v>
      </c>
      <c r="K697" s="43" t="s">
        <v>30</v>
      </c>
      <c r="L697" s="47"/>
      <c r="M697" s="47"/>
      <c r="N697" s="34" t="s">
        <v>29</v>
      </c>
      <c r="O697" s="26" t="s">
        <v>84</v>
      </c>
      <c r="P697" s="176"/>
      <c r="Q697" s="176"/>
    </row>
    <row r="698" spans="1:17" hidden="1">
      <c r="A698" s="33">
        <v>43698</v>
      </c>
      <c r="B698" s="43" t="s">
        <v>384</v>
      </c>
      <c r="C698" s="43" t="s">
        <v>22</v>
      </c>
      <c r="D698" s="44" t="s">
        <v>20</v>
      </c>
      <c r="E698" s="45"/>
      <c r="F698" s="92">
        <v>2000</v>
      </c>
      <c r="G698" s="35">
        <f t="shared" si="11"/>
        <v>3.5201351731906505</v>
      </c>
      <c r="H698" s="36">
        <v>568.16</v>
      </c>
      <c r="I698" s="46"/>
      <c r="J698" s="34" t="s">
        <v>49</v>
      </c>
      <c r="K698" s="43" t="s">
        <v>30</v>
      </c>
      <c r="L698" s="47"/>
      <c r="M698" s="47"/>
      <c r="N698" s="34" t="s">
        <v>29</v>
      </c>
      <c r="O698" s="26" t="s">
        <v>84</v>
      </c>
      <c r="P698" s="34"/>
      <c r="Q698" s="34"/>
    </row>
    <row r="699" spans="1:17" s="200" customFormat="1" hidden="1">
      <c r="A699" s="191">
        <v>43698</v>
      </c>
      <c r="B699" s="192" t="s">
        <v>493</v>
      </c>
      <c r="C699" s="192" t="s">
        <v>104</v>
      </c>
      <c r="D699" s="192" t="s">
        <v>26</v>
      </c>
      <c r="E699" s="193">
        <v>10000</v>
      </c>
      <c r="F699" s="193"/>
      <c r="G699" s="194">
        <f t="shared" si="11"/>
        <v>0</v>
      </c>
      <c r="H699" s="195">
        <v>568.16</v>
      </c>
      <c r="I699" s="196"/>
      <c r="J699" s="197" t="s">
        <v>33</v>
      </c>
      <c r="K699" s="192" t="s">
        <v>30</v>
      </c>
      <c r="L699" s="192"/>
      <c r="M699" s="192"/>
      <c r="N699" s="198" t="s">
        <v>29</v>
      </c>
      <c r="O699" s="199" t="s">
        <v>84</v>
      </c>
      <c r="P699" s="197"/>
      <c r="Q699" s="197"/>
    </row>
    <row r="700" spans="1:17" hidden="1">
      <c r="A700" s="33">
        <v>43698</v>
      </c>
      <c r="B700" s="39" t="s">
        <v>701</v>
      </c>
      <c r="C700" s="39" t="s">
        <v>22</v>
      </c>
      <c r="D700" s="39" t="s">
        <v>26</v>
      </c>
      <c r="E700" s="53"/>
      <c r="F700" s="53">
        <v>1000</v>
      </c>
      <c r="G700" s="35">
        <f t="shared" si="11"/>
        <v>1.7600675865953253</v>
      </c>
      <c r="H700" s="36">
        <v>568.16</v>
      </c>
      <c r="I700" s="63"/>
      <c r="J700" s="34" t="s">
        <v>33</v>
      </c>
      <c r="K700" s="39" t="s">
        <v>30</v>
      </c>
      <c r="L700" s="39"/>
      <c r="M700" s="39"/>
      <c r="N700" s="64" t="s">
        <v>29</v>
      </c>
      <c r="O700" s="26" t="s">
        <v>84</v>
      </c>
      <c r="P700" s="34"/>
      <c r="Q700" s="34"/>
    </row>
    <row r="701" spans="1:17" hidden="1">
      <c r="A701" s="33">
        <v>43698</v>
      </c>
      <c r="B701" s="39" t="s">
        <v>494</v>
      </c>
      <c r="C701" s="39" t="s">
        <v>22</v>
      </c>
      <c r="D701" s="39" t="s">
        <v>26</v>
      </c>
      <c r="E701" s="53"/>
      <c r="F701" s="53">
        <v>1000</v>
      </c>
      <c r="G701" s="35">
        <f t="shared" si="11"/>
        <v>1.7600675865953253</v>
      </c>
      <c r="H701" s="36">
        <v>568.16</v>
      </c>
      <c r="I701" s="63"/>
      <c r="J701" s="34" t="s">
        <v>33</v>
      </c>
      <c r="K701" s="39" t="s">
        <v>30</v>
      </c>
      <c r="L701" s="39"/>
      <c r="M701" s="39"/>
      <c r="N701" s="64" t="s">
        <v>29</v>
      </c>
      <c r="O701" s="26" t="s">
        <v>84</v>
      </c>
      <c r="P701" s="34"/>
      <c r="Q701" s="34"/>
    </row>
    <row r="702" spans="1:17" s="200" customFormat="1" hidden="1">
      <c r="A702" s="191">
        <v>43698</v>
      </c>
      <c r="B702" s="201" t="s">
        <v>49</v>
      </c>
      <c r="C702" s="201" t="s">
        <v>104</v>
      </c>
      <c r="D702" s="201" t="s">
        <v>20</v>
      </c>
      <c r="E702" s="202"/>
      <c r="F702" s="202">
        <v>116000</v>
      </c>
      <c r="G702" s="194">
        <f t="shared" si="11"/>
        <v>204.16784004505774</v>
      </c>
      <c r="H702" s="195">
        <v>568.16</v>
      </c>
      <c r="I702" s="203"/>
      <c r="J702" s="197" t="s">
        <v>19</v>
      </c>
      <c r="K702" s="201" t="s">
        <v>526</v>
      </c>
      <c r="L702" s="201"/>
      <c r="M702" s="201"/>
      <c r="N702" s="201" t="s">
        <v>29</v>
      </c>
      <c r="O702" s="201" t="s">
        <v>85</v>
      </c>
      <c r="P702" s="197"/>
      <c r="Q702" s="197"/>
    </row>
    <row r="703" spans="1:17" s="62" customFormat="1" hidden="1">
      <c r="A703" s="54">
        <v>43698</v>
      </c>
      <c r="B703" s="75" t="s">
        <v>557</v>
      </c>
      <c r="C703" s="75" t="s">
        <v>73</v>
      </c>
      <c r="D703" s="75" t="s">
        <v>41</v>
      </c>
      <c r="E703" s="76"/>
      <c r="F703" s="76">
        <v>8700</v>
      </c>
      <c r="G703" s="58">
        <f t="shared" si="11"/>
        <v>15.31258800337933</v>
      </c>
      <c r="H703" s="59">
        <v>568.16</v>
      </c>
      <c r="I703" s="77"/>
      <c r="J703" s="61" t="s">
        <v>19</v>
      </c>
      <c r="K703" s="75" t="s">
        <v>526</v>
      </c>
      <c r="L703" s="75"/>
      <c r="M703" s="75"/>
      <c r="N703" s="75" t="s">
        <v>29</v>
      </c>
      <c r="O703" s="75" t="s">
        <v>85</v>
      </c>
      <c r="P703" s="61"/>
      <c r="Q703" s="61"/>
    </row>
    <row r="704" spans="1:17" s="200" customFormat="1" hidden="1">
      <c r="A704" s="191">
        <v>43698</v>
      </c>
      <c r="B704" s="201" t="s">
        <v>33</v>
      </c>
      <c r="C704" s="201" t="s">
        <v>104</v>
      </c>
      <c r="D704" s="192" t="s">
        <v>26</v>
      </c>
      <c r="E704" s="202"/>
      <c r="F704" s="202">
        <v>10000</v>
      </c>
      <c r="G704" s="194">
        <f t="shared" si="11"/>
        <v>17.600675865953253</v>
      </c>
      <c r="H704" s="195">
        <v>568.16</v>
      </c>
      <c r="I704" s="203"/>
      <c r="J704" s="197" t="s">
        <v>19</v>
      </c>
      <c r="K704" s="201" t="s">
        <v>28</v>
      </c>
      <c r="L704" s="201"/>
      <c r="M704" s="201"/>
      <c r="N704" s="201" t="s">
        <v>29</v>
      </c>
      <c r="O704" s="201" t="s">
        <v>85</v>
      </c>
      <c r="P704" s="197"/>
      <c r="Q704" s="197"/>
    </row>
    <row r="705" spans="1:17" s="200" customFormat="1" hidden="1">
      <c r="A705" s="191">
        <v>43698</v>
      </c>
      <c r="B705" s="201" t="s">
        <v>87</v>
      </c>
      <c r="C705" s="201" t="s">
        <v>104</v>
      </c>
      <c r="D705" s="197" t="s">
        <v>36</v>
      </c>
      <c r="E705" s="202"/>
      <c r="F705" s="202">
        <v>90000</v>
      </c>
      <c r="G705" s="194">
        <f t="shared" si="11"/>
        <v>158.40608279357929</v>
      </c>
      <c r="H705" s="195">
        <v>568.16</v>
      </c>
      <c r="I705" s="203"/>
      <c r="J705" s="197" t="s">
        <v>19</v>
      </c>
      <c r="K705" s="201" t="s">
        <v>28</v>
      </c>
      <c r="L705" s="201"/>
      <c r="M705" s="201"/>
      <c r="N705" s="201" t="s">
        <v>29</v>
      </c>
      <c r="O705" s="201" t="s">
        <v>85</v>
      </c>
      <c r="P705" s="197"/>
      <c r="Q705" s="197"/>
    </row>
    <row r="706" spans="1:17" hidden="1">
      <c r="A706" s="33">
        <v>43699</v>
      </c>
      <c r="B706" s="34" t="s">
        <v>88</v>
      </c>
      <c r="C706" s="34" t="s">
        <v>22</v>
      </c>
      <c r="D706" s="34" t="s">
        <v>36</v>
      </c>
      <c r="E706" s="35"/>
      <c r="F706" s="35">
        <v>2000</v>
      </c>
      <c r="G706" s="35">
        <f t="shared" si="11"/>
        <v>3.5201351731906505</v>
      </c>
      <c r="H706" s="36">
        <v>568.16</v>
      </c>
      <c r="I706" s="34"/>
      <c r="J706" s="34" t="s">
        <v>61</v>
      </c>
      <c r="K706" s="34" t="s">
        <v>30</v>
      </c>
      <c r="L706" s="34"/>
      <c r="M706" s="34"/>
      <c r="N706" s="34" t="s">
        <v>29</v>
      </c>
      <c r="O706" s="26" t="s">
        <v>84</v>
      </c>
      <c r="P706" s="34"/>
      <c r="Q706" s="34"/>
    </row>
    <row r="707" spans="1:17" hidden="1">
      <c r="A707" s="33">
        <v>43699</v>
      </c>
      <c r="B707" s="34" t="s">
        <v>692</v>
      </c>
      <c r="C707" s="34" t="s">
        <v>62</v>
      </c>
      <c r="D707" s="34" t="s">
        <v>36</v>
      </c>
      <c r="E707" s="35"/>
      <c r="F707" s="35">
        <v>1000</v>
      </c>
      <c r="G707" s="35">
        <f t="shared" si="11"/>
        <v>1.7600675865953253</v>
      </c>
      <c r="H707" s="36">
        <v>568.16</v>
      </c>
      <c r="I707" s="34"/>
      <c r="J707" s="34" t="s">
        <v>61</v>
      </c>
      <c r="K707" s="34" t="s">
        <v>30</v>
      </c>
      <c r="L707" s="34"/>
      <c r="M707" s="34"/>
      <c r="N707" s="34" t="s">
        <v>29</v>
      </c>
      <c r="O707" s="26" t="s">
        <v>84</v>
      </c>
      <c r="P707" s="34"/>
      <c r="Q707" s="34"/>
    </row>
    <row r="708" spans="1:17" hidden="1">
      <c r="A708" s="33">
        <v>43699</v>
      </c>
      <c r="B708" s="34" t="s">
        <v>93</v>
      </c>
      <c r="C708" s="34" t="s">
        <v>22</v>
      </c>
      <c r="D708" s="34" t="s">
        <v>36</v>
      </c>
      <c r="E708" s="35"/>
      <c r="F708" s="35">
        <v>2000</v>
      </c>
      <c r="G708" s="35">
        <f t="shared" si="11"/>
        <v>3.5201351731906505</v>
      </c>
      <c r="H708" s="36">
        <v>568.16</v>
      </c>
      <c r="I708" s="34"/>
      <c r="J708" s="34" t="s">
        <v>61</v>
      </c>
      <c r="K708" s="34" t="s">
        <v>30</v>
      </c>
      <c r="L708" s="34"/>
      <c r="M708" s="34"/>
      <c r="N708" s="34" t="s">
        <v>29</v>
      </c>
      <c r="O708" s="26" t="s">
        <v>84</v>
      </c>
      <c r="P708" s="34"/>
      <c r="Q708" s="34"/>
    </row>
    <row r="709" spans="1:17" hidden="1">
      <c r="A709" s="33">
        <v>43699</v>
      </c>
      <c r="B709" s="39" t="s">
        <v>151</v>
      </c>
      <c r="C709" s="39" t="s">
        <v>22</v>
      </c>
      <c r="D709" s="39" t="s">
        <v>26</v>
      </c>
      <c r="E709" s="81"/>
      <c r="F709" s="81">
        <v>500</v>
      </c>
      <c r="G709" s="35">
        <f t="shared" si="11"/>
        <v>0.88003379329766263</v>
      </c>
      <c r="H709" s="36">
        <v>568.16</v>
      </c>
      <c r="I709" s="82"/>
      <c r="J709" s="34" t="s">
        <v>34</v>
      </c>
      <c r="K709" s="83" t="s">
        <v>30</v>
      </c>
      <c r="L709" s="39"/>
      <c r="M709" s="39"/>
      <c r="N709" s="39" t="s">
        <v>29</v>
      </c>
      <c r="O709" s="26" t="s">
        <v>84</v>
      </c>
      <c r="P709" s="34"/>
      <c r="Q709" s="34"/>
    </row>
    <row r="710" spans="1:17" hidden="1">
      <c r="A710" s="33">
        <v>43699</v>
      </c>
      <c r="B710" s="39" t="s">
        <v>141</v>
      </c>
      <c r="C710" s="39" t="s">
        <v>22</v>
      </c>
      <c r="D710" s="39" t="s">
        <v>26</v>
      </c>
      <c r="E710" s="81"/>
      <c r="F710" s="81">
        <v>500</v>
      </c>
      <c r="G710" s="35">
        <f t="shared" si="11"/>
        <v>0.88003379329766263</v>
      </c>
      <c r="H710" s="36">
        <v>568.16</v>
      </c>
      <c r="I710" s="82"/>
      <c r="J710" s="34" t="s">
        <v>34</v>
      </c>
      <c r="K710" s="83" t="s">
        <v>30</v>
      </c>
      <c r="L710" s="39"/>
      <c r="M710" s="39"/>
      <c r="N710" s="39" t="s">
        <v>29</v>
      </c>
      <c r="O710" s="26" t="s">
        <v>84</v>
      </c>
      <c r="P710" s="34"/>
      <c r="Q710" s="34"/>
    </row>
    <row r="711" spans="1:17" hidden="1">
      <c r="A711" s="33">
        <v>43699</v>
      </c>
      <c r="B711" s="39" t="s">
        <v>152</v>
      </c>
      <c r="C711" s="39" t="s">
        <v>22</v>
      </c>
      <c r="D711" s="39" t="s">
        <v>26</v>
      </c>
      <c r="E711" s="81"/>
      <c r="F711" s="81">
        <v>300</v>
      </c>
      <c r="G711" s="35">
        <f t="shared" si="11"/>
        <v>0.52802027597859758</v>
      </c>
      <c r="H711" s="36">
        <v>568.16</v>
      </c>
      <c r="I711" s="82"/>
      <c r="J711" s="34" t="s">
        <v>34</v>
      </c>
      <c r="K711" s="83" t="s">
        <v>30</v>
      </c>
      <c r="L711" s="39"/>
      <c r="M711" s="39"/>
      <c r="N711" s="39" t="s">
        <v>29</v>
      </c>
      <c r="O711" s="26" t="s">
        <v>84</v>
      </c>
      <c r="P711" s="34"/>
      <c r="Q711" s="34"/>
    </row>
    <row r="712" spans="1:17" hidden="1">
      <c r="A712" s="33">
        <v>43699</v>
      </c>
      <c r="B712" s="39" t="s">
        <v>153</v>
      </c>
      <c r="C712" s="39" t="s">
        <v>22</v>
      </c>
      <c r="D712" s="39" t="s">
        <v>26</v>
      </c>
      <c r="E712" s="81"/>
      <c r="F712" s="81">
        <v>500</v>
      </c>
      <c r="G712" s="35">
        <f t="shared" si="11"/>
        <v>0.88003379329766263</v>
      </c>
      <c r="H712" s="36">
        <v>568.16</v>
      </c>
      <c r="I712" s="82"/>
      <c r="J712" s="34" t="s">
        <v>34</v>
      </c>
      <c r="K712" s="83" t="s">
        <v>30</v>
      </c>
      <c r="L712" s="39"/>
      <c r="M712" s="39"/>
      <c r="N712" s="39" t="s">
        <v>29</v>
      </c>
      <c r="O712" s="26" t="s">
        <v>84</v>
      </c>
      <c r="P712" s="34"/>
      <c r="Q712" s="34"/>
    </row>
    <row r="713" spans="1:17" hidden="1">
      <c r="A713" s="33">
        <v>43699</v>
      </c>
      <c r="B713" s="39" t="s">
        <v>154</v>
      </c>
      <c r="C713" s="39" t="s">
        <v>22</v>
      </c>
      <c r="D713" s="39" t="s">
        <v>26</v>
      </c>
      <c r="E713" s="81"/>
      <c r="F713" s="81">
        <v>500</v>
      </c>
      <c r="G713" s="35">
        <f t="shared" si="11"/>
        <v>0.88003379329766263</v>
      </c>
      <c r="H713" s="36">
        <v>568.16</v>
      </c>
      <c r="I713" s="82"/>
      <c r="J713" s="34" t="s">
        <v>34</v>
      </c>
      <c r="K713" s="83" t="s">
        <v>30</v>
      </c>
      <c r="L713" s="39"/>
      <c r="M713" s="39"/>
      <c r="N713" s="39" t="s">
        <v>29</v>
      </c>
      <c r="O713" s="26" t="s">
        <v>84</v>
      </c>
      <c r="P713" s="34"/>
      <c r="Q713" s="34"/>
    </row>
    <row r="714" spans="1:17" hidden="1">
      <c r="A714" s="33">
        <v>43699</v>
      </c>
      <c r="B714" s="39" t="s">
        <v>141</v>
      </c>
      <c r="C714" s="39" t="s">
        <v>22</v>
      </c>
      <c r="D714" s="39" t="s">
        <v>26</v>
      </c>
      <c r="E714" s="81"/>
      <c r="F714" s="81">
        <v>300</v>
      </c>
      <c r="G714" s="35">
        <f t="shared" si="11"/>
        <v>0.52802027597859758</v>
      </c>
      <c r="H714" s="36">
        <v>568.16</v>
      </c>
      <c r="I714" s="82"/>
      <c r="J714" s="34" t="s">
        <v>34</v>
      </c>
      <c r="K714" s="83" t="s">
        <v>30</v>
      </c>
      <c r="L714" s="39"/>
      <c r="M714" s="39"/>
      <c r="N714" s="39" t="s">
        <v>29</v>
      </c>
      <c r="O714" s="26" t="s">
        <v>84</v>
      </c>
      <c r="P714" s="34"/>
      <c r="Q714" s="34"/>
    </row>
    <row r="715" spans="1:17" hidden="1">
      <c r="A715" s="33">
        <v>43699</v>
      </c>
      <c r="B715" s="39" t="s">
        <v>177</v>
      </c>
      <c r="C715" s="39" t="s">
        <v>22</v>
      </c>
      <c r="D715" s="39" t="s">
        <v>26</v>
      </c>
      <c r="E715" s="53"/>
      <c r="F715" s="87">
        <v>1000</v>
      </c>
      <c r="G715" s="35">
        <f t="shared" si="11"/>
        <v>1.7600675865953253</v>
      </c>
      <c r="H715" s="36">
        <v>568.16</v>
      </c>
      <c r="I715" s="41"/>
      <c r="J715" s="34" t="s">
        <v>27</v>
      </c>
      <c r="K715" s="39" t="s">
        <v>30</v>
      </c>
      <c r="L715" s="39"/>
      <c r="M715" s="39"/>
      <c r="N715" s="26" t="s">
        <v>29</v>
      </c>
      <c r="O715" s="26" t="s">
        <v>84</v>
      </c>
      <c r="P715" s="34"/>
      <c r="Q715" s="34"/>
    </row>
    <row r="716" spans="1:17" hidden="1">
      <c r="A716" s="33">
        <v>43699</v>
      </c>
      <c r="B716" s="39" t="s">
        <v>204</v>
      </c>
      <c r="C716" s="39" t="s">
        <v>22</v>
      </c>
      <c r="D716" s="39" t="s">
        <v>26</v>
      </c>
      <c r="E716" s="53"/>
      <c r="F716" s="87">
        <v>1000</v>
      </c>
      <c r="G716" s="35">
        <f t="shared" si="11"/>
        <v>1.7600675865953253</v>
      </c>
      <c r="H716" s="36">
        <v>568.16</v>
      </c>
      <c r="I716" s="41"/>
      <c r="J716" s="34" t="s">
        <v>27</v>
      </c>
      <c r="K716" s="39" t="s">
        <v>30</v>
      </c>
      <c r="L716" s="39"/>
      <c r="M716" s="39"/>
      <c r="N716" s="26" t="s">
        <v>29</v>
      </c>
      <c r="O716" s="26" t="s">
        <v>84</v>
      </c>
      <c r="P716" s="34"/>
      <c r="Q716" s="34"/>
    </row>
    <row r="717" spans="1:17" hidden="1">
      <c r="A717" s="33">
        <v>43699</v>
      </c>
      <c r="B717" s="39" t="s">
        <v>208</v>
      </c>
      <c r="C717" s="39" t="s">
        <v>22</v>
      </c>
      <c r="D717" s="39" t="s">
        <v>26</v>
      </c>
      <c r="E717" s="53"/>
      <c r="F717" s="87">
        <v>500</v>
      </c>
      <c r="G717" s="35">
        <f t="shared" si="11"/>
        <v>0.88003379329766263</v>
      </c>
      <c r="H717" s="36">
        <v>568.16</v>
      </c>
      <c r="I717" s="41"/>
      <c r="J717" s="34" t="s">
        <v>27</v>
      </c>
      <c r="K717" s="39" t="s">
        <v>30</v>
      </c>
      <c r="L717" s="39"/>
      <c r="M717" s="39"/>
      <c r="N717" s="26" t="s">
        <v>29</v>
      </c>
      <c r="O717" s="26" t="s">
        <v>84</v>
      </c>
      <c r="P717" s="34"/>
      <c r="Q717" s="34"/>
    </row>
    <row r="718" spans="1:17" s="200" customFormat="1" hidden="1">
      <c r="A718" s="191">
        <v>43699</v>
      </c>
      <c r="B718" s="192" t="s">
        <v>19</v>
      </c>
      <c r="C718" s="192" t="s">
        <v>104</v>
      </c>
      <c r="D718" s="192" t="s">
        <v>26</v>
      </c>
      <c r="E718" s="193">
        <v>19600</v>
      </c>
      <c r="F718" s="193"/>
      <c r="G718" s="194">
        <f t="shared" si="11"/>
        <v>0</v>
      </c>
      <c r="H718" s="195">
        <v>568.16</v>
      </c>
      <c r="I718" s="209"/>
      <c r="J718" s="197" t="s">
        <v>27</v>
      </c>
      <c r="K718" s="192" t="s">
        <v>28</v>
      </c>
      <c r="L718" s="192"/>
      <c r="M718" s="192"/>
      <c r="N718" s="199" t="s">
        <v>29</v>
      </c>
      <c r="O718" s="199" t="s">
        <v>84</v>
      </c>
      <c r="P718" s="197"/>
      <c r="Q718" s="197"/>
    </row>
    <row r="719" spans="1:17" hidden="1">
      <c r="A719" s="33">
        <v>43699</v>
      </c>
      <c r="B719" s="39" t="s">
        <v>185</v>
      </c>
      <c r="C719" s="39" t="s">
        <v>22</v>
      </c>
      <c r="D719" s="39" t="s">
        <v>26</v>
      </c>
      <c r="E719" s="53"/>
      <c r="F719" s="87">
        <v>1000</v>
      </c>
      <c r="G719" s="35">
        <f t="shared" si="11"/>
        <v>1.7600675865953253</v>
      </c>
      <c r="H719" s="36">
        <v>568.16</v>
      </c>
      <c r="I719" s="41"/>
      <c r="J719" s="34" t="s">
        <v>27</v>
      </c>
      <c r="K719" s="39" t="s">
        <v>30</v>
      </c>
      <c r="L719" s="39"/>
      <c r="M719" s="39"/>
      <c r="N719" s="26" t="s">
        <v>29</v>
      </c>
      <c r="O719" s="26" t="s">
        <v>84</v>
      </c>
      <c r="P719" s="34"/>
      <c r="Q719" s="34"/>
    </row>
    <row r="720" spans="1:17" hidden="1">
      <c r="A720" s="33">
        <v>43699</v>
      </c>
      <c r="B720" s="39" t="s">
        <v>209</v>
      </c>
      <c r="C720" s="39" t="s">
        <v>22</v>
      </c>
      <c r="D720" s="39" t="s">
        <v>26</v>
      </c>
      <c r="E720" s="53"/>
      <c r="F720" s="87">
        <v>1000</v>
      </c>
      <c r="G720" s="35">
        <f t="shared" si="11"/>
        <v>1.7600675865953253</v>
      </c>
      <c r="H720" s="36">
        <v>568.16</v>
      </c>
      <c r="I720" s="41"/>
      <c r="J720" s="34" t="s">
        <v>27</v>
      </c>
      <c r="K720" s="39" t="s">
        <v>30</v>
      </c>
      <c r="L720" s="39"/>
      <c r="M720" s="39"/>
      <c r="N720" s="26" t="s">
        <v>29</v>
      </c>
      <c r="O720" s="26" t="s">
        <v>84</v>
      </c>
      <c r="P720" s="34"/>
      <c r="Q720" s="34"/>
    </row>
    <row r="721" spans="1:17" s="62" customFormat="1" hidden="1">
      <c r="A721" s="54">
        <v>43699</v>
      </c>
      <c r="B721" s="55" t="s">
        <v>705</v>
      </c>
      <c r="C721" s="55" t="s">
        <v>22</v>
      </c>
      <c r="D721" s="39" t="s">
        <v>26</v>
      </c>
      <c r="E721" s="57"/>
      <c r="F721" s="57">
        <v>15000</v>
      </c>
      <c r="G721" s="58">
        <f t="shared" si="11"/>
        <v>26.401013798929881</v>
      </c>
      <c r="H721" s="59">
        <v>568.16</v>
      </c>
      <c r="I721" s="74"/>
      <c r="J721" s="61" t="s">
        <v>27</v>
      </c>
      <c r="K721" s="55" t="s">
        <v>28</v>
      </c>
      <c r="L721" s="55"/>
      <c r="M721" s="55"/>
      <c r="N721" s="78" t="s">
        <v>29</v>
      </c>
      <c r="O721" s="86" t="s">
        <v>85</v>
      </c>
      <c r="P721" s="61"/>
      <c r="Q721" s="61"/>
    </row>
    <row r="722" spans="1:17" s="137" customFormat="1" hidden="1">
      <c r="A722" s="33">
        <v>43699</v>
      </c>
      <c r="B722" s="39" t="s">
        <v>210</v>
      </c>
      <c r="C722" s="39" t="s">
        <v>22</v>
      </c>
      <c r="D722" s="39" t="s">
        <v>26</v>
      </c>
      <c r="E722" s="53"/>
      <c r="F722" s="87">
        <v>1000</v>
      </c>
      <c r="G722" s="35">
        <f t="shared" si="11"/>
        <v>1.7600675865953253</v>
      </c>
      <c r="H722" s="36">
        <v>568.16</v>
      </c>
      <c r="I722" s="41"/>
      <c r="J722" s="34" t="s">
        <v>27</v>
      </c>
      <c r="K722" s="39" t="s">
        <v>30</v>
      </c>
      <c r="L722" s="39"/>
      <c r="M722" s="39"/>
      <c r="N722" s="26" t="s">
        <v>29</v>
      </c>
      <c r="O722" s="26" t="s">
        <v>84</v>
      </c>
      <c r="P722" s="177"/>
      <c r="Q722" s="177"/>
    </row>
    <row r="723" spans="1:17" hidden="1">
      <c r="A723" s="33">
        <v>43699</v>
      </c>
      <c r="B723" s="39" t="s">
        <v>211</v>
      </c>
      <c r="C723" s="38" t="s">
        <v>31</v>
      </c>
      <c r="D723" s="39" t="s">
        <v>26</v>
      </c>
      <c r="E723" s="53"/>
      <c r="F723" s="53">
        <v>1000</v>
      </c>
      <c r="G723" s="35">
        <f t="shared" si="11"/>
        <v>1.7600675865953253</v>
      </c>
      <c r="H723" s="36">
        <v>568.16</v>
      </c>
      <c r="I723" s="41"/>
      <c r="J723" s="34" t="s">
        <v>27</v>
      </c>
      <c r="K723" s="39" t="s">
        <v>30</v>
      </c>
      <c r="L723" s="39"/>
      <c r="M723" s="39"/>
      <c r="N723" s="26" t="s">
        <v>29</v>
      </c>
      <c r="O723" s="26" t="s">
        <v>84</v>
      </c>
      <c r="P723" s="34"/>
      <c r="Q723" s="34"/>
    </row>
    <row r="724" spans="1:17" hidden="1">
      <c r="A724" s="33">
        <v>43699</v>
      </c>
      <c r="B724" s="39" t="s">
        <v>212</v>
      </c>
      <c r="C724" s="39" t="s">
        <v>22</v>
      </c>
      <c r="D724" s="39" t="s">
        <v>26</v>
      </c>
      <c r="E724" s="53"/>
      <c r="F724" s="87">
        <v>1000</v>
      </c>
      <c r="G724" s="35">
        <f t="shared" si="11"/>
        <v>1.7600675865953253</v>
      </c>
      <c r="H724" s="36">
        <v>568.16</v>
      </c>
      <c r="I724" s="41"/>
      <c r="J724" s="34" t="s">
        <v>27</v>
      </c>
      <c r="K724" s="39" t="s">
        <v>30</v>
      </c>
      <c r="L724" s="39"/>
      <c r="M724" s="39"/>
      <c r="N724" s="26" t="s">
        <v>29</v>
      </c>
      <c r="O724" s="26" t="s">
        <v>84</v>
      </c>
      <c r="P724" s="34"/>
      <c r="Q724" s="34"/>
    </row>
    <row r="725" spans="1:17" hidden="1">
      <c r="A725" s="33">
        <v>43699</v>
      </c>
      <c r="B725" s="39" t="s">
        <v>171</v>
      </c>
      <c r="C725" s="39" t="s">
        <v>22</v>
      </c>
      <c r="D725" s="39" t="s">
        <v>26</v>
      </c>
      <c r="E725" s="53"/>
      <c r="F725" s="87">
        <v>1000</v>
      </c>
      <c r="G725" s="35">
        <f t="shared" si="11"/>
        <v>1.7600675865953253</v>
      </c>
      <c r="H725" s="36">
        <v>568.16</v>
      </c>
      <c r="I725" s="41"/>
      <c r="J725" s="34" t="s">
        <v>27</v>
      </c>
      <c r="K725" s="39" t="s">
        <v>30</v>
      </c>
      <c r="L725" s="39"/>
      <c r="M725" s="39"/>
      <c r="N725" s="26" t="s">
        <v>29</v>
      </c>
      <c r="O725" s="26" t="s">
        <v>84</v>
      </c>
      <c r="P725" s="34"/>
      <c r="Q725" s="34"/>
    </row>
    <row r="726" spans="1:17" s="62" customFormat="1" hidden="1">
      <c r="A726" s="54">
        <v>43699</v>
      </c>
      <c r="B726" s="56" t="s">
        <v>690</v>
      </c>
      <c r="C726" s="56" t="s">
        <v>262</v>
      </c>
      <c r="D726" s="71" t="s">
        <v>20</v>
      </c>
      <c r="E726" s="57"/>
      <c r="F726" s="57">
        <v>7000</v>
      </c>
      <c r="G726" s="58">
        <f t="shared" si="11"/>
        <v>12.320473106167277</v>
      </c>
      <c r="H726" s="59">
        <v>568.16</v>
      </c>
      <c r="I726" s="60"/>
      <c r="J726" s="61" t="s">
        <v>21</v>
      </c>
      <c r="K726" s="55" t="s">
        <v>23</v>
      </c>
      <c r="L726" s="55"/>
      <c r="M726" s="55"/>
      <c r="N726" s="61" t="s">
        <v>29</v>
      </c>
      <c r="O726" s="55" t="s">
        <v>85</v>
      </c>
      <c r="P726" s="61"/>
      <c r="Q726" s="61"/>
    </row>
    <row r="727" spans="1:17" s="200" customFormat="1" hidden="1">
      <c r="A727" s="191">
        <v>43699</v>
      </c>
      <c r="B727" s="214" t="s">
        <v>305</v>
      </c>
      <c r="C727" s="214" t="s">
        <v>96</v>
      </c>
      <c r="D727" s="197" t="s">
        <v>36</v>
      </c>
      <c r="E727" s="215">
        <v>90000</v>
      </c>
      <c r="F727" s="215"/>
      <c r="G727" s="194">
        <f t="shared" si="11"/>
        <v>0</v>
      </c>
      <c r="H727" s="195">
        <v>568.16</v>
      </c>
      <c r="I727" s="216"/>
      <c r="J727" s="197" t="s">
        <v>37</v>
      </c>
      <c r="K727" s="201"/>
      <c r="L727" s="201"/>
      <c r="M727" s="201"/>
      <c r="N727" s="201" t="s">
        <v>29</v>
      </c>
      <c r="O727" s="199" t="s">
        <v>84</v>
      </c>
      <c r="P727" s="197"/>
      <c r="Q727" s="197"/>
    </row>
    <row r="728" spans="1:17" hidden="1">
      <c r="A728" s="33">
        <v>43699</v>
      </c>
      <c r="B728" s="43" t="s">
        <v>385</v>
      </c>
      <c r="C728" s="43" t="s">
        <v>22</v>
      </c>
      <c r="D728" s="44" t="s">
        <v>20</v>
      </c>
      <c r="E728" s="45"/>
      <c r="F728" s="92">
        <v>2000</v>
      </c>
      <c r="G728" s="35">
        <f t="shared" si="11"/>
        <v>3.5201351731906505</v>
      </c>
      <c r="H728" s="36">
        <v>568.16</v>
      </c>
      <c r="I728" s="46"/>
      <c r="J728" s="34" t="s">
        <v>49</v>
      </c>
      <c r="K728" s="43" t="s">
        <v>30</v>
      </c>
      <c r="L728" s="47"/>
      <c r="M728" s="47"/>
      <c r="N728" s="34" t="s">
        <v>29</v>
      </c>
      <c r="O728" s="26" t="s">
        <v>84</v>
      </c>
      <c r="P728" s="34"/>
      <c r="Q728" s="34"/>
    </row>
    <row r="729" spans="1:17" hidden="1">
      <c r="A729" s="33">
        <v>43699</v>
      </c>
      <c r="B729" s="43" t="s">
        <v>386</v>
      </c>
      <c r="C729" s="43" t="s">
        <v>22</v>
      </c>
      <c r="D729" s="44" t="s">
        <v>20</v>
      </c>
      <c r="E729" s="45"/>
      <c r="F729" s="92">
        <v>2000</v>
      </c>
      <c r="G729" s="35">
        <f t="shared" si="11"/>
        <v>3.5201351731906505</v>
      </c>
      <c r="H729" s="36">
        <v>568.16</v>
      </c>
      <c r="I729" s="46"/>
      <c r="J729" s="34" t="s">
        <v>49</v>
      </c>
      <c r="K729" s="43" t="s">
        <v>30</v>
      </c>
      <c r="L729" s="47"/>
      <c r="M729" s="47"/>
      <c r="N729" s="34" t="s">
        <v>29</v>
      </c>
      <c r="O729" s="26" t="s">
        <v>84</v>
      </c>
      <c r="P729" s="34"/>
      <c r="Q729" s="34"/>
    </row>
    <row r="730" spans="1:17" hidden="1">
      <c r="A730" s="33">
        <v>43699</v>
      </c>
      <c r="B730" s="43" t="s">
        <v>387</v>
      </c>
      <c r="C730" s="43" t="s">
        <v>22</v>
      </c>
      <c r="D730" s="44" t="s">
        <v>20</v>
      </c>
      <c r="E730" s="45"/>
      <c r="F730" s="92">
        <v>3000</v>
      </c>
      <c r="G730" s="35">
        <f t="shared" si="11"/>
        <v>5.2802027597859764</v>
      </c>
      <c r="H730" s="36">
        <v>568.16</v>
      </c>
      <c r="I730" s="46"/>
      <c r="J730" s="34" t="s">
        <v>49</v>
      </c>
      <c r="K730" s="43" t="s">
        <v>30</v>
      </c>
      <c r="L730" s="47"/>
      <c r="M730" s="47"/>
      <c r="N730" s="34" t="s">
        <v>29</v>
      </c>
      <c r="O730" s="26" t="s">
        <v>84</v>
      </c>
      <c r="P730" s="34"/>
      <c r="Q730" s="34"/>
    </row>
    <row r="731" spans="1:17" hidden="1">
      <c r="A731" s="33">
        <v>43699</v>
      </c>
      <c r="B731" s="43" t="s">
        <v>388</v>
      </c>
      <c r="C731" s="43" t="s">
        <v>22</v>
      </c>
      <c r="D731" s="44" t="s">
        <v>20</v>
      </c>
      <c r="E731" s="45"/>
      <c r="F731" s="92">
        <v>2000</v>
      </c>
      <c r="G731" s="35">
        <f t="shared" si="11"/>
        <v>3.5201351731906505</v>
      </c>
      <c r="H731" s="36">
        <v>568.16</v>
      </c>
      <c r="I731" s="46"/>
      <c r="J731" s="34" t="s">
        <v>49</v>
      </c>
      <c r="K731" s="43" t="s">
        <v>30</v>
      </c>
      <c r="L731" s="47"/>
      <c r="M731" s="47"/>
      <c r="N731" s="34" t="s">
        <v>29</v>
      </c>
      <c r="O731" s="26" t="s">
        <v>84</v>
      </c>
      <c r="P731" s="34"/>
      <c r="Q731" s="34"/>
    </row>
    <row r="732" spans="1:17" hidden="1">
      <c r="A732" s="33">
        <v>43699</v>
      </c>
      <c r="B732" s="43" t="s">
        <v>389</v>
      </c>
      <c r="C732" s="43" t="s">
        <v>22</v>
      </c>
      <c r="D732" s="44" t="s">
        <v>20</v>
      </c>
      <c r="E732" s="45"/>
      <c r="F732" s="92">
        <v>2000</v>
      </c>
      <c r="G732" s="35">
        <f t="shared" si="11"/>
        <v>3.5201351731906505</v>
      </c>
      <c r="H732" s="36">
        <v>568.16</v>
      </c>
      <c r="I732" s="46"/>
      <c r="J732" s="34" t="s">
        <v>49</v>
      </c>
      <c r="K732" s="43" t="s">
        <v>30</v>
      </c>
      <c r="L732" s="47"/>
      <c r="M732" s="47"/>
      <c r="N732" s="34" t="s">
        <v>29</v>
      </c>
      <c r="O732" s="26" t="s">
        <v>84</v>
      </c>
      <c r="P732" s="34"/>
      <c r="Q732" s="34"/>
    </row>
    <row r="733" spans="1:17" hidden="1">
      <c r="A733" s="33">
        <v>43699</v>
      </c>
      <c r="B733" s="43" t="s">
        <v>50</v>
      </c>
      <c r="C733" s="43" t="s">
        <v>24</v>
      </c>
      <c r="D733" s="44" t="s">
        <v>20</v>
      </c>
      <c r="E733" s="45"/>
      <c r="F733" s="45">
        <v>5000</v>
      </c>
      <c r="G733" s="35">
        <f t="shared" si="11"/>
        <v>8.8003379329766265</v>
      </c>
      <c r="H733" s="36">
        <v>568.16</v>
      </c>
      <c r="I733" s="46"/>
      <c r="J733" s="34" t="s">
        <v>49</v>
      </c>
      <c r="K733" s="43" t="s">
        <v>30</v>
      </c>
      <c r="L733" s="47"/>
      <c r="M733" s="47"/>
      <c r="N733" s="34" t="s">
        <v>29</v>
      </c>
      <c r="O733" s="26" t="s">
        <v>84</v>
      </c>
      <c r="P733" s="34"/>
      <c r="Q733" s="34"/>
    </row>
    <row r="734" spans="1:17" s="7" customFormat="1" hidden="1">
      <c r="A734" s="33">
        <v>43699</v>
      </c>
      <c r="B734" s="43" t="s">
        <v>697</v>
      </c>
      <c r="C734" s="68" t="s">
        <v>647</v>
      </c>
      <c r="D734" s="44" t="s">
        <v>41</v>
      </c>
      <c r="E734" s="45"/>
      <c r="F734" s="45">
        <v>3000</v>
      </c>
      <c r="G734" s="65">
        <f t="shared" si="11"/>
        <v>5.2802027597859764</v>
      </c>
      <c r="H734" s="66">
        <v>568.16</v>
      </c>
      <c r="I734" s="46"/>
      <c r="J734" s="91" t="s">
        <v>49</v>
      </c>
      <c r="K734" s="43" t="s">
        <v>30</v>
      </c>
      <c r="L734" s="47"/>
      <c r="M734" s="47"/>
      <c r="N734" s="91" t="s">
        <v>29</v>
      </c>
      <c r="O734" s="26" t="s">
        <v>85</v>
      </c>
      <c r="P734" s="91"/>
      <c r="Q734" s="91"/>
    </row>
    <row r="735" spans="1:17" s="200" customFormat="1" hidden="1">
      <c r="A735" s="191">
        <v>43699</v>
      </c>
      <c r="B735" s="201" t="s">
        <v>27</v>
      </c>
      <c r="C735" s="201" t="s">
        <v>104</v>
      </c>
      <c r="D735" s="192" t="s">
        <v>26</v>
      </c>
      <c r="E735" s="202"/>
      <c r="F735" s="202">
        <v>19600</v>
      </c>
      <c r="G735" s="194">
        <f t="shared" si="11"/>
        <v>34.497324697268375</v>
      </c>
      <c r="H735" s="195">
        <v>568.16</v>
      </c>
      <c r="I735" s="203"/>
      <c r="J735" s="197" t="s">
        <v>19</v>
      </c>
      <c r="K735" s="201"/>
      <c r="L735" s="201"/>
      <c r="M735" s="201"/>
      <c r="N735" s="201" t="s">
        <v>29</v>
      </c>
      <c r="O735" s="201" t="s">
        <v>85</v>
      </c>
      <c r="P735" s="197"/>
      <c r="Q735" s="197"/>
    </row>
    <row r="736" spans="1:17" s="62" customFormat="1" hidden="1">
      <c r="A736" s="54">
        <v>43699</v>
      </c>
      <c r="B736" s="75" t="s">
        <v>513</v>
      </c>
      <c r="C736" s="75" t="s">
        <v>73</v>
      </c>
      <c r="D736" s="75" t="s">
        <v>41</v>
      </c>
      <c r="E736" s="76"/>
      <c r="F736" s="76">
        <v>395</v>
      </c>
      <c r="G736" s="58">
        <f t="shared" si="11"/>
        <v>0.69522669670515347</v>
      </c>
      <c r="H736" s="59">
        <v>568.16</v>
      </c>
      <c r="I736" s="77"/>
      <c r="J736" s="61" t="s">
        <v>19</v>
      </c>
      <c r="K736" s="75" t="s">
        <v>558</v>
      </c>
      <c r="L736" s="75"/>
      <c r="M736" s="75"/>
      <c r="N736" s="75" t="s">
        <v>29</v>
      </c>
      <c r="O736" s="75" t="s">
        <v>85</v>
      </c>
      <c r="P736" s="61"/>
      <c r="Q736" s="61"/>
    </row>
    <row r="737" spans="1:17" s="200" customFormat="1" hidden="1">
      <c r="A737" s="191">
        <v>43699</v>
      </c>
      <c r="B737" s="201" t="s">
        <v>34</v>
      </c>
      <c r="C737" s="201" t="s">
        <v>104</v>
      </c>
      <c r="D737" s="192" t="s">
        <v>26</v>
      </c>
      <c r="E737" s="202"/>
      <c r="F737" s="202">
        <v>35700</v>
      </c>
      <c r="G737" s="194">
        <f t="shared" si="11"/>
        <v>62.834412841453116</v>
      </c>
      <c r="H737" s="195">
        <v>568.16</v>
      </c>
      <c r="I737" s="203"/>
      <c r="J737" s="197" t="s">
        <v>19</v>
      </c>
      <c r="K737" s="201" t="s">
        <v>28</v>
      </c>
      <c r="L737" s="201"/>
      <c r="M737" s="201"/>
      <c r="N737" s="201" t="s">
        <v>29</v>
      </c>
      <c r="O737" s="201" t="s">
        <v>85</v>
      </c>
      <c r="P737" s="197"/>
      <c r="Q737" s="197"/>
    </row>
    <row r="738" spans="1:17" s="62" customFormat="1" hidden="1">
      <c r="A738" s="54">
        <v>43699</v>
      </c>
      <c r="B738" s="75" t="s">
        <v>540</v>
      </c>
      <c r="C738" s="75" t="s">
        <v>73</v>
      </c>
      <c r="D738" s="75" t="s">
        <v>41</v>
      </c>
      <c r="E738" s="76"/>
      <c r="F738" s="76">
        <v>715</v>
      </c>
      <c r="G738" s="58">
        <f t="shared" si="11"/>
        <v>1.2584483244156577</v>
      </c>
      <c r="H738" s="59">
        <v>568.16</v>
      </c>
      <c r="I738" s="77"/>
      <c r="J738" s="61" t="s">
        <v>19</v>
      </c>
      <c r="K738" s="75" t="s">
        <v>558</v>
      </c>
      <c r="L738" s="75"/>
      <c r="M738" s="75"/>
      <c r="N738" s="75" t="s">
        <v>29</v>
      </c>
      <c r="O738" s="75" t="s">
        <v>85</v>
      </c>
      <c r="P738" s="61"/>
      <c r="Q738" s="61"/>
    </row>
    <row r="739" spans="1:17" s="137" customFormat="1" hidden="1">
      <c r="A739" s="33">
        <v>43700</v>
      </c>
      <c r="B739" s="34" t="s">
        <v>88</v>
      </c>
      <c r="C739" s="34" t="s">
        <v>22</v>
      </c>
      <c r="D739" s="34" t="s">
        <v>36</v>
      </c>
      <c r="E739" s="35"/>
      <c r="F739" s="35">
        <v>2000</v>
      </c>
      <c r="G739" s="35">
        <f t="shared" si="11"/>
        <v>3.5201351731906505</v>
      </c>
      <c r="H739" s="36">
        <v>568.16</v>
      </c>
      <c r="I739" s="34"/>
      <c r="J739" s="34" t="s">
        <v>61</v>
      </c>
      <c r="K739" s="34" t="s">
        <v>30</v>
      </c>
      <c r="L739" s="34"/>
      <c r="M739" s="34"/>
      <c r="N739" s="34" t="s">
        <v>29</v>
      </c>
      <c r="O739" s="26" t="s">
        <v>84</v>
      </c>
      <c r="P739" s="177"/>
      <c r="Q739" s="177"/>
    </row>
    <row r="740" spans="1:17" hidden="1">
      <c r="A740" s="33">
        <v>43700</v>
      </c>
      <c r="B740" s="34" t="s">
        <v>692</v>
      </c>
      <c r="C740" s="34" t="s">
        <v>62</v>
      </c>
      <c r="D740" s="34" t="s">
        <v>36</v>
      </c>
      <c r="E740" s="35"/>
      <c r="F740" s="35">
        <v>1000</v>
      </c>
      <c r="G740" s="35">
        <f t="shared" si="11"/>
        <v>1.7600675865953253</v>
      </c>
      <c r="H740" s="36">
        <v>568.16</v>
      </c>
      <c r="I740" s="34"/>
      <c r="J740" s="34" t="s">
        <v>61</v>
      </c>
      <c r="K740" s="34" t="s">
        <v>30</v>
      </c>
      <c r="L740" s="34"/>
      <c r="M740" s="34"/>
      <c r="N740" s="34" t="s">
        <v>29</v>
      </c>
      <c r="O740" s="26" t="s">
        <v>84</v>
      </c>
      <c r="P740" s="34"/>
      <c r="Q740" s="34"/>
    </row>
    <row r="741" spans="1:17" hidden="1">
      <c r="A741" s="33">
        <v>43700</v>
      </c>
      <c r="B741" s="34" t="s">
        <v>102</v>
      </c>
      <c r="C741" s="34" t="s">
        <v>22</v>
      </c>
      <c r="D741" s="34" t="s">
        <v>36</v>
      </c>
      <c r="E741" s="35"/>
      <c r="F741" s="35">
        <v>2000</v>
      </c>
      <c r="G741" s="35">
        <f t="shared" si="11"/>
        <v>3.5201351731906505</v>
      </c>
      <c r="H741" s="36">
        <v>568.16</v>
      </c>
      <c r="I741" s="34"/>
      <c r="J741" s="34" t="s">
        <v>61</v>
      </c>
      <c r="K741" s="34" t="s">
        <v>30</v>
      </c>
      <c r="L741" s="34"/>
      <c r="M741" s="34"/>
      <c r="N741" s="34" t="s">
        <v>29</v>
      </c>
      <c r="O741" s="26" t="s">
        <v>84</v>
      </c>
      <c r="P741" s="34"/>
      <c r="Q741" s="34"/>
    </row>
    <row r="742" spans="1:17" hidden="1">
      <c r="A742" s="33">
        <v>43700</v>
      </c>
      <c r="B742" s="39" t="s">
        <v>155</v>
      </c>
      <c r="C742" s="39" t="s">
        <v>22</v>
      </c>
      <c r="D742" s="39" t="s">
        <v>26</v>
      </c>
      <c r="E742" s="81"/>
      <c r="F742" s="81">
        <v>300</v>
      </c>
      <c r="G742" s="35">
        <f t="shared" ref="G742:G803" si="12">F742/H742</f>
        <v>0.52802027597859758</v>
      </c>
      <c r="H742" s="36">
        <v>568.16</v>
      </c>
      <c r="I742" s="82"/>
      <c r="J742" s="34" t="s">
        <v>34</v>
      </c>
      <c r="K742" s="83" t="s">
        <v>30</v>
      </c>
      <c r="L742" s="39"/>
      <c r="M742" s="39"/>
      <c r="N742" s="39" t="s">
        <v>29</v>
      </c>
      <c r="O742" s="26" t="s">
        <v>84</v>
      </c>
      <c r="P742" s="34"/>
      <c r="Q742" s="34"/>
    </row>
    <row r="743" spans="1:17" hidden="1">
      <c r="A743" s="33">
        <v>43700</v>
      </c>
      <c r="B743" s="39" t="s">
        <v>156</v>
      </c>
      <c r="C743" s="39" t="s">
        <v>22</v>
      </c>
      <c r="D743" s="39" t="s">
        <v>26</v>
      </c>
      <c r="E743" s="81"/>
      <c r="F743" s="81">
        <v>500</v>
      </c>
      <c r="G743" s="35">
        <f t="shared" si="12"/>
        <v>0.88003379329766263</v>
      </c>
      <c r="H743" s="36">
        <v>568.16</v>
      </c>
      <c r="I743" s="82"/>
      <c r="J743" s="34" t="s">
        <v>34</v>
      </c>
      <c r="K743" s="83" t="s">
        <v>30</v>
      </c>
      <c r="L743" s="39"/>
      <c r="M743" s="39"/>
      <c r="N743" s="39" t="s">
        <v>29</v>
      </c>
      <c r="O743" s="26" t="s">
        <v>84</v>
      </c>
      <c r="P743" s="34"/>
      <c r="Q743" s="34"/>
    </row>
    <row r="744" spans="1:17" s="200" customFormat="1" hidden="1">
      <c r="A744" s="191">
        <v>43700</v>
      </c>
      <c r="B744" s="192" t="s">
        <v>125</v>
      </c>
      <c r="C744" s="192" t="s">
        <v>104</v>
      </c>
      <c r="D744" s="192" t="s">
        <v>26</v>
      </c>
      <c r="E744" s="205">
        <v>35700</v>
      </c>
      <c r="F744" s="205"/>
      <c r="G744" s="194">
        <f t="shared" si="12"/>
        <v>0</v>
      </c>
      <c r="H744" s="195">
        <v>568.16</v>
      </c>
      <c r="I744" s="206"/>
      <c r="J744" s="197" t="s">
        <v>34</v>
      </c>
      <c r="K744" s="207" t="s">
        <v>23</v>
      </c>
      <c r="L744" s="192"/>
      <c r="M744" s="192"/>
      <c r="N744" s="192" t="s">
        <v>29</v>
      </c>
      <c r="O744" s="199" t="s">
        <v>84</v>
      </c>
      <c r="P744" s="197"/>
      <c r="Q744" s="197"/>
    </row>
    <row r="745" spans="1:17" hidden="1">
      <c r="A745" s="33">
        <v>43700</v>
      </c>
      <c r="B745" s="39" t="s">
        <v>157</v>
      </c>
      <c r="C745" s="39" t="s">
        <v>22</v>
      </c>
      <c r="D745" s="39" t="s">
        <v>26</v>
      </c>
      <c r="E745" s="81"/>
      <c r="F745" s="81">
        <v>300</v>
      </c>
      <c r="G745" s="35">
        <f t="shared" si="12"/>
        <v>0.52802027597859758</v>
      </c>
      <c r="H745" s="36">
        <v>568.16</v>
      </c>
      <c r="I745" s="82"/>
      <c r="J745" s="34" t="s">
        <v>34</v>
      </c>
      <c r="K745" s="83" t="s">
        <v>30</v>
      </c>
      <c r="L745" s="39"/>
      <c r="M745" s="39"/>
      <c r="N745" s="39" t="s">
        <v>29</v>
      </c>
      <c r="O745" s="26" t="s">
        <v>84</v>
      </c>
      <c r="P745" s="34"/>
      <c r="Q745" s="34"/>
    </row>
    <row r="746" spans="1:17" s="62" customFormat="1" hidden="1">
      <c r="A746" s="54">
        <v>43700</v>
      </c>
      <c r="B746" s="55" t="s">
        <v>717</v>
      </c>
      <c r="C746" s="55" t="s">
        <v>22</v>
      </c>
      <c r="D746" s="39" t="s">
        <v>26</v>
      </c>
      <c r="E746" s="84"/>
      <c r="F746" s="84">
        <v>12000</v>
      </c>
      <c r="G746" s="58">
        <f t="shared" si="12"/>
        <v>21.120811039143906</v>
      </c>
      <c r="H746" s="59">
        <v>568.16</v>
      </c>
      <c r="I746" s="85"/>
      <c r="J746" s="61" t="s">
        <v>34</v>
      </c>
      <c r="K746" s="71" t="s">
        <v>30</v>
      </c>
      <c r="L746" s="55"/>
      <c r="M746" s="55"/>
      <c r="N746" s="55" t="s">
        <v>29</v>
      </c>
      <c r="O746" s="55" t="s">
        <v>85</v>
      </c>
      <c r="P746" s="61"/>
      <c r="Q746" s="61"/>
    </row>
    <row r="747" spans="1:17" s="137" customFormat="1" hidden="1">
      <c r="A747" s="33">
        <v>43700</v>
      </c>
      <c r="B747" s="39" t="s">
        <v>158</v>
      </c>
      <c r="C747" s="39" t="s">
        <v>22</v>
      </c>
      <c r="D747" s="39" t="s">
        <v>26</v>
      </c>
      <c r="E747" s="81"/>
      <c r="F747" s="81">
        <v>300</v>
      </c>
      <c r="G747" s="35">
        <f t="shared" si="12"/>
        <v>0.52802027597859758</v>
      </c>
      <c r="H747" s="36">
        <v>568.16</v>
      </c>
      <c r="I747" s="82"/>
      <c r="J747" s="34" t="s">
        <v>34</v>
      </c>
      <c r="K747" s="83" t="s">
        <v>30</v>
      </c>
      <c r="L747" s="39"/>
      <c r="M747" s="39"/>
      <c r="N747" s="39" t="s">
        <v>29</v>
      </c>
      <c r="O747" s="26" t="s">
        <v>84</v>
      </c>
      <c r="P747" s="177"/>
      <c r="Q747" s="177"/>
    </row>
    <row r="748" spans="1:17" hidden="1">
      <c r="A748" s="33">
        <v>43700</v>
      </c>
      <c r="B748" s="39" t="s">
        <v>159</v>
      </c>
      <c r="C748" s="39" t="s">
        <v>22</v>
      </c>
      <c r="D748" s="39" t="s">
        <v>26</v>
      </c>
      <c r="E748" s="81"/>
      <c r="F748" s="81">
        <v>500</v>
      </c>
      <c r="G748" s="35">
        <f t="shared" si="12"/>
        <v>0.88003379329766263</v>
      </c>
      <c r="H748" s="36">
        <v>568.16</v>
      </c>
      <c r="I748" s="82"/>
      <c r="J748" s="34" t="s">
        <v>34</v>
      </c>
      <c r="K748" s="83" t="s">
        <v>30</v>
      </c>
      <c r="L748" s="39"/>
      <c r="M748" s="39"/>
      <c r="N748" s="39" t="s">
        <v>29</v>
      </c>
      <c r="O748" s="26" t="s">
        <v>84</v>
      </c>
      <c r="P748" s="34"/>
      <c r="Q748" s="34"/>
    </row>
    <row r="749" spans="1:17" hidden="1">
      <c r="A749" s="33">
        <v>43700</v>
      </c>
      <c r="B749" s="39" t="s">
        <v>160</v>
      </c>
      <c r="C749" s="39" t="s">
        <v>22</v>
      </c>
      <c r="D749" s="39" t="s">
        <v>26</v>
      </c>
      <c r="E749" s="81"/>
      <c r="F749" s="81">
        <v>300</v>
      </c>
      <c r="G749" s="35">
        <f t="shared" si="12"/>
        <v>0.52802027597859758</v>
      </c>
      <c r="H749" s="36">
        <v>568.16</v>
      </c>
      <c r="I749" s="82"/>
      <c r="J749" s="34" t="s">
        <v>34</v>
      </c>
      <c r="K749" s="83" t="s">
        <v>30</v>
      </c>
      <c r="L749" s="39"/>
      <c r="M749" s="39"/>
      <c r="N749" s="39" t="s">
        <v>29</v>
      </c>
      <c r="O749" s="26" t="s">
        <v>84</v>
      </c>
      <c r="P749" s="34"/>
      <c r="Q749" s="34"/>
    </row>
    <row r="750" spans="1:17" hidden="1">
      <c r="A750" s="33">
        <v>43700</v>
      </c>
      <c r="B750" s="39" t="s">
        <v>161</v>
      </c>
      <c r="C750" s="39" t="s">
        <v>22</v>
      </c>
      <c r="D750" s="39" t="s">
        <v>26</v>
      </c>
      <c r="E750" s="81"/>
      <c r="F750" s="81">
        <v>300</v>
      </c>
      <c r="G750" s="35">
        <f t="shared" si="12"/>
        <v>0.52802027597859758</v>
      </c>
      <c r="H750" s="36">
        <v>568.16</v>
      </c>
      <c r="I750" s="82"/>
      <c r="J750" s="34" t="s">
        <v>34</v>
      </c>
      <c r="K750" s="83" t="s">
        <v>30</v>
      </c>
      <c r="L750" s="39"/>
      <c r="M750" s="39"/>
      <c r="N750" s="39" t="s">
        <v>29</v>
      </c>
      <c r="O750" s="26" t="s">
        <v>84</v>
      </c>
      <c r="P750" s="34"/>
      <c r="Q750" s="34"/>
    </row>
    <row r="751" spans="1:17" hidden="1">
      <c r="A751" s="33">
        <v>43700</v>
      </c>
      <c r="B751" s="39" t="s">
        <v>162</v>
      </c>
      <c r="C751" s="39" t="s">
        <v>22</v>
      </c>
      <c r="D751" s="39" t="s">
        <v>26</v>
      </c>
      <c r="E751" s="81"/>
      <c r="F751" s="81">
        <v>300</v>
      </c>
      <c r="G751" s="35">
        <f t="shared" si="12"/>
        <v>0.52802027597859758</v>
      </c>
      <c r="H751" s="36">
        <v>568.16</v>
      </c>
      <c r="I751" s="82"/>
      <c r="J751" s="34" t="s">
        <v>34</v>
      </c>
      <c r="K751" s="83" t="s">
        <v>30</v>
      </c>
      <c r="L751" s="39"/>
      <c r="M751" s="39"/>
      <c r="N751" s="39" t="s">
        <v>29</v>
      </c>
      <c r="O751" s="26" t="s">
        <v>84</v>
      </c>
      <c r="P751" s="34"/>
      <c r="Q751" s="34"/>
    </row>
    <row r="752" spans="1:17" hidden="1">
      <c r="A752" s="33">
        <v>43700</v>
      </c>
      <c r="B752" s="39" t="s">
        <v>163</v>
      </c>
      <c r="C752" s="39" t="s">
        <v>22</v>
      </c>
      <c r="D752" s="39" t="s">
        <v>26</v>
      </c>
      <c r="E752" s="81"/>
      <c r="F752" s="81">
        <v>300</v>
      </c>
      <c r="G752" s="35">
        <f t="shared" si="12"/>
        <v>0.52802027597859758</v>
      </c>
      <c r="H752" s="36">
        <v>568.16</v>
      </c>
      <c r="I752" s="82"/>
      <c r="J752" s="34" t="s">
        <v>34</v>
      </c>
      <c r="K752" s="83" t="s">
        <v>30</v>
      </c>
      <c r="L752" s="39"/>
      <c r="M752" s="39"/>
      <c r="N752" s="39" t="s">
        <v>29</v>
      </c>
      <c r="O752" s="26" t="s">
        <v>84</v>
      </c>
      <c r="P752" s="34"/>
      <c r="Q752" s="34"/>
    </row>
    <row r="753" spans="1:17" hidden="1">
      <c r="A753" s="33">
        <v>43700</v>
      </c>
      <c r="B753" s="39" t="s">
        <v>164</v>
      </c>
      <c r="C753" s="39" t="s">
        <v>22</v>
      </c>
      <c r="D753" s="39" t="s">
        <v>26</v>
      </c>
      <c r="E753" s="81"/>
      <c r="F753" s="81">
        <v>300</v>
      </c>
      <c r="G753" s="35">
        <f t="shared" si="12"/>
        <v>0.52802027597859758</v>
      </c>
      <c r="H753" s="36">
        <v>568.16</v>
      </c>
      <c r="I753" s="82"/>
      <c r="J753" s="34" t="s">
        <v>34</v>
      </c>
      <c r="K753" s="83" t="s">
        <v>30</v>
      </c>
      <c r="L753" s="39"/>
      <c r="M753" s="39"/>
      <c r="N753" s="39" t="s">
        <v>29</v>
      </c>
      <c r="O753" s="26" t="s">
        <v>84</v>
      </c>
      <c r="P753" s="34"/>
      <c r="Q753" s="34"/>
    </row>
    <row r="754" spans="1:17" s="62" customFormat="1" hidden="1">
      <c r="A754" s="54">
        <v>43700</v>
      </c>
      <c r="B754" s="55" t="s">
        <v>726</v>
      </c>
      <c r="C754" s="39" t="s">
        <v>32</v>
      </c>
      <c r="D754" s="39" t="s">
        <v>26</v>
      </c>
      <c r="E754" s="84"/>
      <c r="F754" s="84">
        <v>45000</v>
      </c>
      <c r="G754" s="58">
        <f t="shared" si="12"/>
        <v>79.203041396789644</v>
      </c>
      <c r="H754" s="59">
        <v>568.16</v>
      </c>
      <c r="I754" s="85"/>
      <c r="J754" s="61" t="s">
        <v>34</v>
      </c>
      <c r="K754" s="71" t="s">
        <v>30</v>
      </c>
      <c r="L754" s="55"/>
      <c r="M754" s="55"/>
      <c r="N754" s="55" t="s">
        <v>29</v>
      </c>
      <c r="O754" s="55" t="s">
        <v>85</v>
      </c>
      <c r="P754" s="61"/>
      <c r="Q754" s="61"/>
    </row>
    <row r="755" spans="1:17" s="137" customFormat="1" hidden="1">
      <c r="A755" s="33">
        <v>43700</v>
      </c>
      <c r="B755" s="115" t="s">
        <v>679</v>
      </c>
      <c r="C755" s="38" t="s">
        <v>31</v>
      </c>
      <c r="D755" s="39" t="s">
        <v>26</v>
      </c>
      <c r="E755" s="81"/>
      <c r="F755" s="81">
        <v>2000</v>
      </c>
      <c r="G755" s="35">
        <f t="shared" si="12"/>
        <v>3.5201351731906505</v>
      </c>
      <c r="H755" s="36">
        <v>568.16</v>
      </c>
      <c r="I755" s="82"/>
      <c r="J755" s="34" t="s">
        <v>34</v>
      </c>
      <c r="K755" s="83" t="s">
        <v>30</v>
      </c>
      <c r="L755" s="39"/>
      <c r="M755" s="39"/>
      <c r="N755" s="39" t="s">
        <v>29</v>
      </c>
      <c r="O755" s="26" t="s">
        <v>84</v>
      </c>
      <c r="P755" s="177"/>
      <c r="Q755" s="177"/>
    </row>
    <row r="756" spans="1:17" hidden="1">
      <c r="A756" s="33">
        <v>43700</v>
      </c>
      <c r="B756" s="115" t="s">
        <v>165</v>
      </c>
      <c r="C756" s="39" t="s">
        <v>32</v>
      </c>
      <c r="D756" s="39" t="s">
        <v>26</v>
      </c>
      <c r="E756" s="81"/>
      <c r="F756" s="81">
        <v>30000</v>
      </c>
      <c r="G756" s="35">
        <f t="shared" si="12"/>
        <v>52.802027597859762</v>
      </c>
      <c r="H756" s="36">
        <v>568.16</v>
      </c>
      <c r="I756" s="82"/>
      <c r="J756" s="34" t="s">
        <v>34</v>
      </c>
      <c r="K756" s="83" t="s">
        <v>30</v>
      </c>
      <c r="L756" s="39"/>
      <c r="M756" s="39"/>
      <c r="N756" s="39" t="s">
        <v>29</v>
      </c>
      <c r="O756" s="26" t="s">
        <v>84</v>
      </c>
      <c r="P756" s="34"/>
      <c r="Q756" s="34"/>
    </row>
    <row r="757" spans="1:17" hidden="1">
      <c r="A757" s="33">
        <v>43700</v>
      </c>
      <c r="B757" s="39" t="s">
        <v>213</v>
      </c>
      <c r="C757" s="39" t="s">
        <v>22</v>
      </c>
      <c r="D757" s="39" t="s">
        <v>26</v>
      </c>
      <c r="E757" s="53"/>
      <c r="F757" s="87">
        <v>1000</v>
      </c>
      <c r="G757" s="35">
        <f t="shared" si="12"/>
        <v>1.7600675865953253</v>
      </c>
      <c r="H757" s="36">
        <v>568.16</v>
      </c>
      <c r="I757" s="41"/>
      <c r="J757" s="34" t="s">
        <v>27</v>
      </c>
      <c r="K757" s="39" t="s">
        <v>30</v>
      </c>
      <c r="L757" s="39"/>
      <c r="M757" s="39"/>
      <c r="N757" s="26" t="s">
        <v>29</v>
      </c>
      <c r="O757" s="26" t="s">
        <v>84</v>
      </c>
      <c r="P757" s="34"/>
      <c r="Q757" s="34"/>
    </row>
    <row r="758" spans="1:17" hidden="1">
      <c r="A758" s="33">
        <v>43700</v>
      </c>
      <c r="B758" s="39" t="s">
        <v>204</v>
      </c>
      <c r="C758" s="39" t="s">
        <v>22</v>
      </c>
      <c r="D758" s="39" t="s">
        <v>26</v>
      </c>
      <c r="E758" s="53"/>
      <c r="F758" s="87">
        <v>500</v>
      </c>
      <c r="G758" s="35">
        <f t="shared" si="12"/>
        <v>0.88003379329766263</v>
      </c>
      <c r="H758" s="36">
        <v>568.16</v>
      </c>
      <c r="I758" s="41"/>
      <c r="J758" s="34" t="s">
        <v>27</v>
      </c>
      <c r="K758" s="39" t="s">
        <v>30</v>
      </c>
      <c r="L758" s="39"/>
      <c r="M758" s="39"/>
      <c r="N758" s="26" t="s">
        <v>29</v>
      </c>
      <c r="O758" s="26" t="s">
        <v>84</v>
      </c>
      <c r="P758" s="34"/>
      <c r="Q758" s="34"/>
    </row>
    <row r="759" spans="1:17" hidden="1">
      <c r="A759" s="33">
        <v>43700</v>
      </c>
      <c r="B759" s="39" t="s">
        <v>207</v>
      </c>
      <c r="C759" s="39" t="s">
        <v>22</v>
      </c>
      <c r="D759" s="39" t="s">
        <v>26</v>
      </c>
      <c r="E759" s="53"/>
      <c r="F759" s="87">
        <v>1000</v>
      </c>
      <c r="G759" s="35">
        <f t="shared" si="12"/>
        <v>1.7600675865953253</v>
      </c>
      <c r="H759" s="36">
        <v>568.16</v>
      </c>
      <c r="I759" s="41"/>
      <c r="J759" s="34" t="s">
        <v>27</v>
      </c>
      <c r="K759" s="39" t="s">
        <v>30</v>
      </c>
      <c r="L759" s="39"/>
      <c r="M759" s="39"/>
      <c r="N759" s="26" t="s">
        <v>29</v>
      </c>
      <c r="O759" s="26" t="s">
        <v>84</v>
      </c>
      <c r="P759" s="34"/>
      <c r="Q759" s="34"/>
    </row>
    <row r="760" spans="1:17" hidden="1">
      <c r="A760" s="33">
        <v>43700</v>
      </c>
      <c r="B760" s="39" t="s">
        <v>214</v>
      </c>
      <c r="C760" s="38" t="s">
        <v>31</v>
      </c>
      <c r="D760" s="39" t="s">
        <v>26</v>
      </c>
      <c r="E760" s="53"/>
      <c r="F760" s="53">
        <v>3000</v>
      </c>
      <c r="G760" s="35">
        <f t="shared" si="12"/>
        <v>5.2802027597859764</v>
      </c>
      <c r="H760" s="36">
        <v>568.16</v>
      </c>
      <c r="I760" s="41"/>
      <c r="J760" s="34" t="s">
        <v>27</v>
      </c>
      <c r="K760" s="39" t="s">
        <v>30</v>
      </c>
      <c r="L760" s="39"/>
      <c r="M760" s="39"/>
      <c r="N760" s="26" t="s">
        <v>29</v>
      </c>
      <c r="O760" s="26" t="s">
        <v>84</v>
      </c>
      <c r="P760" s="34"/>
      <c r="Q760" s="34"/>
    </row>
    <row r="761" spans="1:17" hidden="1">
      <c r="A761" s="33">
        <v>43700</v>
      </c>
      <c r="B761" s="39" t="s">
        <v>215</v>
      </c>
      <c r="C761" s="39" t="s">
        <v>22</v>
      </c>
      <c r="D761" s="39" t="s">
        <v>26</v>
      </c>
      <c r="E761" s="53"/>
      <c r="F761" s="87">
        <v>1000</v>
      </c>
      <c r="G761" s="35">
        <f t="shared" si="12"/>
        <v>1.7600675865953253</v>
      </c>
      <c r="H761" s="36">
        <v>568.16</v>
      </c>
      <c r="I761" s="41"/>
      <c r="J761" s="34" t="s">
        <v>27</v>
      </c>
      <c r="K761" s="39" t="s">
        <v>30</v>
      </c>
      <c r="L761" s="39"/>
      <c r="M761" s="39"/>
      <c r="N761" s="26" t="s">
        <v>29</v>
      </c>
      <c r="O761" s="26" t="s">
        <v>84</v>
      </c>
      <c r="P761" s="34"/>
      <c r="Q761" s="34"/>
    </row>
    <row r="762" spans="1:17" hidden="1">
      <c r="A762" s="33">
        <v>43700</v>
      </c>
      <c r="B762" s="39" t="s">
        <v>684</v>
      </c>
      <c r="C762" s="75" t="s">
        <v>294</v>
      </c>
      <c r="D762" s="39" t="s">
        <v>41</v>
      </c>
      <c r="E762" s="53"/>
      <c r="F762" s="53">
        <v>700</v>
      </c>
      <c r="G762" s="35">
        <f t="shared" si="12"/>
        <v>1.2320473106167278</v>
      </c>
      <c r="H762" s="36">
        <v>568.16</v>
      </c>
      <c r="I762" s="41"/>
      <c r="J762" s="34" t="s">
        <v>27</v>
      </c>
      <c r="K762" s="39" t="s">
        <v>30</v>
      </c>
      <c r="L762" s="39"/>
      <c r="M762" s="39"/>
      <c r="N762" s="26" t="s">
        <v>29</v>
      </c>
      <c r="O762" s="26" t="s">
        <v>84</v>
      </c>
      <c r="P762" s="34"/>
      <c r="Q762" s="34"/>
    </row>
    <row r="763" spans="1:17" hidden="1">
      <c r="A763" s="33">
        <v>43700</v>
      </c>
      <c r="B763" s="39" t="s">
        <v>216</v>
      </c>
      <c r="C763" s="39" t="s">
        <v>22</v>
      </c>
      <c r="D763" s="39" t="s">
        <v>26</v>
      </c>
      <c r="E763" s="53"/>
      <c r="F763" s="87">
        <v>1000</v>
      </c>
      <c r="G763" s="35">
        <f t="shared" si="12"/>
        <v>1.7600675865953253</v>
      </c>
      <c r="H763" s="36">
        <v>568.16</v>
      </c>
      <c r="I763" s="41"/>
      <c r="J763" s="34" t="s">
        <v>27</v>
      </c>
      <c r="K763" s="39" t="s">
        <v>30</v>
      </c>
      <c r="L763" s="39"/>
      <c r="M763" s="39"/>
      <c r="N763" s="26" t="s">
        <v>29</v>
      </c>
      <c r="O763" s="26" t="s">
        <v>84</v>
      </c>
      <c r="P763" s="34"/>
      <c r="Q763" s="34"/>
    </row>
    <row r="764" spans="1:17" hidden="1">
      <c r="A764" s="33">
        <v>43700</v>
      </c>
      <c r="B764" s="39" t="s">
        <v>171</v>
      </c>
      <c r="C764" s="39" t="s">
        <v>22</v>
      </c>
      <c r="D764" s="39" t="s">
        <v>26</v>
      </c>
      <c r="E764" s="53"/>
      <c r="F764" s="87">
        <v>1000</v>
      </c>
      <c r="G764" s="35">
        <f t="shared" si="12"/>
        <v>1.7600675865953253</v>
      </c>
      <c r="H764" s="36">
        <v>568.16</v>
      </c>
      <c r="I764" s="41"/>
      <c r="J764" s="34" t="s">
        <v>27</v>
      </c>
      <c r="K764" s="39" t="s">
        <v>30</v>
      </c>
      <c r="L764" s="39"/>
      <c r="M764" s="39"/>
      <c r="N764" s="26" t="s">
        <v>29</v>
      </c>
      <c r="O764" s="26" t="s">
        <v>84</v>
      </c>
      <c r="P764" s="34"/>
      <c r="Q764" s="34"/>
    </row>
    <row r="765" spans="1:17" hidden="1">
      <c r="A765" s="33">
        <v>43700</v>
      </c>
      <c r="B765" s="38" t="s">
        <v>217</v>
      </c>
      <c r="C765" s="39" t="s">
        <v>32</v>
      </c>
      <c r="D765" s="39" t="s">
        <v>26</v>
      </c>
      <c r="E765" s="53"/>
      <c r="F765" s="53">
        <v>40000</v>
      </c>
      <c r="G765" s="35">
        <f t="shared" si="12"/>
        <v>70.402703463813012</v>
      </c>
      <c r="H765" s="36">
        <v>568.16</v>
      </c>
      <c r="I765" s="41"/>
      <c r="J765" s="34" t="s">
        <v>27</v>
      </c>
      <c r="K765" s="39" t="s">
        <v>30</v>
      </c>
      <c r="L765" s="39"/>
      <c r="M765" s="39"/>
      <c r="N765" s="26" t="s">
        <v>29</v>
      </c>
      <c r="O765" s="26" t="s">
        <v>84</v>
      </c>
      <c r="P765" s="34"/>
      <c r="Q765" s="34"/>
    </row>
    <row r="766" spans="1:17" hidden="1">
      <c r="A766" s="33">
        <v>43700</v>
      </c>
      <c r="B766" s="43" t="s">
        <v>390</v>
      </c>
      <c r="C766" s="43" t="s">
        <v>22</v>
      </c>
      <c r="D766" s="44" t="s">
        <v>20</v>
      </c>
      <c r="E766" s="45"/>
      <c r="F766" s="92">
        <v>2000</v>
      </c>
      <c r="G766" s="35">
        <f t="shared" si="12"/>
        <v>3.5201351731906505</v>
      </c>
      <c r="H766" s="36">
        <v>568.16</v>
      </c>
      <c r="I766" s="46"/>
      <c r="J766" s="34" t="s">
        <v>49</v>
      </c>
      <c r="K766" s="43" t="s">
        <v>30</v>
      </c>
      <c r="L766" s="47"/>
      <c r="M766" s="47"/>
      <c r="N766" s="34" t="s">
        <v>29</v>
      </c>
      <c r="O766" s="26" t="s">
        <v>84</v>
      </c>
      <c r="P766" s="34"/>
      <c r="Q766" s="34"/>
    </row>
    <row r="767" spans="1:17" hidden="1">
      <c r="A767" s="33">
        <v>43700</v>
      </c>
      <c r="B767" s="43" t="s">
        <v>391</v>
      </c>
      <c r="C767" s="43" t="s">
        <v>22</v>
      </c>
      <c r="D767" s="44" t="s">
        <v>20</v>
      </c>
      <c r="E767" s="45"/>
      <c r="F767" s="92">
        <v>1000</v>
      </c>
      <c r="G767" s="35">
        <f t="shared" si="12"/>
        <v>1.7600675865953253</v>
      </c>
      <c r="H767" s="36">
        <v>568.16</v>
      </c>
      <c r="I767" s="46"/>
      <c r="J767" s="34" t="s">
        <v>49</v>
      </c>
      <c r="K767" s="43" t="s">
        <v>30</v>
      </c>
      <c r="L767" s="47"/>
      <c r="M767" s="47"/>
      <c r="N767" s="34" t="s">
        <v>29</v>
      </c>
      <c r="O767" s="26" t="s">
        <v>84</v>
      </c>
      <c r="P767" s="34"/>
      <c r="Q767" s="34"/>
    </row>
    <row r="768" spans="1:17" hidden="1">
      <c r="A768" s="33">
        <v>43700</v>
      </c>
      <c r="B768" s="43" t="s">
        <v>392</v>
      </c>
      <c r="C768" s="43" t="s">
        <v>22</v>
      </c>
      <c r="D768" s="44" t="s">
        <v>20</v>
      </c>
      <c r="E768" s="45"/>
      <c r="F768" s="92">
        <v>3000</v>
      </c>
      <c r="G768" s="35">
        <f t="shared" si="12"/>
        <v>5.2802027597859764</v>
      </c>
      <c r="H768" s="36">
        <v>568.16</v>
      </c>
      <c r="I768" s="46"/>
      <c r="J768" s="34" t="s">
        <v>49</v>
      </c>
      <c r="K768" s="43" t="s">
        <v>30</v>
      </c>
      <c r="L768" s="47"/>
      <c r="M768" s="47"/>
      <c r="N768" s="34" t="s">
        <v>29</v>
      </c>
      <c r="O768" s="26" t="s">
        <v>84</v>
      </c>
      <c r="P768" s="34"/>
      <c r="Q768" s="34"/>
    </row>
    <row r="769" spans="1:17" hidden="1">
      <c r="A769" s="33">
        <v>43700</v>
      </c>
      <c r="B769" s="43" t="s">
        <v>393</v>
      </c>
      <c r="C769" s="43" t="s">
        <v>22</v>
      </c>
      <c r="D769" s="44" t="s">
        <v>20</v>
      </c>
      <c r="E769" s="45"/>
      <c r="F769" s="92">
        <v>3000</v>
      </c>
      <c r="G769" s="35">
        <f t="shared" si="12"/>
        <v>5.2802027597859764</v>
      </c>
      <c r="H769" s="36">
        <v>568.16</v>
      </c>
      <c r="I769" s="46"/>
      <c r="J769" s="34" t="s">
        <v>49</v>
      </c>
      <c r="K769" s="43" t="s">
        <v>30</v>
      </c>
      <c r="L769" s="47"/>
      <c r="M769" s="47"/>
      <c r="N769" s="34" t="s">
        <v>29</v>
      </c>
      <c r="O769" s="26" t="s">
        <v>84</v>
      </c>
      <c r="P769" s="34"/>
      <c r="Q769" s="34"/>
    </row>
    <row r="770" spans="1:17" s="62" customFormat="1" hidden="1">
      <c r="A770" s="54">
        <v>43700</v>
      </c>
      <c r="B770" s="75" t="s">
        <v>633</v>
      </c>
      <c r="C770" s="75" t="s">
        <v>35</v>
      </c>
      <c r="D770" s="39" t="s">
        <v>26</v>
      </c>
      <c r="E770" s="76"/>
      <c r="F770" s="76">
        <v>20000</v>
      </c>
      <c r="G770" s="58">
        <f t="shared" si="12"/>
        <v>35.201351731906506</v>
      </c>
      <c r="H770" s="59">
        <v>568.16</v>
      </c>
      <c r="I770" s="77"/>
      <c r="J770" s="61" t="s">
        <v>19</v>
      </c>
      <c r="K770" s="75" t="s">
        <v>28</v>
      </c>
      <c r="L770" s="75"/>
      <c r="M770" s="75"/>
      <c r="N770" s="75" t="s">
        <v>29</v>
      </c>
      <c r="O770" s="75" t="s">
        <v>85</v>
      </c>
      <c r="P770" s="61"/>
      <c r="Q770" s="61"/>
    </row>
    <row r="771" spans="1:17" s="62" customFormat="1" hidden="1">
      <c r="A771" s="54">
        <v>43700</v>
      </c>
      <c r="B771" s="75" t="s">
        <v>634</v>
      </c>
      <c r="C771" s="75" t="s">
        <v>35</v>
      </c>
      <c r="D771" s="39" t="s">
        <v>26</v>
      </c>
      <c r="E771" s="76"/>
      <c r="F771" s="76">
        <v>25000</v>
      </c>
      <c r="G771" s="58">
        <f t="shared" si="12"/>
        <v>44.001689664883131</v>
      </c>
      <c r="H771" s="59">
        <v>568.16</v>
      </c>
      <c r="I771" s="77"/>
      <c r="J771" s="61" t="s">
        <v>19</v>
      </c>
      <c r="K771" s="75" t="s">
        <v>28</v>
      </c>
      <c r="L771" s="75"/>
      <c r="M771" s="75"/>
      <c r="N771" s="75" t="s">
        <v>29</v>
      </c>
      <c r="O771" s="75" t="s">
        <v>85</v>
      </c>
      <c r="P771" s="61"/>
      <c r="Q771" s="61"/>
    </row>
    <row r="772" spans="1:17" s="62" customFormat="1" hidden="1">
      <c r="A772" s="54">
        <v>43700</v>
      </c>
      <c r="B772" s="75" t="s">
        <v>635</v>
      </c>
      <c r="C772" s="75" t="s">
        <v>35</v>
      </c>
      <c r="D772" s="39" t="s">
        <v>26</v>
      </c>
      <c r="E772" s="76"/>
      <c r="F772" s="76">
        <v>10000</v>
      </c>
      <c r="G772" s="58">
        <f t="shared" si="12"/>
        <v>17.600675865953253</v>
      </c>
      <c r="H772" s="59">
        <v>568.16</v>
      </c>
      <c r="I772" s="77"/>
      <c r="J772" s="61" t="s">
        <v>19</v>
      </c>
      <c r="K772" s="75" t="s">
        <v>28</v>
      </c>
      <c r="L772" s="75"/>
      <c r="M772" s="75"/>
      <c r="N772" s="75" t="s">
        <v>29</v>
      </c>
      <c r="O772" s="75" t="s">
        <v>85</v>
      </c>
      <c r="P772" s="61"/>
      <c r="Q772" s="61"/>
    </row>
    <row r="773" spans="1:17" s="62" customFormat="1" hidden="1">
      <c r="A773" s="54">
        <v>43700</v>
      </c>
      <c r="B773" s="75" t="s">
        <v>636</v>
      </c>
      <c r="C773" s="75" t="s">
        <v>35</v>
      </c>
      <c r="D773" s="39" t="s">
        <v>26</v>
      </c>
      <c r="E773" s="76"/>
      <c r="F773" s="76">
        <v>20000</v>
      </c>
      <c r="G773" s="58">
        <f t="shared" si="12"/>
        <v>35.201351731906506</v>
      </c>
      <c r="H773" s="59">
        <v>568.16</v>
      </c>
      <c r="I773" s="77"/>
      <c r="J773" s="61" t="s">
        <v>19</v>
      </c>
      <c r="K773" s="75" t="s">
        <v>28</v>
      </c>
      <c r="L773" s="75"/>
      <c r="M773" s="75"/>
      <c r="N773" s="75" t="s">
        <v>29</v>
      </c>
      <c r="O773" s="75" t="s">
        <v>85</v>
      </c>
      <c r="P773" s="61"/>
      <c r="Q773" s="61"/>
    </row>
    <row r="774" spans="1:17" s="62" customFormat="1" hidden="1">
      <c r="A774" s="54">
        <v>43700</v>
      </c>
      <c r="B774" s="75" t="s">
        <v>637</v>
      </c>
      <c r="C774" s="75" t="s">
        <v>35</v>
      </c>
      <c r="D774" s="39" t="s">
        <v>26</v>
      </c>
      <c r="E774" s="76"/>
      <c r="F774" s="76">
        <v>20000</v>
      </c>
      <c r="G774" s="58">
        <f t="shared" si="12"/>
        <v>35.201351731906506</v>
      </c>
      <c r="H774" s="59">
        <v>568.16</v>
      </c>
      <c r="I774" s="77"/>
      <c r="J774" s="61" t="s">
        <v>19</v>
      </c>
      <c r="K774" s="75" t="s">
        <v>28</v>
      </c>
      <c r="L774" s="75"/>
      <c r="M774" s="75"/>
      <c r="N774" s="75" t="s">
        <v>29</v>
      </c>
      <c r="O774" s="75" t="s">
        <v>85</v>
      </c>
      <c r="P774" s="61"/>
      <c r="Q774" s="61"/>
    </row>
    <row r="775" spans="1:17" s="62" customFormat="1" hidden="1">
      <c r="A775" s="54">
        <v>43700</v>
      </c>
      <c r="B775" s="75" t="s">
        <v>638</v>
      </c>
      <c r="C775" s="75" t="s">
        <v>35</v>
      </c>
      <c r="D775" s="39" t="s">
        <v>26</v>
      </c>
      <c r="E775" s="76"/>
      <c r="F775" s="76">
        <v>15000</v>
      </c>
      <c r="G775" s="58">
        <f t="shared" si="12"/>
        <v>26.401013798929881</v>
      </c>
      <c r="H775" s="59">
        <v>568.16</v>
      </c>
      <c r="I775" s="77"/>
      <c r="J775" s="61" t="s">
        <v>19</v>
      </c>
      <c r="K775" s="75" t="s">
        <v>28</v>
      </c>
      <c r="L775" s="75"/>
      <c r="M775" s="75"/>
      <c r="N775" s="75" t="s">
        <v>29</v>
      </c>
      <c r="O775" s="75" t="s">
        <v>85</v>
      </c>
      <c r="P775" s="61"/>
      <c r="Q775" s="61"/>
    </row>
    <row r="776" spans="1:17" s="62" customFormat="1" hidden="1">
      <c r="A776" s="54">
        <v>43700</v>
      </c>
      <c r="B776" s="75" t="s">
        <v>639</v>
      </c>
      <c r="C776" s="75" t="s">
        <v>35</v>
      </c>
      <c r="D776" s="34" t="s">
        <v>36</v>
      </c>
      <c r="E776" s="76"/>
      <c r="F776" s="76">
        <v>20000</v>
      </c>
      <c r="G776" s="58">
        <f t="shared" si="12"/>
        <v>35.201351731906506</v>
      </c>
      <c r="H776" s="59">
        <v>568.16</v>
      </c>
      <c r="I776" s="77"/>
      <c r="J776" s="61" t="s">
        <v>19</v>
      </c>
      <c r="K776" s="75" t="s">
        <v>28</v>
      </c>
      <c r="L776" s="75"/>
      <c r="M776" s="75"/>
      <c r="N776" s="75" t="s">
        <v>29</v>
      </c>
      <c r="O776" s="75" t="s">
        <v>85</v>
      </c>
      <c r="P776" s="61"/>
      <c r="Q776" s="61"/>
    </row>
    <row r="777" spans="1:17" s="137" customFormat="1" hidden="1">
      <c r="A777" s="33">
        <v>43701</v>
      </c>
      <c r="B777" s="39" t="s">
        <v>209</v>
      </c>
      <c r="C777" s="39" t="s">
        <v>22</v>
      </c>
      <c r="D777" s="39" t="s">
        <v>26</v>
      </c>
      <c r="E777" s="53"/>
      <c r="F777" s="87">
        <v>1000</v>
      </c>
      <c r="G777" s="35">
        <f t="shared" si="12"/>
        <v>1.7600675865953253</v>
      </c>
      <c r="H777" s="36">
        <v>568.16</v>
      </c>
      <c r="I777" s="41"/>
      <c r="J777" s="34" t="s">
        <v>27</v>
      </c>
      <c r="K777" s="39" t="s">
        <v>30</v>
      </c>
      <c r="L777" s="39"/>
      <c r="M777" s="39"/>
      <c r="N777" s="26" t="s">
        <v>29</v>
      </c>
      <c r="O777" s="26" t="s">
        <v>84</v>
      </c>
      <c r="P777" s="177"/>
      <c r="Q777" s="177"/>
    </row>
    <row r="778" spans="1:17" hidden="1">
      <c r="A778" s="33">
        <v>43701</v>
      </c>
      <c r="B778" s="39" t="s">
        <v>218</v>
      </c>
      <c r="C778" s="39" t="s">
        <v>22</v>
      </c>
      <c r="D778" s="39" t="s">
        <v>26</v>
      </c>
      <c r="E778" s="53"/>
      <c r="F778" s="87">
        <v>3500</v>
      </c>
      <c r="G778" s="35">
        <f t="shared" si="12"/>
        <v>6.1602365530836387</v>
      </c>
      <c r="H778" s="36">
        <v>568.16</v>
      </c>
      <c r="I778" s="41"/>
      <c r="J778" s="34" t="s">
        <v>27</v>
      </c>
      <c r="K778" s="39" t="s">
        <v>30</v>
      </c>
      <c r="L778" s="39"/>
      <c r="M778" s="39"/>
      <c r="N778" s="26" t="s">
        <v>29</v>
      </c>
      <c r="O778" s="26" t="s">
        <v>84</v>
      </c>
      <c r="P778" s="34"/>
      <c r="Q778" s="34"/>
    </row>
    <row r="779" spans="1:17" s="200" customFormat="1" hidden="1">
      <c r="A779" s="191">
        <v>43701</v>
      </c>
      <c r="B779" s="213" t="s">
        <v>86</v>
      </c>
      <c r="C779" s="213" t="s">
        <v>104</v>
      </c>
      <c r="D779" s="207" t="s">
        <v>20</v>
      </c>
      <c r="E779" s="193">
        <v>35000</v>
      </c>
      <c r="F779" s="193"/>
      <c r="G779" s="194">
        <f t="shared" si="12"/>
        <v>0</v>
      </c>
      <c r="H779" s="195">
        <v>568.16</v>
      </c>
      <c r="I779" s="196"/>
      <c r="J779" s="197" t="s">
        <v>21</v>
      </c>
      <c r="K779" s="192" t="s">
        <v>23</v>
      </c>
      <c r="L779" s="192"/>
      <c r="M779" s="192"/>
      <c r="N779" s="197" t="s">
        <v>29</v>
      </c>
      <c r="O779" s="199" t="s">
        <v>84</v>
      </c>
      <c r="P779" s="197"/>
      <c r="Q779" s="197"/>
    </row>
    <row r="780" spans="1:17" s="62" customFormat="1" hidden="1">
      <c r="A780" s="54">
        <v>43701</v>
      </c>
      <c r="B780" s="56" t="s">
        <v>285</v>
      </c>
      <c r="C780" s="56" t="s">
        <v>22</v>
      </c>
      <c r="D780" s="71" t="s">
        <v>20</v>
      </c>
      <c r="E780" s="57"/>
      <c r="F780" s="57">
        <v>16000</v>
      </c>
      <c r="G780" s="58">
        <f t="shared" si="12"/>
        <v>28.161081385525204</v>
      </c>
      <c r="H780" s="59">
        <v>568.16</v>
      </c>
      <c r="I780" s="60"/>
      <c r="J780" s="61" t="s">
        <v>21</v>
      </c>
      <c r="K780" s="55" t="s">
        <v>23</v>
      </c>
      <c r="L780" s="55"/>
      <c r="M780" s="55"/>
      <c r="N780" s="61" t="s">
        <v>29</v>
      </c>
      <c r="O780" s="78" t="s">
        <v>85</v>
      </c>
      <c r="P780" s="61"/>
      <c r="Q780" s="61"/>
    </row>
    <row r="781" spans="1:17" s="137" customFormat="1" hidden="1">
      <c r="A781" s="33">
        <v>43701</v>
      </c>
      <c r="B781" s="39" t="s">
        <v>286</v>
      </c>
      <c r="C781" s="51" t="s">
        <v>262</v>
      </c>
      <c r="D781" s="70" t="s">
        <v>20</v>
      </c>
      <c r="E781" s="53"/>
      <c r="F781" s="53">
        <v>1200</v>
      </c>
      <c r="G781" s="35">
        <f t="shared" si="12"/>
        <v>2.1120811039143903</v>
      </c>
      <c r="H781" s="36">
        <v>568.16</v>
      </c>
      <c r="I781" s="52"/>
      <c r="J781" s="34" t="s">
        <v>21</v>
      </c>
      <c r="K781" s="39" t="s">
        <v>23</v>
      </c>
      <c r="L781" s="39"/>
      <c r="M781" s="39"/>
      <c r="N781" s="34" t="s">
        <v>29</v>
      </c>
      <c r="O781" s="26" t="s">
        <v>84</v>
      </c>
      <c r="P781" s="177"/>
      <c r="Q781" s="177"/>
    </row>
    <row r="782" spans="1:17" s="62" customFormat="1" hidden="1">
      <c r="A782" s="54">
        <v>43701</v>
      </c>
      <c r="B782" s="55" t="s">
        <v>287</v>
      </c>
      <c r="C782" s="56" t="s">
        <v>262</v>
      </c>
      <c r="D782" s="71" t="s">
        <v>20</v>
      </c>
      <c r="E782" s="57"/>
      <c r="F782" s="57">
        <v>1200</v>
      </c>
      <c r="G782" s="58">
        <f t="shared" si="12"/>
        <v>2.1120811039143903</v>
      </c>
      <c r="H782" s="59">
        <v>568.16</v>
      </c>
      <c r="I782" s="60"/>
      <c r="J782" s="61" t="s">
        <v>21</v>
      </c>
      <c r="K782" s="55" t="s">
        <v>23</v>
      </c>
      <c r="L782" s="55"/>
      <c r="M782" s="55"/>
      <c r="N782" s="61" t="s">
        <v>29</v>
      </c>
      <c r="O782" s="55" t="s">
        <v>85</v>
      </c>
      <c r="P782" s="61"/>
      <c r="Q782" s="61"/>
    </row>
    <row r="783" spans="1:17" s="137" customFormat="1" hidden="1">
      <c r="A783" s="33">
        <v>43701</v>
      </c>
      <c r="B783" s="39" t="s">
        <v>646</v>
      </c>
      <c r="C783" s="123" t="s">
        <v>294</v>
      </c>
      <c r="D783" s="70" t="s">
        <v>41</v>
      </c>
      <c r="E783" s="53"/>
      <c r="F783" s="53">
        <v>1000</v>
      </c>
      <c r="G783" s="35">
        <f t="shared" si="12"/>
        <v>1.7600675865953253</v>
      </c>
      <c r="H783" s="36">
        <v>568.16</v>
      </c>
      <c r="I783" s="52"/>
      <c r="J783" s="34" t="s">
        <v>21</v>
      </c>
      <c r="K783" s="39" t="s">
        <v>226</v>
      </c>
      <c r="L783" s="39"/>
      <c r="M783" s="39"/>
      <c r="N783" s="34" t="s">
        <v>29</v>
      </c>
      <c r="O783" s="26" t="s">
        <v>84</v>
      </c>
      <c r="P783" s="177"/>
      <c r="Q783" s="177"/>
    </row>
    <row r="784" spans="1:17" hidden="1">
      <c r="A784" s="33">
        <v>43701</v>
      </c>
      <c r="B784" s="39" t="s">
        <v>288</v>
      </c>
      <c r="C784" s="51" t="s">
        <v>22</v>
      </c>
      <c r="D784" s="70" t="s">
        <v>20</v>
      </c>
      <c r="E784" s="53"/>
      <c r="F784" s="88">
        <v>2000</v>
      </c>
      <c r="G784" s="35">
        <f t="shared" si="12"/>
        <v>3.5201351731906505</v>
      </c>
      <c r="H784" s="36">
        <v>568.16</v>
      </c>
      <c r="I784" s="52"/>
      <c r="J784" s="34" t="s">
        <v>21</v>
      </c>
      <c r="K784" s="39" t="s">
        <v>226</v>
      </c>
      <c r="L784" s="39"/>
      <c r="M784" s="39"/>
      <c r="N784" s="34" t="s">
        <v>29</v>
      </c>
      <c r="O784" s="26" t="s">
        <v>84</v>
      </c>
      <c r="P784" s="34"/>
      <c r="Q784" s="34"/>
    </row>
    <row r="785" spans="1:17" hidden="1">
      <c r="A785" s="33">
        <v>43701</v>
      </c>
      <c r="B785" s="39" t="s">
        <v>659</v>
      </c>
      <c r="C785" s="39" t="s">
        <v>32</v>
      </c>
      <c r="D785" s="70" t="s">
        <v>20</v>
      </c>
      <c r="E785" s="53"/>
      <c r="F785" s="53">
        <v>280000</v>
      </c>
      <c r="G785" s="35">
        <f t="shared" si="12"/>
        <v>492.8189242466911</v>
      </c>
      <c r="H785" s="36">
        <v>568.16</v>
      </c>
      <c r="I785" s="52"/>
      <c r="J785" s="34" t="s">
        <v>21</v>
      </c>
      <c r="K785" s="39" t="s">
        <v>23</v>
      </c>
      <c r="L785" s="39"/>
      <c r="M785" s="39"/>
      <c r="N785" s="34" t="s">
        <v>29</v>
      </c>
      <c r="O785" s="26" t="s">
        <v>84</v>
      </c>
      <c r="P785" s="34"/>
      <c r="Q785" s="34"/>
    </row>
    <row r="786" spans="1:17" hidden="1">
      <c r="A786" s="33">
        <v>43701</v>
      </c>
      <c r="B786" s="39" t="s">
        <v>720</v>
      </c>
      <c r="C786" s="39" t="s">
        <v>32</v>
      </c>
      <c r="D786" s="70" t="s">
        <v>20</v>
      </c>
      <c r="E786" s="53"/>
      <c r="F786" s="53">
        <v>100000</v>
      </c>
      <c r="G786" s="35">
        <f t="shared" si="12"/>
        <v>176.00675865953252</v>
      </c>
      <c r="H786" s="36">
        <v>568.16</v>
      </c>
      <c r="I786" s="52"/>
      <c r="J786" s="34" t="s">
        <v>21</v>
      </c>
      <c r="K786" s="39" t="s">
        <v>226</v>
      </c>
      <c r="L786" s="39"/>
      <c r="M786" s="39"/>
      <c r="N786" s="34" t="s">
        <v>29</v>
      </c>
      <c r="O786" s="26" t="s">
        <v>84</v>
      </c>
      <c r="P786" s="34"/>
      <c r="Q786" s="34"/>
    </row>
    <row r="787" spans="1:17" hidden="1">
      <c r="A787" s="33">
        <v>43701</v>
      </c>
      <c r="B787" s="39" t="s">
        <v>645</v>
      </c>
      <c r="C787" s="123" t="s">
        <v>647</v>
      </c>
      <c r="D787" s="70" t="s">
        <v>41</v>
      </c>
      <c r="E787" s="53"/>
      <c r="F787" s="53">
        <v>5000</v>
      </c>
      <c r="G787" s="35">
        <f t="shared" si="12"/>
        <v>8.8003379329766265</v>
      </c>
      <c r="H787" s="36">
        <v>568.16</v>
      </c>
      <c r="I787" s="52"/>
      <c r="J787" s="34" t="s">
        <v>21</v>
      </c>
      <c r="K787" s="39" t="s">
        <v>23</v>
      </c>
      <c r="L787" s="39"/>
      <c r="M787" s="39"/>
      <c r="N787" s="34" t="s">
        <v>29</v>
      </c>
      <c r="O787" s="26" t="s">
        <v>84</v>
      </c>
      <c r="P787" s="34"/>
      <c r="Q787" s="34"/>
    </row>
    <row r="788" spans="1:17" hidden="1">
      <c r="A788" s="33">
        <v>43701</v>
      </c>
      <c r="B788" s="39" t="s">
        <v>289</v>
      </c>
      <c r="C788" s="51" t="s">
        <v>22</v>
      </c>
      <c r="D788" s="70" t="s">
        <v>20</v>
      </c>
      <c r="E788" s="53"/>
      <c r="F788" s="88">
        <v>2000</v>
      </c>
      <c r="G788" s="35">
        <f t="shared" si="12"/>
        <v>3.5201351731906505</v>
      </c>
      <c r="H788" s="36">
        <v>568.16</v>
      </c>
      <c r="I788" s="52"/>
      <c r="J788" s="34" t="s">
        <v>21</v>
      </c>
      <c r="K788" s="39" t="s">
        <v>226</v>
      </c>
      <c r="L788" s="39"/>
      <c r="M788" s="39"/>
      <c r="N788" s="34" t="s">
        <v>29</v>
      </c>
      <c r="O788" s="26" t="s">
        <v>84</v>
      </c>
      <c r="P788" s="34"/>
      <c r="Q788" s="34"/>
    </row>
    <row r="789" spans="1:17" s="62" customFormat="1" hidden="1">
      <c r="A789" s="54">
        <v>43701</v>
      </c>
      <c r="B789" s="55" t="s">
        <v>752</v>
      </c>
      <c r="C789" s="55" t="s">
        <v>290</v>
      </c>
      <c r="D789" s="71" t="s">
        <v>20</v>
      </c>
      <c r="E789" s="57"/>
      <c r="F789" s="57">
        <v>3400</v>
      </c>
      <c r="G789" s="58">
        <f t="shared" si="12"/>
        <v>5.9842297944241061</v>
      </c>
      <c r="H789" s="59">
        <v>568.16</v>
      </c>
      <c r="I789" s="60"/>
      <c r="J789" s="61" t="s">
        <v>21</v>
      </c>
      <c r="K789" s="55" t="s">
        <v>23</v>
      </c>
      <c r="L789" s="55"/>
      <c r="M789" s="55"/>
      <c r="N789" s="61" t="s">
        <v>29</v>
      </c>
      <c r="O789" s="78" t="s">
        <v>85</v>
      </c>
      <c r="P789" s="61"/>
      <c r="Q789" s="61"/>
    </row>
    <row r="790" spans="1:17" hidden="1">
      <c r="A790" s="33">
        <v>43701</v>
      </c>
      <c r="B790" s="39" t="s">
        <v>291</v>
      </c>
      <c r="C790" s="51" t="s">
        <v>22</v>
      </c>
      <c r="D790" s="70" t="s">
        <v>20</v>
      </c>
      <c r="E790" s="53"/>
      <c r="F790" s="88">
        <v>2000</v>
      </c>
      <c r="G790" s="35">
        <f t="shared" si="12"/>
        <v>3.5201351731906505</v>
      </c>
      <c r="H790" s="36">
        <v>568.16</v>
      </c>
      <c r="I790" s="52"/>
      <c r="J790" s="34" t="s">
        <v>21</v>
      </c>
      <c r="K790" s="39" t="s">
        <v>226</v>
      </c>
      <c r="L790" s="39"/>
      <c r="M790" s="39"/>
      <c r="N790" s="34" t="s">
        <v>29</v>
      </c>
      <c r="O790" s="26" t="s">
        <v>84</v>
      </c>
      <c r="P790" s="34"/>
      <c r="Q790" s="34"/>
    </row>
    <row r="791" spans="1:17" s="200" customFormat="1" hidden="1">
      <c r="A791" s="191">
        <v>43701</v>
      </c>
      <c r="B791" s="214" t="s">
        <v>305</v>
      </c>
      <c r="C791" s="214" t="s">
        <v>96</v>
      </c>
      <c r="D791" s="197" t="s">
        <v>36</v>
      </c>
      <c r="E791" s="215">
        <v>90000</v>
      </c>
      <c r="F791" s="215"/>
      <c r="G791" s="194">
        <f t="shared" si="12"/>
        <v>0</v>
      </c>
      <c r="H791" s="195">
        <v>568.16</v>
      </c>
      <c r="I791" s="216"/>
      <c r="J791" s="197" t="s">
        <v>37</v>
      </c>
      <c r="K791" s="201"/>
      <c r="L791" s="201"/>
      <c r="M791" s="201"/>
      <c r="N791" s="201" t="s">
        <v>29</v>
      </c>
      <c r="O791" s="199" t="s">
        <v>84</v>
      </c>
      <c r="P791" s="197"/>
      <c r="Q791" s="197"/>
    </row>
    <row r="792" spans="1:17" s="62" customFormat="1" hidden="1">
      <c r="A792" s="54">
        <v>43701</v>
      </c>
      <c r="B792" s="86" t="s">
        <v>730</v>
      </c>
      <c r="C792" s="39" t="s">
        <v>32</v>
      </c>
      <c r="D792" s="89" t="s">
        <v>20</v>
      </c>
      <c r="E792" s="90"/>
      <c r="F792" s="90">
        <v>112000</v>
      </c>
      <c r="G792" s="58">
        <f t="shared" si="12"/>
        <v>197.12756969867644</v>
      </c>
      <c r="H792" s="59">
        <v>568.16</v>
      </c>
      <c r="I792" s="79"/>
      <c r="J792" s="61" t="s">
        <v>49</v>
      </c>
      <c r="K792" s="86" t="s">
        <v>23</v>
      </c>
      <c r="L792" s="55"/>
      <c r="M792" s="55"/>
      <c r="N792" s="61" t="s">
        <v>29</v>
      </c>
      <c r="O792" s="61" t="s">
        <v>85</v>
      </c>
      <c r="P792" s="61"/>
      <c r="Q792" s="61"/>
    </row>
    <row r="793" spans="1:17" s="135" customFormat="1" hidden="1">
      <c r="A793" s="33">
        <v>43701</v>
      </c>
      <c r="B793" s="43" t="s">
        <v>394</v>
      </c>
      <c r="C793" s="43" t="s">
        <v>22</v>
      </c>
      <c r="D793" s="44" t="s">
        <v>20</v>
      </c>
      <c r="E793" s="45"/>
      <c r="F793" s="92">
        <v>3000</v>
      </c>
      <c r="G793" s="35">
        <f t="shared" si="12"/>
        <v>5.2802027597859764</v>
      </c>
      <c r="H793" s="36">
        <v>568.16</v>
      </c>
      <c r="I793" s="46"/>
      <c r="J793" s="34" t="s">
        <v>49</v>
      </c>
      <c r="K793" s="43" t="s">
        <v>30</v>
      </c>
      <c r="L793" s="47"/>
      <c r="M793" s="47"/>
      <c r="N793" s="34" t="s">
        <v>29</v>
      </c>
      <c r="O793" s="26" t="s">
        <v>84</v>
      </c>
      <c r="P793" s="176"/>
      <c r="Q793" s="176"/>
    </row>
    <row r="794" spans="1:17" s="200" customFormat="1" hidden="1">
      <c r="A794" s="191">
        <v>43701</v>
      </c>
      <c r="B794" s="208" t="s">
        <v>19</v>
      </c>
      <c r="C794" s="208" t="s">
        <v>104</v>
      </c>
      <c r="D794" s="225" t="s">
        <v>20</v>
      </c>
      <c r="E794" s="223">
        <v>70000</v>
      </c>
      <c r="F794" s="223"/>
      <c r="G794" s="194">
        <f t="shared" si="12"/>
        <v>0</v>
      </c>
      <c r="H794" s="195">
        <v>568.16</v>
      </c>
      <c r="I794" s="211"/>
      <c r="J794" s="197" t="s">
        <v>49</v>
      </c>
      <c r="K794" s="208" t="s">
        <v>23</v>
      </c>
      <c r="L794" s="192"/>
      <c r="M794" s="192"/>
      <c r="N794" s="197" t="s">
        <v>29</v>
      </c>
      <c r="O794" s="199" t="s">
        <v>84</v>
      </c>
      <c r="P794" s="197"/>
      <c r="Q794" s="197"/>
    </row>
    <row r="795" spans="1:17" s="200" customFormat="1" hidden="1">
      <c r="A795" s="191">
        <v>43701</v>
      </c>
      <c r="B795" s="208" t="s">
        <v>354</v>
      </c>
      <c r="C795" s="208" t="s">
        <v>104</v>
      </c>
      <c r="D795" s="225" t="s">
        <v>20</v>
      </c>
      <c r="E795" s="223"/>
      <c r="F795" s="223">
        <v>35000</v>
      </c>
      <c r="G795" s="194">
        <f t="shared" si="12"/>
        <v>61.602365530836387</v>
      </c>
      <c r="H795" s="195">
        <v>568.16</v>
      </c>
      <c r="I795" s="211"/>
      <c r="J795" s="197" t="s">
        <v>49</v>
      </c>
      <c r="K795" s="208" t="s">
        <v>23</v>
      </c>
      <c r="L795" s="192"/>
      <c r="M795" s="192"/>
      <c r="N795" s="197" t="s">
        <v>29</v>
      </c>
      <c r="O795" s="199" t="s">
        <v>84</v>
      </c>
      <c r="P795" s="197"/>
      <c r="Q795" s="197"/>
    </row>
    <row r="796" spans="1:17" s="62" customFormat="1" hidden="1">
      <c r="A796" s="54">
        <v>43701</v>
      </c>
      <c r="B796" s="139" t="s">
        <v>56</v>
      </c>
      <c r="C796" s="139" t="s">
        <v>22</v>
      </c>
      <c r="D796" s="140" t="s">
        <v>20</v>
      </c>
      <c r="E796" s="141"/>
      <c r="F796" s="141">
        <v>16000</v>
      </c>
      <c r="G796" s="58">
        <f t="shared" si="12"/>
        <v>28.161081385525204</v>
      </c>
      <c r="H796" s="59">
        <v>568.16</v>
      </c>
      <c r="I796" s="79"/>
      <c r="J796" s="61" t="s">
        <v>49</v>
      </c>
      <c r="K796" s="86" t="s">
        <v>23</v>
      </c>
      <c r="L796" s="55"/>
      <c r="M796" s="55"/>
      <c r="N796" s="61" t="s">
        <v>29</v>
      </c>
      <c r="O796" s="61" t="s">
        <v>85</v>
      </c>
      <c r="P796" s="61"/>
      <c r="Q796" s="61"/>
    </row>
    <row r="797" spans="1:17" s="109" customFormat="1" hidden="1">
      <c r="A797" s="133">
        <v>43701</v>
      </c>
      <c r="B797" s="132" t="s">
        <v>57</v>
      </c>
      <c r="C797" s="132" t="s">
        <v>22</v>
      </c>
      <c r="D797" s="120" t="s">
        <v>20</v>
      </c>
      <c r="E797" s="121"/>
      <c r="F797" s="121">
        <v>1200</v>
      </c>
      <c r="G797" s="104">
        <f t="shared" si="12"/>
        <v>2.1120811039143903</v>
      </c>
      <c r="H797" s="134">
        <v>568.16</v>
      </c>
      <c r="I797" s="122"/>
      <c r="J797" s="103" t="s">
        <v>49</v>
      </c>
      <c r="K797" s="119" t="s">
        <v>23</v>
      </c>
      <c r="L797" s="119"/>
      <c r="M797" s="119"/>
      <c r="N797" s="103" t="s">
        <v>29</v>
      </c>
      <c r="O797" s="132" t="s">
        <v>85</v>
      </c>
      <c r="P797" s="103"/>
      <c r="Q797" s="103"/>
    </row>
    <row r="798" spans="1:17" s="109" customFormat="1" hidden="1">
      <c r="A798" s="133">
        <v>43701</v>
      </c>
      <c r="B798" s="132" t="s">
        <v>58</v>
      </c>
      <c r="C798" s="132" t="s">
        <v>22</v>
      </c>
      <c r="D798" s="120" t="s">
        <v>20</v>
      </c>
      <c r="E798" s="121"/>
      <c r="F798" s="121">
        <v>1200</v>
      </c>
      <c r="G798" s="104">
        <f t="shared" si="12"/>
        <v>2.1120811039143903</v>
      </c>
      <c r="H798" s="134">
        <v>568.16</v>
      </c>
      <c r="I798" s="122"/>
      <c r="J798" s="103" t="s">
        <v>49</v>
      </c>
      <c r="K798" s="119" t="s">
        <v>23</v>
      </c>
      <c r="L798" s="119"/>
      <c r="M798" s="119"/>
      <c r="N798" s="103" t="s">
        <v>29</v>
      </c>
      <c r="O798" s="132" t="s">
        <v>85</v>
      </c>
      <c r="P798" s="103"/>
      <c r="Q798" s="103"/>
    </row>
    <row r="799" spans="1:17" s="109" customFormat="1" hidden="1">
      <c r="A799" s="133">
        <v>43701</v>
      </c>
      <c r="B799" s="132" t="s">
        <v>395</v>
      </c>
      <c r="C799" s="132" t="s">
        <v>262</v>
      </c>
      <c r="D799" s="120" t="s">
        <v>20</v>
      </c>
      <c r="E799" s="121"/>
      <c r="F799" s="121">
        <v>1000</v>
      </c>
      <c r="G799" s="104">
        <f t="shared" si="12"/>
        <v>1.7600675865953253</v>
      </c>
      <c r="H799" s="134">
        <v>568.16</v>
      </c>
      <c r="I799" s="122"/>
      <c r="J799" s="103" t="s">
        <v>49</v>
      </c>
      <c r="K799" s="119" t="s">
        <v>23</v>
      </c>
      <c r="L799" s="119"/>
      <c r="M799" s="119"/>
      <c r="N799" s="103" t="s">
        <v>29</v>
      </c>
      <c r="O799" s="132" t="s">
        <v>85</v>
      </c>
      <c r="P799" s="103"/>
      <c r="Q799" s="103"/>
    </row>
    <row r="800" spans="1:17" hidden="1">
      <c r="A800" s="33">
        <v>43701</v>
      </c>
      <c r="B800" s="43" t="s">
        <v>396</v>
      </c>
      <c r="C800" s="43" t="s">
        <v>22</v>
      </c>
      <c r="D800" s="44" t="s">
        <v>20</v>
      </c>
      <c r="E800" s="45"/>
      <c r="F800" s="92">
        <v>1000</v>
      </c>
      <c r="G800" s="35">
        <f t="shared" si="12"/>
        <v>1.7600675865953253</v>
      </c>
      <c r="H800" s="36">
        <v>568.16</v>
      </c>
      <c r="I800" s="46"/>
      <c r="J800" s="34" t="s">
        <v>49</v>
      </c>
      <c r="K800" s="43" t="s">
        <v>30</v>
      </c>
      <c r="L800" s="47"/>
      <c r="M800" s="47"/>
      <c r="N800" s="34" t="s">
        <v>29</v>
      </c>
      <c r="O800" s="26" t="s">
        <v>84</v>
      </c>
      <c r="P800" s="34"/>
      <c r="Q800" s="34"/>
    </row>
    <row r="801" spans="1:17" hidden="1">
      <c r="A801" s="33">
        <v>43701</v>
      </c>
      <c r="B801" s="43" t="s">
        <v>397</v>
      </c>
      <c r="C801" s="39" t="s">
        <v>32</v>
      </c>
      <c r="D801" s="44" t="s">
        <v>20</v>
      </c>
      <c r="E801" s="45"/>
      <c r="F801" s="45">
        <v>100000</v>
      </c>
      <c r="G801" s="35">
        <f t="shared" si="12"/>
        <v>176.00675865953252</v>
      </c>
      <c r="H801" s="36">
        <v>568.16</v>
      </c>
      <c r="I801" s="46"/>
      <c r="J801" s="34" t="s">
        <v>49</v>
      </c>
      <c r="K801" s="43" t="s">
        <v>30</v>
      </c>
      <c r="L801" s="47"/>
      <c r="M801" s="47"/>
      <c r="N801" s="34" t="s">
        <v>29</v>
      </c>
      <c r="O801" s="26" t="s">
        <v>84</v>
      </c>
      <c r="P801" s="34"/>
      <c r="Q801" s="34"/>
    </row>
    <row r="802" spans="1:17" hidden="1">
      <c r="A802" s="33">
        <v>43701</v>
      </c>
      <c r="B802" s="39" t="s">
        <v>701</v>
      </c>
      <c r="C802" s="39" t="s">
        <v>22</v>
      </c>
      <c r="D802" s="39" t="s">
        <v>26</v>
      </c>
      <c r="E802" s="53"/>
      <c r="F802" s="53">
        <v>1000</v>
      </c>
      <c r="G802" s="35">
        <f t="shared" si="12"/>
        <v>1.7600675865953253</v>
      </c>
      <c r="H802" s="36">
        <v>568.16</v>
      </c>
      <c r="I802" s="63"/>
      <c r="J802" s="34" t="s">
        <v>33</v>
      </c>
      <c r="K802" s="39" t="s">
        <v>30</v>
      </c>
      <c r="L802" s="39"/>
      <c r="M802" s="39"/>
      <c r="N802" s="64" t="s">
        <v>29</v>
      </c>
      <c r="O802" s="26" t="s">
        <v>84</v>
      </c>
      <c r="P802" s="34"/>
      <c r="Q802" s="34"/>
    </row>
    <row r="803" spans="1:17" hidden="1">
      <c r="A803" s="33">
        <v>43701</v>
      </c>
      <c r="B803" s="39" t="s">
        <v>495</v>
      </c>
      <c r="C803" s="39" t="s">
        <v>22</v>
      </c>
      <c r="D803" s="39" t="s">
        <v>26</v>
      </c>
      <c r="E803" s="53"/>
      <c r="F803" s="53">
        <v>1000</v>
      </c>
      <c r="G803" s="35">
        <f t="shared" si="12"/>
        <v>1.7600675865953253</v>
      </c>
      <c r="H803" s="36">
        <v>568.16</v>
      </c>
      <c r="I803" s="63"/>
      <c r="J803" s="34" t="s">
        <v>33</v>
      </c>
      <c r="K803" s="39" t="s">
        <v>30</v>
      </c>
      <c r="L803" s="39"/>
      <c r="M803" s="39"/>
      <c r="N803" s="64" t="s">
        <v>29</v>
      </c>
      <c r="O803" s="26" t="s">
        <v>84</v>
      </c>
      <c r="P803" s="34"/>
      <c r="Q803" s="34"/>
    </row>
    <row r="804" spans="1:17" s="200" customFormat="1" hidden="1">
      <c r="A804" s="191">
        <v>43701</v>
      </c>
      <c r="B804" s="201" t="s">
        <v>810</v>
      </c>
      <c r="C804" s="201" t="s">
        <v>104</v>
      </c>
      <c r="D804" s="201" t="s">
        <v>20</v>
      </c>
      <c r="E804" s="202"/>
      <c r="F804" s="202">
        <v>70000</v>
      </c>
      <c r="G804" s="194">
        <f t="shared" ref="G804:G867" si="13">F804/H804</f>
        <v>123.20473106167277</v>
      </c>
      <c r="H804" s="195">
        <v>568.16</v>
      </c>
      <c r="I804" s="203"/>
      <c r="J804" s="197" t="s">
        <v>19</v>
      </c>
      <c r="K804" s="201" t="s">
        <v>28</v>
      </c>
      <c r="L804" s="201"/>
      <c r="M804" s="201"/>
      <c r="N804" s="201" t="s">
        <v>29</v>
      </c>
      <c r="O804" s="201" t="s">
        <v>85</v>
      </c>
      <c r="P804" s="197"/>
      <c r="Q804" s="197"/>
    </row>
    <row r="805" spans="1:17" s="62" customFormat="1" hidden="1">
      <c r="A805" s="54">
        <v>43701</v>
      </c>
      <c r="B805" s="75" t="s">
        <v>686</v>
      </c>
      <c r="C805" s="75" t="s">
        <v>294</v>
      </c>
      <c r="D805" s="75" t="s">
        <v>41</v>
      </c>
      <c r="E805" s="76"/>
      <c r="F805" s="76">
        <v>15000</v>
      </c>
      <c r="G805" s="58">
        <f t="shared" si="13"/>
        <v>26.401013798929881</v>
      </c>
      <c r="H805" s="59">
        <v>568.16</v>
      </c>
      <c r="I805" s="77"/>
      <c r="J805" s="61" t="s">
        <v>19</v>
      </c>
      <c r="K805" s="75" t="s">
        <v>28</v>
      </c>
      <c r="L805" s="75"/>
      <c r="M805" s="75"/>
      <c r="N805" s="75" t="s">
        <v>29</v>
      </c>
      <c r="O805" s="75" t="s">
        <v>85</v>
      </c>
      <c r="P805" s="61"/>
      <c r="Q805" s="61"/>
    </row>
    <row r="806" spans="1:17" s="110" customFormat="1" hidden="1">
      <c r="A806" s="102">
        <v>43701</v>
      </c>
      <c r="B806" s="103" t="s">
        <v>559</v>
      </c>
      <c r="C806" s="103" t="s">
        <v>73</v>
      </c>
      <c r="D806" s="103" t="s">
        <v>41</v>
      </c>
      <c r="E806" s="104"/>
      <c r="F806" s="104">
        <v>7000</v>
      </c>
      <c r="G806" s="105">
        <f t="shared" si="13"/>
        <v>12.320473106167277</v>
      </c>
      <c r="H806" s="106">
        <v>568.16</v>
      </c>
      <c r="I806" s="107"/>
      <c r="J806" s="108" t="s">
        <v>19</v>
      </c>
      <c r="K806" s="103" t="s">
        <v>526</v>
      </c>
      <c r="L806" s="103"/>
      <c r="M806" s="103"/>
      <c r="N806" s="108" t="s">
        <v>29</v>
      </c>
      <c r="O806" s="132" t="s">
        <v>85</v>
      </c>
      <c r="P806" s="108" t="s">
        <v>629</v>
      </c>
      <c r="Q806" s="108"/>
    </row>
    <row r="807" spans="1:17" s="200" customFormat="1" hidden="1">
      <c r="A807" s="191">
        <v>43701</v>
      </c>
      <c r="B807" s="201" t="s">
        <v>87</v>
      </c>
      <c r="C807" s="201" t="s">
        <v>104</v>
      </c>
      <c r="D807" s="197" t="s">
        <v>36</v>
      </c>
      <c r="E807" s="202"/>
      <c r="F807" s="202">
        <v>90000</v>
      </c>
      <c r="G807" s="194">
        <f t="shared" si="13"/>
        <v>158.40608279357929</v>
      </c>
      <c r="H807" s="195">
        <v>568.16</v>
      </c>
      <c r="I807" s="203"/>
      <c r="J807" s="197" t="s">
        <v>19</v>
      </c>
      <c r="K807" s="201" t="s">
        <v>28</v>
      </c>
      <c r="L807" s="201"/>
      <c r="M807" s="201"/>
      <c r="N807" s="201" t="s">
        <v>29</v>
      </c>
      <c r="O807" s="201" t="s">
        <v>85</v>
      </c>
      <c r="P807" s="197"/>
      <c r="Q807" s="197"/>
    </row>
    <row r="808" spans="1:17" hidden="1">
      <c r="A808" s="33">
        <v>43702</v>
      </c>
      <c r="B808" s="39" t="s">
        <v>292</v>
      </c>
      <c r="C808" s="39" t="s">
        <v>22</v>
      </c>
      <c r="D808" s="70" t="s">
        <v>20</v>
      </c>
      <c r="E808" s="53"/>
      <c r="F808" s="88">
        <v>1000</v>
      </c>
      <c r="G808" s="35">
        <f t="shared" si="13"/>
        <v>1.7600675865953253</v>
      </c>
      <c r="H808" s="36">
        <v>568.16</v>
      </c>
      <c r="I808" s="52"/>
      <c r="J808" s="34" t="s">
        <v>21</v>
      </c>
      <c r="K808" s="39" t="s">
        <v>226</v>
      </c>
      <c r="L808" s="39"/>
      <c r="M808" s="39"/>
      <c r="N808" s="34" t="s">
        <v>29</v>
      </c>
      <c r="O808" s="26" t="s">
        <v>84</v>
      </c>
      <c r="P808" s="34"/>
      <c r="Q808" s="34"/>
    </row>
    <row r="809" spans="1:17" s="62" customFormat="1" hidden="1">
      <c r="A809" s="54">
        <v>43702</v>
      </c>
      <c r="B809" s="55" t="s">
        <v>293</v>
      </c>
      <c r="C809" s="55" t="s">
        <v>688</v>
      </c>
      <c r="D809" s="71" t="s">
        <v>41</v>
      </c>
      <c r="E809" s="57"/>
      <c r="F809" s="57">
        <v>8000</v>
      </c>
      <c r="G809" s="58">
        <f t="shared" si="13"/>
        <v>14.080540692762602</v>
      </c>
      <c r="H809" s="59">
        <v>568.16</v>
      </c>
      <c r="I809" s="60"/>
      <c r="J809" s="61" t="s">
        <v>21</v>
      </c>
      <c r="K809" s="55" t="s">
        <v>23</v>
      </c>
      <c r="L809" s="55"/>
      <c r="M809" s="55"/>
      <c r="N809" s="61" t="s">
        <v>29</v>
      </c>
      <c r="O809" s="55" t="s">
        <v>85</v>
      </c>
      <c r="P809" s="61"/>
      <c r="Q809" s="61"/>
    </row>
    <row r="810" spans="1:17" s="137" customFormat="1" hidden="1">
      <c r="A810" s="33">
        <v>43702</v>
      </c>
      <c r="B810" s="39" t="s">
        <v>295</v>
      </c>
      <c r="C810" s="39" t="s">
        <v>22</v>
      </c>
      <c r="D810" s="70" t="s">
        <v>20</v>
      </c>
      <c r="E810" s="53"/>
      <c r="F810" s="88">
        <v>1000</v>
      </c>
      <c r="G810" s="35">
        <f t="shared" si="13"/>
        <v>1.7600675865953253</v>
      </c>
      <c r="H810" s="36">
        <v>568.16</v>
      </c>
      <c r="I810" s="52"/>
      <c r="J810" s="34" t="s">
        <v>21</v>
      </c>
      <c r="K810" s="39" t="s">
        <v>226</v>
      </c>
      <c r="L810" s="39"/>
      <c r="M810" s="39"/>
      <c r="N810" s="34" t="s">
        <v>29</v>
      </c>
      <c r="O810" s="26" t="s">
        <v>84</v>
      </c>
      <c r="P810" s="177"/>
      <c r="Q810" s="177"/>
    </row>
    <row r="811" spans="1:17" hidden="1">
      <c r="A811" s="33">
        <v>43703</v>
      </c>
      <c r="B811" s="34" t="s">
        <v>88</v>
      </c>
      <c r="C811" s="34" t="s">
        <v>22</v>
      </c>
      <c r="D811" s="34" t="s">
        <v>36</v>
      </c>
      <c r="E811" s="35"/>
      <c r="F811" s="35">
        <v>2000</v>
      </c>
      <c r="G811" s="35">
        <f t="shared" si="13"/>
        <v>3.5201351731906505</v>
      </c>
      <c r="H811" s="36">
        <v>568.16</v>
      </c>
      <c r="I811" s="34"/>
      <c r="J811" s="34" t="s">
        <v>61</v>
      </c>
      <c r="K811" s="34" t="s">
        <v>30</v>
      </c>
      <c r="L811" s="34"/>
      <c r="M811" s="34"/>
      <c r="N811" s="34" t="s">
        <v>29</v>
      </c>
      <c r="O811" s="26" t="s">
        <v>84</v>
      </c>
      <c r="P811" s="34"/>
      <c r="Q811" s="34"/>
    </row>
    <row r="812" spans="1:17" hidden="1">
      <c r="A812" s="33">
        <v>43703</v>
      </c>
      <c r="B812" s="34" t="s">
        <v>692</v>
      </c>
      <c r="C812" s="34" t="s">
        <v>62</v>
      </c>
      <c r="D812" s="34" t="s">
        <v>36</v>
      </c>
      <c r="E812" s="35"/>
      <c r="F812" s="35">
        <v>1000</v>
      </c>
      <c r="G812" s="35">
        <f t="shared" si="13"/>
        <v>1.7600675865953253</v>
      </c>
      <c r="H812" s="36">
        <v>568.16</v>
      </c>
      <c r="I812" s="34"/>
      <c r="J812" s="34" t="s">
        <v>61</v>
      </c>
      <c r="K812" s="34" t="s">
        <v>30</v>
      </c>
      <c r="L812" s="34"/>
      <c r="M812" s="34"/>
      <c r="N812" s="34" t="s">
        <v>29</v>
      </c>
      <c r="O812" s="26" t="s">
        <v>84</v>
      </c>
      <c r="P812" s="34"/>
      <c r="Q812" s="34"/>
    </row>
    <row r="813" spans="1:17" hidden="1">
      <c r="A813" s="33">
        <v>43703</v>
      </c>
      <c r="B813" s="34" t="s">
        <v>103</v>
      </c>
      <c r="C813" s="34" t="s">
        <v>22</v>
      </c>
      <c r="D813" s="34" t="s">
        <v>36</v>
      </c>
      <c r="E813" s="35"/>
      <c r="F813" s="35">
        <v>2000</v>
      </c>
      <c r="G813" s="35">
        <f t="shared" si="13"/>
        <v>3.5201351731906505</v>
      </c>
      <c r="H813" s="36">
        <v>568.16</v>
      </c>
      <c r="I813" s="34"/>
      <c r="J813" s="34" t="s">
        <v>61</v>
      </c>
      <c r="K813" s="34" t="s">
        <v>30</v>
      </c>
      <c r="L813" s="34"/>
      <c r="M813" s="34"/>
      <c r="N813" s="34" t="s">
        <v>29</v>
      </c>
      <c r="O813" s="26" t="s">
        <v>84</v>
      </c>
      <c r="P813" s="34"/>
      <c r="Q813" s="34"/>
    </row>
    <row r="814" spans="1:17" s="200" customFormat="1" hidden="1">
      <c r="A814" s="191">
        <v>43703</v>
      </c>
      <c r="B814" s="192" t="s">
        <v>19</v>
      </c>
      <c r="C814" s="192" t="s">
        <v>104</v>
      </c>
      <c r="D814" s="192" t="s">
        <v>26</v>
      </c>
      <c r="E814" s="193">
        <v>5000</v>
      </c>
      <c r="F814" s="193"/>
      <c r="G814" s="194">
        <f t="shared" si="13"/>
        <v>0</v>
      </c>
      <c r="H814" s="195">
        <v>568.16</v>
      </c>
      <c r="I814" s="209"/>
      <c r="J814" s="197" t="s">
        <v>27</v>
      </c>
      <c r="K814" s="192" t="s">
        <v>30</v>
      </c>
      <c r="L814" s="192"/>
      <c r="M814" s="192"/>
      <c r="N814" s="199" t="s">
        <v>29</v>
      </c>
      <c r="O814" s="199" t="s">
        <v>84</v>
      </c>
      <c r="P814" s="197"/>
      <c r="Q814" s="197"/>
    </row>
    <row r="815" spans="1:17" s="200" customFormat="1" hidden="1">
      <c r="A815" s="191">
        <v>43703</v>
      </c>
      <c r="B815" s="192" t="s">
        <v>19</v>
      </c>
      <c r="C815" s="192" t="s">
        <v>104</v>
      </c>
      <c r="D815" s="207" t="s">
        <v>20</v>
      </c>
      <c r="E815" s="193">
        <v>85000</v>
      </c>
      <c r="F815" s="193"/>
      <c r="G815" s="194">
        <f t="shared" si="13"/>
        <v>0</v>
      </c>
      <c r="H815" s="195">
        <v>568.16</v>
      </c>
      <c r="I815" s="196"/>
      <c r="J815" s="197" t="s">
        <v>21</v>
      </c>
      <c r="K815" s="192" t="s">
        <v>23</v>
      </c>
      <c r="L815" s="192"/>
      <c r="M815" s="192"/>
      <c r="N815" s="197" t="s">
        <v>29</v>
      </c>
      <c r="O815" s="199" t="s">
        <v>84</v>
      </c>
      <c r="P815" s="197"/>
      <c r="Q815" s="197"/>
    </row>
    <row r="816" spans="1:17" hidden="1">
      <c r="A816" s="33">
        <v>43703</v>
      </c>
      <c r="B816" s="39" t="s">
        <v>296</v>
      </c>
      <c r="C816" s="39" t="s">
        <v>22</v>
      </c>
      <c r="D816" s="70" t="s">
        <v>20</v>
      </c>
      <c r="E816" s="53"/>
      <c r="F816" s="88">
        <v>1000</v>
      </c>
      <c r="G816" s="35">
        <f t="shared" si="13"/>
        <v>1.7600675865953253</v>
      </c>
      <c r="H816" s="36">
        <v>568.16</v>
      </c>
      <c r="I816" s="52"/>
      <c r="J816" s="34" t="s">
        <v>21</v>
      </c>
      <c r="K816" s="39" t="s">
        <v>23</v>
      </c>
      <c r="L816" s="39"/>
      <c r="M816" s="39"/>
      <c r="N816" s="34" t="s">
        <v>29</v>
      </c>
      <c r="O816" s="26" t="s">
        <v>84</v>
      </c>
      <c r="P816" s="34"/>
      <c r="Q816" s="34"/>
    </row>
    <row r="817" spans="1:17" s="156" customFormat="1" hidden="1">
      <c r="A817" s="148">
        <v>43703</v>
      </c>
      <c r="B817" s="149" t="s">
        <v>807</v>
      </c>
      <c r="C817" s="150" t="s">
        <v>62</v>
      </c>
      <c r="D817" s="151" t="s">
        <v>20</v>
      </c>
      <c r="E817" s="152"/>
      <c r="F817" s="152">
        <v>5000</v>
      </c>
      <c r="G817" s="153">
        <f t="shared" si="13"/>
        <v>8.8003379329766265</v>
      </c>
      <c r="H817" s="154">
        <v>568.16</v>
      </c>
      <c r="I817" s="155"/>
      <c r="J817" s="151" t="s">
        <v>21</v>
      </c>
      <c r="K817" s="149" t="s">
        <v>23</v>
      </c>
      <c r="L817" s="149"/>
      <c r="M817" s="149"/>
      <c r="N817" s="151" t="s">
        <v>29</v>
      </c>
      <c r="O817" s="175" t="s">
        <v>84</v>
      </c>
      <c r="P817" s="151"/>
      <c r="Q817" s="151" t="s">
        <v>689</v>
      </c>
    </row>
    <row r="818" spans="1:17" s="156" customFormat="1" hidden="1">
      <c r="A818" s="148">
        <v>43703</v>
      </c>
      <c r="B818" s="149" t="s">
        <v>808</v>
      </c>
      <c r="C818" s="150" t="s">
        <v>62</v>
      </c>
      <c r="D818" s="151" t="s">
        <v>20</v>
      </c>
      <c r="E818" s="152"/>
      <c r="F818" s="152">
        <v>12000</v>
      </c>
      <c r="G818" s="153">
        <f t="shared" si="13"/>
        <v>21.120811039143906</v>
      </c>
      <c r="H818" s="154">
        <v>568.16</v>
      </c>
      <c r="I818" s="155"/>
      <c r="J818" s="151" t="s">
        <v>21</v>
      </c>
      <c r="K818" s="149" t="s">
        <v>23</v>
      </c>
      <c r="L818" s="149"/>
      <c r="M818" s="149"/>
      <c r="N818" s="151" t="s">
        <v>29</v>
      </c>
      <c r="O818" s="175" t="s">
        <v>84</v>
      </c>
      <c r="P818" s="151"/>
      <c r="Q818" s="151" t="s">
        <v>689</v>
      </c>
    </row>
    <row r="819" spans="1:17" hidden="1">
      <c r="A819" s="33">
        <v>43703</v>
      </c>
      <c r="B819" s="39" t="s">
        <v>297</v>
      </c>
      <c r="C819" s="39" t="s">
        <v>22</v>
      </c>
      <c r="D819" s="70" t="s">
        <v>20</v>
      </c>
      <c r="E819" s="53"/>
      <c r="F819" s="88">
        <v>1000</v>
      </c>
      <c r="G819" s="35">
        <f t="shared" si="13"/>
        <v>1.7600675865953253</v>
      </c>
      <c r="H819" s="36">
        <v>568.16</v>
      </c>
      <c r="I819" s="52"/>
      <c r="J819" s="34" t="s">
        <v>21</v>
      </c>
      <c r="K819" s="39" t="s">
        <v>23</v>
      </c>
      <c r="L819" s="39"/>
      <c r="M819" s="39"/>
      <c r="N819" s="34" t="s">
        <v>29</v>
      </c>
      <c r="O819" s="26" t="s">
        <v>84</v>
      </c>
      <c r="P819" s="34"/>
      <c r="Q819" s="34"/>
    </row>
    <row r="820" spans="1:17" hidden="1">
      <c r="A820" s="33">
        <v>43703</v>
      </c>
      <c r="B820" s="39" t="s">
        <v>298</v>
      </c>
      <c r="C820" s="39" t="s">
        <v>294</v>
      </c>
      <c r="D820" s="70" t="s">
        <v>41</v>
      </c>
      <c r="E820" s="53"/>
      <c r="F820" s="53">
        <v>1000</v>
      </c>
      <c r="G820" s="35">
        <f t="shared" si="13"/>
        <v>1.7600675865953253</v>
      </c>
      <c r="H820" s="36">
        <v>568.16</v>
      </c>
      <c r="I820" s="52"/>
      <c r="J820" s="34" t="s">
        <v>21</v>
      </c>
      <c r="K820" s="39" t="s">
        <v>23</v>
      </c>
      <c r="L820" s="39"/>
      <c r="M820" s="39"/>
      <c r="N820" s="34" t="s">
        <v>29</v>
      </c>
      <c r="O820" s="26" t="s">
        <v>84</v>
      </c>
      <c r="P820" s="34"/>
      <c r="Q820" s="34"/>
    </row>
    <row r="821" spans="1:17" hidden="1">
      <c r="A821" s="33">
        <v>43703</v>
      </c>
      <c r="B821" s="39" t="s">
        <v>299</v>
      </c>
      <c r="C821" s="39" t="s">
        <v>22</v>
      </c>
      <c r="D821" s="70" t="s">
        <v>20</v>
      </c>
      <c r="E821" s="53"/>
      <c r="F821" s="88">
        <v>1000</v>
      </c>
      <c r="G821" s="35">
        <f t="shared" si="13"/>
        <v>1.7600675865953253</v>
      </c>
      <c r="H821" s="36">
        <v>568.16</v>
      </c>
      <c r="I821" s="52"/>
      <c r="J821" s="34" t="s">
        <v>21</v>
      </c>
      <c r="K821" s="39" t="s">
        <v>23</v>
      </c>
      <c r="L821" s="39"/>
      <c r="M821" s="39"/>
      <c r="N821" s="34" t="s">
        <v>29</v>
      </c>
      <c r="O821" s="26" t="s">
        <v>84</v>
      </c>
      <c r="P821" s="34"/>
      <c r="Q821" s="34"/>
    </row>
    <row r="822" spans="1:17" hidden="1">
      <c r="A822" s="33">
        <v>43703</v>
      </c>
      <c r="B822" s="39" t="s">
        <v>300</v>
      </c>
      <c r="C822" s="39" t="s">
        <v>22</v>
      </c>
      <c r="D822" s="70" t="s">
        <v>20</v>
      </c>
      <c r="E822" s="53"/>
      <c r="F822" s="88">
        <v>1000</v>
      </c>
      <c r="G822" s="35">
        <f t="shared" si="13"/>
        <v>1.7600675865953253</v>
      </c>
      <c r="H822" s="36">
        <v>568.16</v>
      </c>
      <c r="I822" s="52"/>
      <c r="J822" s="34" t="s">
        <v>21</v>
      </c>
      <c r="K822" s="39" t="s">
        <v>23</v>
      </c>
      <c r="L822" s="115"/>
      <c r="M822" s="115"/>
      <c r="N822" s="34" t="s">
        <v>29</v>
      </c>
      <c r="O822" s="26" t="s">
        <v>84</v>
      </c>
      <c r="P822" s="34"/>
      <c r="Q822" s="34"/>
    </row>
    <row r="823" spans="1:17" s="156" customFormat="1" hidden="1">
      <c r="A823" s="148">
        <v>43703</v>
      </c>
      <c r="B823" s="149" t="s">
        <v>809</v>
      </c>
      <c r="C823" s="150" t="s">
        <v>62</v>
      </c>
      <c r="D823" s="151" t="s">
        <v>20</v>
      </c>
      <c r="E823" s="152"/>
      <c r="F823" s="152">
        <v>1000</v>
      </c>
      <c r="G823" s="153">
        <f t="shared" si="13"/>
        <v>1.7600675865953253</v>
      </c>
      <c r="H823" s="154">
        <v>568.16</v>
      </c>
      <c r="I823" s="155"/>
      <c r="J823" s="151" t="s">
        <v>21</v>
      </c>
      <c r="K823" s="149" t="s">
        <v>23</v>
      </c>
      <c r="L823" s="149"/>
      <c r="M823" s="149"/>
      <c r="N823" s="151" t="s">
        <v>29</v>
      </c>
      <c r="O823" s="175" t="s">
        <v>84</v>
      </c>
      <c r="P823" s="151"/>
      <c r="Q823" s="151" t="s">
        <v>689</v>
      </c>
    </row>
    <row r="824" spans="1:17" s="200" customFormat="1" hidden="1">
      <c r="A824" s="191">
        <v>43703</v>
      </c>
      <c r="B824" s="192" t="s">
        <v>19</v>
      </c>
      <c r="C824" s="192" t="s">
        <v>104</v>
      </c>
      <c r="D824" s="207" t="s">
        <v>20</v>
      </c>
      <c r="E824" s="193">
        <v>10000</v>
      </c>
      <c r="F824" s="193"/>
      <c r="G824" s="194">
        <f t="shared" si="13"/>
        <v>0</v>
      </c>
      <c r="H824" s="195">
        <v>568.16</v>
      </c>
      <c r="I824" s="196"/>
      <c r="J824" s="197" t="s">
        <v>21</v>
      </c>
      <c r="K824" s="192" t="s">
        <v>23</v>
      </c>
      <c r="L824" s="192"/>
      <c r="M824" s="192"/>
      <c r="N824" s="197" t="s">
        <v>29</v>
      </c>
      <c r="O824" s="199" t="s">
        <v>84</v>
      </c>
      <c r="P824" s="197"/>
      <c r="Q824" s="197"/>
    </row>
    <row r="825" spans="1:17" s="200" customFormat="1" hidden="1">
      <c r="A825" s="191">
        <v>43703</v>
      </c>
      <c r="B825" s="208" t="s">
        <v>19</v>
      </c>
      <c r="C825" s="208" t="s">
        <v>104</v>
      </c>
      <c r="D825" s="225" t="s">
        <v>20</v>
      </c>
      <c r="E825" s="223">
        <v>90000</v>
      </c>
      <c r="F825" s="223"/>
      <c r="G825" s="194">
        <f t="shared" si="13"/>
        <v>0</v>
      </c>
      <c r="H825" s="195">
        <v>568.16</v>
      </c>
      <c r="I825" s="211"/>
      <c r="J825" s="197" t="s">
        <v>49</v>
      </c>
      <c r="K825" s="208" t="s">
        <v>23</v>
      </c>
      <c r="L825" s="192"/>
      <c r="M825" s="192"/>
      <c r="N825" s="197" t="s">
        <v>29</v>
      </c>
      <c r="O825" s="199" t="s">
        <v>84</v>
      </c>
      <c r="P825" s="197"/>
      <c r="Q825" s="197"/>
    </row>
    <row r="826" spans="1:17" hidden="1">
      <c r="A826" s="33">
        <v>43703</v>
      </c>
      <c r="B826" s="39" t="s">
        <v>496</v>
      </c>
      <c r="C826" s="39" t="s">
        <v>22</v>
      </c>
      <c r="D826" s="39" t="s">
        <v>26</v>
      </c>
      <c r="E826" s="53"/>
      <c r="F826" s="53">
        <v>1000</v>
      </c>
      <c r="G826" s="35">
        <f t="shared" si="13"/>
        <v>1.7600675865953253</v>
      </c>
      <c r="H826" s="36">
        <v>568.16</v>
      </c>
      <c r="I826" s="63"/>
      <c r="J826" s="34" t="s">
        <v>33</v>
      </c>
      <c r="K826" s="39" t="s">
        <v>30</v>
      </c>
      <c r="L826" s="39"/>
      <c r="M826" s="39"/>
      <c r="N826" s="64" t="s">
        <v>29</v>
      </c>
      <c r="O826" s="26" t="s">
        <v>84</v>
      </c>
      <c r="P826" s="34"/>
      <c r="Q826" s="34"/>
    </row>
    <row r="827" spans="1:17" s="200" customFormat="1" hidden="1">
      <c r="A827" s="191">
        <v>43703</v>
      </c>
      <c r="B827" s="192" t="s">
        <v>125</v>
      </c>
      <c r="C827" s="192" t="s">
        <v>104</v>
      </c>
      <c r="D827" s="192" t="s">
        <v>26</v>
      </c>
      <c r="E827" s="193">
        <v>15000</v>
      </c>
      <c r="F827" s="193"/>
      <c r="G827" s="194">
        <f t="shared" si="13"/>
        <v>0</v>
      </c>
      <c r="H827" s="195">
        <v>568.16</v>
      </c>
      <c r="I827" s="196"/>
      <c r="J827" s="197" t="s">
        <v>33</v>
      </c>
      <c r="K827" s="192" t="s">
        <v>30</v>
      </c>
      <c r="L827" s="192"/>
      <c r="M827" s="192"/>
      <c r="N827" s="198" t="s">
        <v>29</v>
      </c>
      <c r="O827" s="199" t="s">
        <v>84</v>
      </c>
      <c r="P827" s="197"/>
      <c r="Q827" s="197"/>
    </row>
    <row r="828" spans="1:17" s="62" customFormat="1" hidden="1">
      <c r="A828" s="54">
        <v>43703</v>
      </c>
      <c r="B828" s="75" t="s">
        <v>687</v>
      </c>
      <c r="C828" s="75" t="s">
        <v>74</v>
      </c>
      <c r="D828" s="75" t="s">
        <v>41</v>
      </c>
      <c r="E828" s="76"/>
      <c r="F828" s="76">
        <v>20000</v>
      </c>
      <c r="G828" s="58">
        <f t="shared" si="13"/>
        <v>35.201351731906506</v>
      </c>
      <c r="H828" s="59">
        <v>568.16</v>
      </c>
      <c r="I828" s="77"/>
      <c r="J828" s="61" t="s">
        <v>19</v>
      </c>
      <c r="K828" s="75" t="s">
        <v>28</v>
      </c>
      <c r="L828" s="75"/>
      <c r="M828" s="75"/>
      <c r="N828" s="75" t="s">
        <v>29</v>
      </c>
      <c r="O828" s="75" t="s">
        <v>85</v>
      </c>
      <c r="P828" s="61"/>
      <c r="Q828" s="61"/>
    </row>
    <row r="829" spans="1:17" s="62" customFormat="1" hidden="1">
      <c r="A829" s="54">
        <v>43703</v>
      </c>
      <c r="B829" s="75" t="s">
        <v>640</v>
      </c>
      <c r="C829" s="75" t="s">
        <v>35</v>
      </c>
      <c r="D829" s="39" t="s">
        <v>26</v>
      </c>
      <c r="E829" s="76"/>
      <c r="F829" s="76">
        <v>20000</v>
      </c>
      <c r="G829" s="58">
        <f t="shared" si="13"/>
        <v>35.201351731906506</v>
      </c>
      <c r="H829" s="59">
        <v>568.16</v>
      </c>
      <c r="I829" s="77"/>
      <c r="J829" s="61" t="s">
        <v>19</v>
      </c>
      <c r="K829" s="75" t="s">
        <v>28</v>
      </c>
      <c r="L829" s="75"/>
      <c r="M829" s="75"/>
      <c r="N829" s="75" t="s">
        <v>29</v>
      </c>
      <c r="O829" s="75" t="s">
        <v>85</v>
      </c>
      <c r="P829" s="61"/>
      <c r="Q829" s="61"/>
    </row>
    <row r="830" spans="1:17" s="62" customFormat="1" hidden="1">
      <c r="A830" s="54">
        <v>43703</v>
      </c>
      <c r="B830" s="75" t="s">
        <v>641</v>
      </c>
      <c r="C830" s="75" t="s">
        <v>35</v>
      </c>
      <c r="D830" s="39" t="s">
        <v>26</v>
      </c>
      <c r="E830" s="76"/>
      <c r="F830" s="76">
        <v>10000</v>
      </c>
      <c r="G830" s="58">
        <f t="shared" si="13"/>
        <v>17.600675865953253</v>
      </c>
      <c r="H830" s="59">
        <v>568.16</v>
      </c>
      <c r="I830" s="77"/>
      <c r="J830" s="61" t="s">
        <v>19</v>
      </c>
      <c r="K830" s="75" t="s">
        <v>28</v>
      </c>
      <c r="L830" s="75"/>
      <c r="M830" s="75"/>
      <c r="N830" s="75" t="s">
        <v>29</v>
      </c>
      <c r="O830" s="75" t="s">
        <v>85</v>
      </c>
      <c r="P830" s="61"/>
      <c r="Q830" s="61"/>
    </row>
    <row r="831" spans="1:17" s="62" customFormat="1" hidden="1">
      <c r="A831" s="54">
        <v>43703</v>
      </c>
      <c r="B831" s="75" t="s">
        <v>642</v>
      </c>
      <c r="C831" s="75" t="s">
        <v>35</v>
      </c>
      <c r="D831" s="75" t="s">
        <v>20</v>
      </c>
      <c r="E831" s="76"/>
      <c r="F831" s="76">
        <v>10000</v>
      </c>
      <c r="G831" s="58">
        <f t="shared" si="13"/>
        <v>17.600675865953253</v>
      </c>
      <c r="H831" s="59">
        <v>568.16</v>
      </c>
      <c r="I831" s="77"/>
      <c r="J831" s="61" t="s">
        <v>19</v>
      </c>
      <c r="K831" s="75" t="s">
        <v>28</v>
      </c>
      <c r="L831" s="75"/>
      <c r="M831" s="75"/>
      <c r="N831" s="75" t="s">
        <v>29</v>
      </c>
      <c r="O831" s="75" t="s">
        <v>85</v>
      </c>
      <c r="P831" s="61"/>
      <c r="Q831" s="61"/>
    </row>
    <row r="832" spans="1:17" s="200" customFormat="1" hidden="1">
      <c r="A832" s="191">
        <v>43703</v>
      </c>
      <c r="B832" s="201" t="s">
        <v>521</v>
      </c>
      <c r="C832" s="201" t="s">
        <v>96</v>
      </c>
      <c r="D832" s="201" t="s">
        <v>20</v>
      </c>
      <c r="E832" s="202"/>
      <c r="F832" s="202">
        <v>50000</v>
      </c>
      <c r="G832" s="194">
        <f t="shared" si="13"/>
        <v>88.003379329766261</v>
      </c>
      <c r="H832" s="195">
        <v>568.16</v>
      </c>
      <c r="I832" s="203"/>
      <c r="J832" s="197" t="s">
        <v>19</v>
      </c>
      <c r="K832" s="201" t="s">
        <v>28</v>
      </c>
      <c r="L832" s="201"/>
      <c r="M832" s="201"/>
      <c r="N832" s="201" t="s">
        <v>29</v>
      </c>
      <c r="O832" s="201" t="s">
        <v>85</v>
      </c>
      <c r="P832" s="197"/>
      <c r="Q832" s="197"/>
    </row>
    <row r="833" spans="1:17" s="200" customFormat="1" hidden="1">
      <c r="A833" s="191">
        <v>43703</v>
      </c>
      <c r="B833" s="201" t="s">
        <v>521</v>
      </c>
      <c r="C833" s="201" t="s">
        <v>96</v>
      </c>
      <c r="D833" s="201" t="s">
        <v>20</v>
      </c>
      <c r="E833" s="202"/>
      <c r="F833" s="202">
        <v>35000</v>
      </c>
      <c r="G833" s="194">
        <f t="shared" si="13"/>
        <v>61.602365530836387</v>
      </c>
      <c r="H833" s="195">
        <v>568.16</v>
      </c>
      <c r="I833" s="203"/>
      <c r="J833" s="197" t="s">
        <v>19</v>
      </c>
      <c r="K833" s="201" t="s">
        <v>28</v>
      </c>
      <c r="L833" s="201"/>
      <c r="M833" s="201"/>
      <c r="N833" s="201" t="s">
        <v>29</v>
      </c>
      <c r="O833" s="201" t="s">
        <v>85</v>
      </c>
      <c r="P833" s="197"/>
      <c r="Q833" s="197"/>
    </row>
    <row r="834" spans="1:17" s="200" customFormat="1" hidden="1">
      <c r="A834" s="191">
        <v>43703</v>
      </c>
      <c r="B834" s="201" t="s">
        <v>560</v>
      </c>
      <c r="C834" s="201" t="s">
        <v>104</v>
      </c>
      <c r="D834" s="201" t="s">
        <v>20</v>
      </c>
      <c r="E834" s="202"/>
      <c r="F834" s="202">
        <v>90000</v>
      </c>
      <c r="G834" s="194">
        <f t="shared" si="13"/>
        <v>158.40608279357929</v>
      </c>
      <c r="H834" s="195">
        <v>568.16</v>
      </c>
      <c r="I834" s="203"/>
      <c r="J834" s="197" t="s">
        <v>19</v>
      </c>
      <c r="K834" s="201" t="s">
        <v>28</v>
      </c>
      <c r="L834" s="201"/>
      <c r="M834" s="201"/>
      <c r="N834" s="201" t="s">
        <v>29</v>
      </c>
      <c r="O834" s="201" t="s">
        <v>85</v>
      </c>
      <c r="P834" s="197"/>
      <c r="Q834" s="197"/>
    </row>
    <row r="835" spans="1:17" s="200" customFormat="1" hidden="1">
      <c r="A835" s="191">
        <v>43703</v>
      </c>
      <c r="B835" s="201" t="s">
        <v>27</v>
      </c>
      <c r="C835" s="201" t="s">
        <v>104</v>
      </c>
      <c r="D835" s="192" t="s">
        <v>26</v>
      </c>
      <c r="E835" s="202"/>
      <c r="F835" s="202">
        <v>5000</v>
      </c>
      <c r="G835" s="194">
        <f t="shared" si="13"/>
        <v>8.8003379329766265</v>
      </c>
      <c r="H835" s="195">
        <v>568.16</v>
      </c>
      <c r="I835" s="203"/>
      <c r="J835" s="197" t="s">
        <v>19</v>
      </c>
      <c r="K835" s="201" t="s">
        <v>28</v>
      </c>
      <c r="L835" s="201"/>
      <c r="M835" s="201"/>
      <c r="N835" s="201" t="s">
        <v>29</v>
      </c>
      <c r="O835" s="201" t="s">
        <v>85</v>
      </c>
      <c r="P835" s="197"/>
      <c r="Q835" s="197"/>
    </row>
    <row r="836" spans="1:17" s="200" customFormat="1" hidden="1">
      <c r="A836" s="191">
        <v>43703</v>
      </c>
      <c r="B836" s="201" t="s">
        <v>33</v>
      </c>
      <c r="C836" s="201" t="s">
        <v>104</v>
      </c>
      <c r="D836" s="192" t="s">
        <v>26</v>
      </c>
      <c r="E836" s="202"/>
      <c r="F836" s="202">
        <v>15000</v>
      </c>
      <c r="G836" s="194">
        <f t="shared" si="13"/>
        <v>26.401013798929881</v>
      </c>
      <c r="H836" s="195">
        <v>568.16</v>
      </c>
      <c r="I836" s="203"/>
      <c r="J836" s="197" t="s">
        <v>19</v>
      </c>
      <c r="K836" s="201" t="s">
        <v>28</v>
      </c>
      <c r="L836" s="201"/>
      <c r="M836" s="201"/>
      <c r="N836" s="201" t="s">
        <v>29</v>
      </c>
      <c r="O836" s="201" t="s">
        <v>85</v>
      </c>
      <c r="P836" s="197"/>
      <c r="Q836" s="197"/>
    </row>
    <row r="837" spans="1:17" s="200" customFormat="1" hidden="1">
      <c r="A837" s="191">
        <v>43703</v>
      </c>
      <c r="B837" s="201" t="s">
        <v>521</v>
      </c>
      <c r="C837" s="201" t="s">
        <v>96</v>
      </c>
      <c r="D837" s="201" t="s">
        <v>20</v>
      </c>
      <c r="E837" s="202"/>
      <c r="F837" s="202">
        <v>10000</v>
      </c>
      <c r="G837" s="194">
        <f t="shared" si="13"/>
        <v>17.600675865953253</v>
      </c>
      <c r="H837" s="195">
        <v>568.16</v>
      </c>
      <c r="I837" s="203"/>
      <c r="J837" s="197" t="s">
        <v>19</v>
      </c>
      <c r="K837" s="201" t="s">
        <v>28</v>
      </c>
      <c r="L837" s="201"/>
      <c r="M837" s="201"/>
      <c r="N837" s="201" t="s">
        <v>29</v>
      </c>
      <c r="O837" s="201" t="s">
        <v>85</v>
      </c>
      <c r="P837" s="197"/>
      <c r="Q837" s="197"/>
    </row>
    <row r="838" spans="1:17" s="110" customFormat="1" hidden="1">
      <c r="A838" s="102">
        <v>43703</v>
      </c>
      <c r="B838" s="103" t="s">
        <v>814</v>
      </c>
      <c r="C838" s="103" t="s">
        <v>22</v>
      </c>
      <c r="D838" s="39" t="s">
        <v>26</v>
      </c>
      <c r="E838" s="104"/>
      <c r="F838" s="104">
        <v>20000</v>
      </c>
      <c r="G838" s="105">
        <f t="shared" si="13"/>
        <v>35.201351731906506</v>
      </c>
      <c r="H838" s="106">
        <v>568.16</v>
      </c>
      <c r="I838" s="107"/>
      <c r="J838" s="108" t="s">
        <v>19</v>
      </c>
      <c r="K838" s="103" t="s">
        <v>28</v>
      </c>
      <c r="L838" s="103"/>
      <c r="M838" s="103"/>
      <c r="N838" s="103" t="s">
        <v>29</v>
      </c>
      <c r="O838" s="103" t="s">
        <v>85</v>
      </c>
      <c r="P838" s="108"/>
      <c r="Q838" s="108"/>
    </row>
    <row r="839" spans="1:17" s="101" customFormat="1" hidden="1">
      <c r="A839" s="33">
        <v>43704</v>
      </c>
      <c r="B839" s="34" t="s">
        <v>88</v>
      </c>
      <c r="C839" s="34" t="s">
        <v>22</v>
      </c>
      <c r="D839" s="34" t="s">
        <v>36</v>
      </c>
      <c r="E839" s="35"/>
      <c r="F839" s="35">
        <v>2000</v>
      </c>
      <c r="G839" s="35">
        <f t="shared" si="13"/>
        <v>3.5201351731906505</v>
      </c>
      <c r="H839" s="36">
        <v>568.16</v>
      </c>
      <c r="I839" s="34"/>
      <c r="J839" s="34" t="s">
        <v>61</v>
      </c>
      <c r="K839" s="34" t="s">
        <v>30</v>
      </c>
      <c r="L839" s="34"/>
      <c r="M839" s="34"/>
      <c r="N839" s="34" t="s">
        <v>29</v>
      </c>
      <c r="O839" s="26" t="s">
        <v>84</v>
      </c>
      <c r="P839" s="100" t="s">
        <v>629</v>
      </c>
      <c r="Q839" s="100"/>
    </row>
    <row r="840" spans="1:17" hidden="1">
      <c r="A840" s="33">
        <v>43704</v>
      </c>
      <c r="B840" s="34" t="s">
        <v>692</v>
      </c>
      <c r="C840" s="34" t="s">
        <v>62</v>
      </c>
      <c r="D840" s="34" t="s">
        <v>36</v>
      </c>
      <c r="E840" s="35"/>
      <c r="F840" s="35">
        <v>1000</v>
      </c>
      <c r="G840" s="35">
        <f t="shared" si="13"/>
        <v>1.7600675865953253</v>
      </c>
      <c r="H840" s="36">
        <v>568.16</v>
      </c>
      <c r="I840" s="34"/>
      <c r="J840" s="34" t="s">
        <v>61</v>
      </c>
      <c r="K840" s="34" t="s">
        <v>30</v>
      </c>
      <c r="L840" s="34"/>
      <c r="M840" s="34"/>
      <c r="N840" s="34" t="s">
        <v>29</v>
      </c>
      <c r="O840" s="26" t="s">
        <v>84</v>
      </c>
      <c r="P840" s="34"/>
      <c r="Q840" s="34"/>
    </row>
    <row r="841" spans="1:17" hidden="1">
      <c r="A841" s="33">
        <v>43704</v>
      </c>
      <c r="B841" s="34" t="s">
        <v>103</v>
      </c>
      <c r="C841" s="34" t="s">
        <v>22</v>
      </c>
      <c r="D841" s="34" t="s">
        <v>36</v>
      </c>
      <c r="E841" s="35"/>
      <c r="F841" s="35">
        <v>2000</v>
      </c>
      <c r="G841" s="35">
        <f t="shared" si="13"/>
        <v>3.5201351731906505</v>
      </c>
      <c r="H841" s="36">
        <v>568.16</v>
      </c>
      <c r="I841" s="34"/>
      <c r="J841" s="34" t="s">
        <v>61</v>
      </c>
      <c r="K841" s="34" t="s">
        <v>30</v>
      </c>
      <c r="L841" s="34"/>
      <c r="M841" s="34"/>
      <c r="N841" s="34" t="s">
        <v>29</v>
      </c>
      <c r="O841" s="26" t="s">
        <v>84</v>
      </c>
      <c r="P841" s="34"/>
      <c r="Q841" s="34"/>
    </row>
    <row r="842" spans="1:17" hidden="1">
      <c r="A842" s="33">
        <v>43704</v>
      </c>
      <c r="B842" s="39" t="s">
        <v>296</v>
      </c>
      <c r="C842" s="39" t="s">
        <v>22</v>
      </c>
      <c r="D842" s="70" t="s">
        <v>20</v>
      </c>
      <c r="E842" s="53"/>
      <c r="F842" s="88">
        <v>1000</v>
      </c>
      <c r="G842" s="35">
        <f t="shared" si="13"/>
        <v>1.7600675865953253</v>
      </c>
      <c r="H842" s="36">
        <v>568.16</v>
      </c>
      <c r="I842" s="52"/>
      <c r="J842" s="34" t="s">
        <v>21</v>
      </c>
      <c r="K842" s="39" t="s">
        <v>23</v>
      </c>
      <c r="L842" s="39"/>
      <c r="M842" s="39"/>
      <c r="N842" s="34" t="s">
        <v>29</v>
      </c>
      <c r="O842" s="26" t="s">
        <v>84</v>
      </c>
      <c r="P842" s="34"/>
      <c r="Q842" s="34"/>
    </row>
    <row r="843" spans="1:17" hidden="1">
      <c r="A843" s="33">
        <v>43704</v>
      </c>
      <c r="B843" s="39" t="s">
        <v>301</v>
      </c>
      <c r="C843" s="39" t="s">
        <v>22</v>
      </c>
      <c r="D843" s="70" t="s">
        <v>20</v>
      </c>
      <c r="E843" s="53"/>
      <c r="F843" s="88">
        <v>1000</v>
      </c>
      <c r="G843" s="35">
        <f t="shared" si="13"/>
        <v>1.7600675865953253</v>
      </c>
      <c r="H843" s="36">
        <v>568.16</v>
      </c>
      <c r="I843" s="52"/>
      <c r="J843" s="34" t="s">
        <v>21</v>
      </c>
      <c r="K843" s="39" t="s">
        <v>23</v>
      </c>
      <c r="L843" s="39"/>
      <c r="M843" s="39"/>
      <c r="N843" s="34" t="s">
        <v>29</v>
      </c>
      <c r="O843" s="26" t="s">
        <v>84</v>
      </c>
      <c r="P843" s="34"/>
      <c r="Q843" s="34"/>
    </row>
    <row r="844" spans="1:17" hidden="1">
      <c r="A844" s="33">
        <v>43704</v>
      </c>
      <c r="B844" s="39" t="s">
        <v>296</v>
      </c>
      <c r="C844" s="39" t="s">
        <v>22</v>
      </c>
      <c r="D844" s="70" t="s">
        <v>20</v>
      </c>
      <c r="E844" s="53"/>
      <c r="F844" s="88">
        <v>1000</v>
      </c>
      <c r="G844" s="35">
        <f t="shared" si="13"/>
        <v>1.7600675865953253</v>
      </c>
      <c r="H844" s="36">
        <v>568.16</v>
      </c>
      <c r="I844" s="52"/>
      <c r="J844" s="34" t="s">
        <v>21</v>
      </c>
      <c r="K844" s="39" t="s">
        <v>23</v>
      </c>
      <c r="L844" s="39"/>
      <c r="M844" s="39"/>
      <c r="N844" s="34" t="s">
        <v>29</v>
      </c>
      <c r="O844" s="26" t="s">
        <v>84</v>
      </c>
      <c r="P844" s="34"/>
      <c r="Q844" s="34"/>
    </row>
    <row r="845" spans="1:17" hidden="1">
      <c r="A845" s="33">
        <v>43704</v>
      </c>
      <c r="B845" s="39" t="s">
        <v>300</v>
      </c>
      <c r="C845" s="39" t="s">
        <v>22</v>
      </c>
      <c r="D845" s="70" t="s">
        <v>20</v>
      </c>
      <c r="E845" s="53"/>
      <c r="F845" s="88">
        <v>1000</v>
      </c>
      <c r="G845" s="35">
        <f t="shared" si="13"/>
        <v>1.7600675865953253</v>
      </c>
      <c r="H845" s="36">
        <v>568.16</v>
      </c>
      <c r="I845" s="52"/>
      <c r="J845" s="34" t="s">
        <v>21</v>
      </c>
      <c r="K845" s="39" t="s">
        <v>23</v>
      </c>
      <c r="L845" s="39"/>
      <c r="M845" s="39"/>
      <c r="N845" s="34" t="s">
        <v>29</v>
      </c>
      <c r="O845" s="26" t="s">
        <v>84</v>
      </c>
      <c r="P845" s="34"/>
      <c r="Q845" s="34"/>
    </row>
    <row r="846" spans="1:17" hidden="1">
      <c r="A846" s="33">
        <v>43704</v>
      </c>
      <c r="B846" s="124" t="s">
        <v>306</v>
      </c>
      <c r="C846" s="124" t="s">
        <v>22</v>
      </c>
      <c r="D846" s="34" t="s">
        <v>36</v>
      </c>
      <c r="E846" s="125"/>
      <c r="F846" s="125">
        <v>2000</v>
      </c>
      <c r="G846" s="35">
        <f t="shared" si="13"/>
        <v>3.5201351731906505</v>
      </c>
      <c r="H846" s="36">
        <v>568.16</v>
      </c>
      <c r="I846" s="126"/>
      <c r="J846" s="34" t="s">
        <v>37</v>
      </c>
      <c r="K846" s="128"/>
      <c r="L846" s="128"/>
      <c r="M846" s="128"/>
      <c r="N846" s="128" t="s">
        <v>29</v>
      </c>
      <c r="O846" s="26" t="s">
        <v>84</v>
      </c>
      <c r="P846" s="34"/>
      <c r="Q846" s="34"/>
    </row>
    <row r="847" spans="1:17" hidden="1">
      <c r="A847" s="33">
        <v>43704</v>
      </c>
      <c r="B847" s="39" t="s">
        <v>398</v>
      </c>
      <c r="C847" s="39" t="s">
        <v>22</v>
      </c>
      <c r="D847" s="39" t="s">
        <v>26</v>
      </c>
      <c r="E847" s="53"/>
      <c r="F847" s="53">
        <v>2000</v>
      </c>
      <c r="G847" s="35">
        <f t="shared" si="13"/>
        <v>3.5201351731906505</v>
      </c>
      <c r="H847" s="36">
        <v>568.16</v>
      </c>
      <c r="I847" s="51"/>
      <c r="J847" s="34" t="s">
        <v>59</v>
      </c>
      <c r="K847" s="51" t="s">
        <v>30</v>
      </c>
      <c r="L847" s="39"/>
      <c r="M847" s="39"/>
      <c r="N847" s="48" t="s">
        <v>29</v>
      </c>
      <c r="O847" s="26" t="s">
        <v>84</v>
      </c>
      <c r="P847" s="34"/>
      <c r="Q847" s="34"/>
    </row>
    <row r="848" spans="1:17" s="200" customFormat="1" hidden="1">
      <c r="A848" s="191">
        <v>43704</v>
      </c>
      <c r="B848" s="192" t="s">
        <v>125</v>
      </c>
      <c r="C848" s="192" t="s">
        <v>104</v>
      </c>
      <c r="D848" s="192" t="s">
        <v>26</v>
      </c>
      <c r="E848" s="193">
        <v>24000</v>
      </c>
      <c r="F848" s="193"/>
      <c r="G848" s="194">
        <f t="shared" si="13"/>
        <v>0</v>
      </c>
      <c r="H848" s="195">
        <v>568.16</v>
      </c>
      <c r="I848" s="196"/>
      <c r="J848" s="197" t="s">
        <v>33</v>
      </c>
      <c r="K848" s="192" t="s">
        <v>30</v>
      </c>
      <c r="L848" s="192"/>
      <c r="M848" s="192"/>
      <c r="N848" s="204" t="s">
        <v>29</v>
      </c>
      <c r="O848" s="199" t="s">
        <v>84</v>
      </c>
      <c r="P848" s="197"/>
      <c r="Q848" s="197"/>
    </row>
    <row r="849" spans="1:17" s="110" customFormat="1" hidden="1">
      <c r="A849" s="102">
        <v>43704</v>
      </c>
      <c r="B849" s="103" t="s">
        <v>561</v>
      </c>
      <c r="C849" s="103" t="s">
        <v>74</v>
      </c>
      <c r="D849" s="103" t="s">
        <v>41</v>
      </c>
      <c r="E849" s="104"/>
      <c r="F849" s="104">
        <v>3000</v>
      </c>
      <c r="G849" s="105">
        <f t="shared" si="13"/>
        <v>5.2802027597859764</v>
      </c>
      <c r="H849" s="106">
        <v>568.16</v>
      </c>
      <c r="I849" s="107"/>
      <c r="J849" s="108" t="s">
        <v>19</v>
      </c>
      <c r="K849" s="103" t="s">
        <v>28</v>
      </c>
      <c r="L849" s="103"/>
      <c r="M849" s="103"/>
      <c r="N849" s="142" t="s">
        <v>29</v>
      </c>
      <c r="O849" s="103" t="s">
        <v>85</v>
      </c>
      <c r="P849" s="108"/>
      <c r="Q849" s="108"/>
    </row>
    <row r="850" spans="1:17" s="110" customFormat="1" hidden="1">
      <c r="A850" s="102">
        <v>43704</v>
      </c>
      <c r="B850" s="103" t="s">
        <v>562</v>
      </c>
      <c r="C850" s="103" t="s">
        <v>294</v>
      </c>
      <c r="D850" s="103" t="s">
        <v>41</v>
      </c>
      <c r="E850" s="104"/>
      <c r="F850" s="104">
        <v>2500</v>
      </c>
      <c r="G850" s="105">
        <f t="shared" si="13"/>
        <v>4.4001689664883132</v>
      </c>
      <c r="H850" s="106">
        <v>568.16</v>
      </c>
      <c r="I850" s="107"/>
      <c r="J850" s="108" t="s">
        <v>19</v>
      </c>
      <c r="K850" s="103" t="s">
        <v>28</v>
      </c>
      <c r="L850" s="103"/>
      <c r="M850" s="103"/>
      <c r="N850" s="142" t="s">
        <v>29</v>
      </c>
      <c r="O850" s="103" t="s">
        <v>85</v>
      </c>
      <c r="P850" s="108"/>
      <c r="Q850" s="108"/>
    </row>
    <row r="851" spans="1:17" s="200" customFormat="1" hidden="1">
      <c r="A851" s="191">
        <v>43704</v>
      </c>
      <c r="B851" s="201" t="s">
        <v>33</v>
      </c>
      <c r="C851" s="201" t="s">
        <v>104</v>
      </c>
      <c r="D851" s="192" t="s">
        <v>26</v>
      </c>
      <c r="E851" s="202"/>
      <c r="F851" s="202">
        <v>24000</v>
      </c>
      <c r="G851" s="194">
        <f t="shared" si="13"/>
        <v>42.241622078287811</v>
      </c>
      <c r="H851" s="195">
        <v>568.16</v>
      </c>
      <c r="I851" s="203"/>
      <c r="J851" s="197" t="s">
        <v>19</v>
      </c>
      <c r="K851" s="201" t="s">
        <v>28</v>
      </c>
      <c r="L851" s="201"/>
      <c r="M851" s="201"/>
      <c r="N851" s="204" t="s">
        <v>29</v>
      </c>
      <c r="O851" s="201" t="s">
        <v>85</v>
      </c>
      <c r="P851" s="197" t="s">
        <v>629</v>
      </c>
      <c r="Q851" s="197"/>
    </row>
    <row r="852" spans="1:17" hidden="1">
      <c r="A852" s="33">
        <v>43705</v>
      </c>
      <c r="B852" s="34" t="s">
        <v>88</v>
      </c>
      <c r="C852" s="34" t="s">
        <v>22</v>
      </c>
      <c r="D852" s="34" t="s">
        <v>36</v>
      </c>
      <c r="E852" s="35"/>
      <c r="F852" s="35">
        <v>2000</v>
      </c>
      <c r="G852" s="35">
        <f t="shared" si="13"/>
        <v>3.5201351731906505</v>
      </c>
      <c r="H852" s="36">
        <v>568.16</v>
      </c>
      <c r="I852" s="34"/>
      <c r="J852" s="34" t="s">
        <v>61</v>
      </c>
      <c r="K852" s="34" t="s">
        <v>631</v>
      </c>
      <c r="L852" s="34"/>
      <c r="M852" s="34"/>
      <c r="N852" s="48" t="s">
        <v>29</v>
      </c>
      <c r="O852" s="26" t="s">
        <v>84</v>
      </c>
      <c r="P852" s="34"/>
      <c r="Q852" s="34"/>
    </row>
    <row r="853" spans="1:17" hidden="1">
      <c r="A853" s="33">
        <v>43705</v>
      </c>
      <c r="B853" s="34" t="s">
        <v>692</v>
      </c>
      <c r="C853" s="34" t="s">
        <v>62</v>
      </c>
      <c r="D853" s="34" t="s">
        <v>36</v>
      </c>
      <c r="E853" s="35"/>
      <c r="F853" s="35">
        <v>1000</v>
      </c>
      <c r="G853" s="35">
        <f t="shared" si="13"/>
        <v>1.7600675865953253</v>
      </c>
      <c r="H853" s="36">
        <v>568.16</v>
      </c>
      <c r="I853" s="34"/>
      <c r="J853" s="34" t="s">
        <v>61</v>
      </c>
      <c r="K853" s="34" t="s">
        <v>631</v>
      </c>
      <c r="L853" s="34"/>
      <c r="M853" s="34"/>
      <c r="N853" s="48" t="s">
        <v>29</v>
      </c>
      <c r="O853" s="26" t="s">
        <v>84</v>
      </c>
      <c r="P853" s="34"/>
      <c r="Q853" s="34"/>
    </row>
    <row r="854" spans="1:17" hidden="1">
      <c r="A854" s="33">
        <v>43705</v>
      </c>
      <c r="B854" s="34" t="s">
        <v>91</v>
      </c>
      <c r="C854" s="34" t="s">
        <v>22</v>
      </c>
      <c r="D854" s="34" t="s">
        <v>36</v>
      </c>
      <c r="E854" s="35"/>
      <c r="F854" s="35">
        <v>2000</v>
      </c>
      <c r="G854" s="35">
        <f t="shared" si="13"/>
        <v>3.5201351731906505</v>
      </c>
      <c r="H854" s="36">
        <v>568.16</v>
      </c>
      <c r="I854" s="34"/>
      <c r="J854" s="34" t="s">
        <v>61</v>
      </c>
      <c r="K854" s="34" t="s">
        <v>631</v>
      </c>
      <c r="L854" s="34"/>
      <c r="M854" s="34"/>
      <c r="N854" s="48" t="s">
        <v>29</v>
      </c>
      <c r="O854" s="26" t="s">
        <v>84</v>
      </c>
      <c r="P854" s="34"/>
      <c r="Q854" s="34"/>
    </row>
    <row r="855" spans="1:17" s="200" customFormat="1" hidden="1">
      <c r="A855" s="191">
        <v>43705</v>
      </c>
      <c r="B855" s="192" t="s">
        <v>19</v>
      </c>
      <c r="C855" s="192" t="s">
        <v>104</v>
      </c>
      <c r="D855" s="207" t="s">
        <v>20</v>
      </c>
      <c r="E855" s="193">
        <v>10000</v>
      </c>
      <c r="F855" s="193"/>
      <c r="G855" s="194">
        <f t="shared" si="13"/>
        <v>0</v>
      </c>
      <c r="H855" s="195">
        <v>568.16</v>
      </c>
      <c r="I855" s="196"/>
      <c r="J855" s="197" t="s">
        <v>21</v>
      </c>
      <c r="K855" s="192" t="s">
        <v>23</v>
      </c>
      <c r="L855" s="192"/>
      <c r="M855" s="192"/>
      <c r="N855" s="204" t="s">
        <v>29</v>
      </c>
      <c r="O855" s="199" t="s">
        <v>84</v>
      </c>
      <c r="P855" s="197"/>
      <c r="Q855" s="197"/>
    </row>
    <row r="856" spans="1:17" hidden="1">
      <c r="A856" s="33">
        <v>43705</v>
      </c>
      <c r="B856" s="124" t="s">
        <v>307</v>
      </c>
      <c r="C856" s="124" t="s">
        <v>22</v>
      </c>
      <c r="D856" s="34" t="s">
        <v>36</v>
      </c>
      <c r="E856" s="125"/>
      <c r="F856" s="125">
        <v>2000</v>
      </c>
      <c r="G856" s="35">
        <f t="shared" si="13"/>
        <v>3.5201351731906505</v>
      </c>
      <c r="H856" s="36">
        <v>568.16</v>
      </c>
      <c r="I856" s="126"/>
      <c r="J856" s="34" t="s">
        <v>37</v>
      </c>
      <c r="K856" s="128"/>
      <c r="L856" s="128"/>
      <c r="M856" s="128"/>
      <c r="N856" s="48" t="s">
        <v>29</v>
      </c>
      <c r="O856" s="26" t="s">
        <v>84</v>
      </c>
      <c r="P856" s="34"/>
      <c r="Q856" s="34"/>
    </row>
    <row r="857" spans="1:17" s="200" customFormat="1" hidden="1">
      <c r="A857" s="191">
        <v>43705</v>
      </c>
      <c r="B857" s="192" t="s">
        <v>399</v>
      </c>
      <c r="C857" s="192" t="s">
        <v>104</v>
      </c>
      <c r="D857" s="192" t="s">
        <v>26</v>
      </c>
      <c r="E857" s="193">
        <v>20000</v>
      </c>
      <c r="F857" s="193"/>
      <c r="G857" s="194">
        <f t="shared" si="13"/>
        <v>0</v>
      </c>
      <c r="H857" s="195">
        <v>568.16</v>
      </c>
      <c r="I857" s="213"/>
      <c r="J857" s="197" t="s">
        <v>59</v>
      </c>
      <c r="K857" s="213" t="s">
        <v>28</v>
      </c>
      <c r="L857" s="192"/>
      <c r="M857" s="192"/>
      <c r="N857" s="204" t="s">
        <v>29</v>
      </c>
      <c r="O857" s="199" t="s">
        <v>85</v>
      </c>
      <c r="P857" s="197"/>
      <c r="Q857" s="197"/>
    </row>
    <row r="858" spans="1:17" hidden="1">
      <c r="A858" s="33">
        <v>43705</v>
      </c>
      <c r="B858" s="39" t="s">
        <v>497</v>
      </c>
      <c r="C858" s="39" t="s">
        <v>22</v>
      </c>
      <c r="D858" s="39" t="s">
        <v>26</v>
      </c>
      <c r="E858" s="53"/>
      <c r="F858" s="53">
        <v>1000</v>
      </c>
      <c r="G858" s="35">
        <f t="shared" si="13"/>
        <v>1.7600675865953253</v>
      </c>
      <c r="H858" s="36">
        <v>568.16</v>
      </c>
      <c r="I858" s="63"/>
      <c r="J858" s="34" t="s">
        <v>33</v>
      </c>
      <c r="K858" s="39" t="s">
        <v>30</v>
      </c>
      <c r="L858" s="39"/>
      <c r="M858" s="39"/>
      <c r="N858" s="48" t="s">
        <v>29</v>
      </c>
      <c r="O858" s="26" t="s">
        <v>84</v>
      </c>
      <c r="P858" s="34"/>
      <c r="Q858" s="34"/>
    </row>
    <row r="859" spans="1:17" hidden="1">
      <c r="A859" s="33">
        <v>43705</v>
      </c>
      <c r="B859" s="39" t="s">
        <v>702</v>
      </c>
      <c r="C859" s="39" t="s">
        <v>22</v>
      </c>
      <c r="D859" s="39" t="s">
        <v>26</v>
      </c>
      <c r="E859" s="53"/>
      <c r="F859" s="53">
        <v>1000</v>
      </c>
      <c r="G859" s="35">
        <f t="shared" si="13"/>
        <v>1.7600675865953253</v>
      </c>
      <c r="H859" s="36">
        <v>568.16</v>
      </c>
      <c r="I859" s="63"/>
      <c r="J859" s="34" t="s">
        <v>33</v>
      </c>
      <c r="K859" s="39" t="s">
        <v>30</v>
      </c>
      <c r="L859" s="39"/>
      <c r="M859" s="39"/>
      <c r="N859" s="48" t="s">
        <v>29</v>
      </c>
      <c r="O859" s="26" t="s">
        <v>84</v>
      </c>
      <c r="P859" s="34"/>
      <c r="Q859" s="34"/>
    </row>
    <row r="860" spans="1:17" s="200" customFormat="1" hidden="1">
      <c r="A860" s="191">
        <v>43705</v>
      </c>
      <c r="B860" s="192" t="s">
        <v>125</v>
      </c>
      <c r="C860" s="192" t="s">
        <v>104</v>
      </c>
      <c r="D860" s="192" t="s">
        <v>26</v>
      </c>
      <c r="E860" s="193">
        <v>140500</v>
      </c>
      <c r="F860" s="193"/>
      <c r="G860" s="194">
        <f t="shared" si="13"/>
        <v>0</v>
      </c>
      <c r="H860" s="195">
        <v>568.16</v>
      </c>
      <c r="I860" s="196"/>
      <c r="J860" s="197" t="s">
        <v>33</v>
      </c>
      <c r="K860" s="192" t="s">
        <v>30</v>
      </c>
      <c r="L860" s="192"/>
      <c r="M860" s="192"/>
      <c r="N860" s="204" t="s">
        <v>29</v>
      </c>
      <c r="O860" s="199" t="s">
        <v>84</v>
      </c>
      <c r="P860" s="197"/>
      <c r="Q860" s="197"/>
    </row>
    <row r="861" spans="1:17" s="200" customFormat="1" hidden="1">
      <c r="A861" s="191">
        <v>43705</v>
      </c>
      <c r="B861" s="192" t="s">
        <v>125</v>
      </c>
      <c r="C861" s="192" t="s">
        <v>104</v>
      </c>
      <c r="D861" s="192" t="s">
        <v>26</v>
      </c>
      <c r="E861" s="193">
        <v>69500</v>
      </c>
      <c r="F861" s="193"/>
      <c r="G861" s="194">
        <f t="shared" si="13"/>
        <v>0</v>
      </c>
      <c r="H861" s="195">
        <v>568.16</v>
      </c>
      <c r="I861" s="196"/>
      <c r="J861" s="197" t="s">
        <v>33</v>
      </c>
      <c r="K861" s="192" t="s">
        <v>30</v>
      </c>
      <c r="L861" s="192"/>
      <c r="M861" s="192"/>
      <c r="N861" s="204" t="s">
        <v>29</v>
      </c>
      <c r="O861" s="199" t="s">
        <v>84</v>
      </c>
      <c r="P861" s="197"/>
      <c r="Q861" s="197"/>
    </row>
    <row r="862" spans="1:17" hidden="1">
      <c r="A862" s="33">
        <v>43705</v>
      </c>
      <c r="B862" s="39" t="s">
        <v>812</v>
      </c>
      <c r="C862" s="39" t="s">
        <v>72</v>
      </c>
      <c r="D862" s="39" t="s">
        <v>26</v>
      </c>
      <c r="E862" s="53"/>
      <c r="F862" s="53">
        <v>69500</v>
      </c>
      <c r="G862" s="35">
        <f t="shared" si="13"/>
        <v>122.32469726837512</v>
      </c>
      <c r="H862" s="36">
        <v>568.16</v>
      </c>
      <c r="I862" s="63"/>
      <c r="J862" s="34" t="s">
        <v>33</v>
      </c>
      <c r="K862" s="39" t="s">
        <v>30</v>
      </c>
      <c r="L862" s="39"/>
      <c r="M862" s="39"/>
      <c r="N862" s="48" t="s">
        <v>29</v>
      </c>
      <c r="O862" s="26" t="s">
        <v>84</v>
      </c>
      <c r="P862" s="34"/>
      <c r="Q862" s="34"/>
    </row>
    <row r="863" spans="1:17" s="200" customFormat="1" hidden="1">
      <c r="A863" s="191">
        <v>43705</v>
      </c>
      <c r="B863" s="201" t="s">
        <v>806</v>
      </c>
      <c r="C863" s="201" t="s">
        <v>104</v>
      </c>
      <c r="D863" s="192" t="s">
        <v>26</v>
      </c>
      <c r="E863" s="202"/>
      <c r="F863" s="202">
        <v>69500</v>
      </c>
      <c r="G863" s="194">
        <f t="shared" si="13"/>
        <v>122.32469726837512</v>
      </c>
      <c r="H863" s="195">
        <v>568.16</v>
      </c>
      <c r="I863" s="203"/>
      <c r="J863" s="197" t="s">
        <v>19</v>
      </c>
      <c r="K863" s="201" t="s">
        <v>28</v>
      </c>
      <c r="L863" s="201"/>
      <c r="M863" s="201"/>
      <c r="N863" s="204" t="s">
        <v>29</v>
      </c>
      <c r="O863" s="201" t="s">
        <v>85</v>
      </c>
      <c r="P863" s="197"/>
      <c r="Q863" s="197"/>
    </row>
    <row r="864" spans="1:17" s="200" customFormat="1" hidden="1">
      <c r="A864" s="191">
        <v>43705</v>
      </c>
      <c r="B864" s="201" t="s">
        <v>33</v>
      </c>
      <c r="C864" s="201" t="s">
        <v>104</v>
      </c>
      <c r="D864" s="192" t="s">
        <v>26</v>
      </c>
      <c r="E864" s="202"/>
      <c r="F864" s="202">
        <v>140500</v>
      </c>
      <c r="G864" s="194">
        <f t="shared" si="13"/>
        <v>247.2894959166432</v>
      </c>
      <c r="H864" s="195">
        <v>568.16</v>
      </c>
      <c r="I864" s="203"/>
      <c r="J864" s="197" t="s">
        <v>19</v>
      </c>
      <c r="K864" s="201" t="s">
        <v>28</v>
      </c>
      <c r="L864" s="201"/>
      <c r="M864" s="201"/>
      <c r="N864" s="204" t="s">
        <v>29</v>
      </c>
      <c r="O864" s="201" t="s">
        <v>85</v>
      </c>
      <c r="P864" s="197"/>
      <c r="Q864" s="197"/>
    </row>
    <row r="865" spans="1:17" s="200" customFormat="1" hidden="1">
      <c r="A865" s="191">
        <v>43705</v>
      </c>
      <c r="B865" s="201" t="s">
        <v>521</v>
      </c>
      <c r="C865" s="201" t="s">
        <v>96</v>
      </c>
      <c r="D865" s="201" t="s">
        <v>20</v>
      </c>
      <c r="E865" s="202"/>
      <c r="F865" s="202">
        <v>10000</v>
      </c>
      <c r="G865" s="194">
        <f t="shared" si="13"/>
        <v>17.600675865953253</v>
      </c>
      <c r="H865" s="195">
        <v>568.16</v>
      </c>
      <c r="I865" s="203"/>
      <c r="J865" s="197" t="s">
        <v>19</v>
      </c>
      <c r="K865" s="201" t="s">
        <v>28</v>
      </c>
      <c r="L865" s="201"/>
      <c r="M865" s="201"/>
      <c r="N865" s="204" t="s">
        <v>29</v>
      </c>
      <c r="O865" s="201" t="s">
        <v>85</v>
      </c>
      <c r="P865" s="197"/>
      <c r="Q865" s="197"/>
    </row>
    <row r="866" spans="1:17" s="200" customFormat="1" hidden="1">
      <c r="A866" s="191">
        <v>43705</v>
      </c>
      <c r="B866" s="201" t="s">
        <v>59</v>
      </c>
      <c r="C866" s="201" t="s">
        <v>104</v>
      </c>
      <c r="D866" s="192" t="s">
        <v>26</v>
      </c>
      <c r="E866" s="202"/>
      <c r="F866" s="202">
        <v>20000</v>
      </c>
      <c r="G866" s="194">
        <f t="shared" si="13"/>
        <v>35.201351731906506</v>
      </c>
      <c r="H866" s="195">
        <v>568.16</v>
      </c>
      <c r="I866" s="203"/>
      <c r="J866" s="197" t="s">
        <v>19</v>
      </c>
      <c r="K866" s="201" t="s">
        <v>28</v>
      </c>
      <c r="L866" s="201"/>
      <c r="M866" s="201"/>
      <c r="N866" s="204" t="s">
        <v>29</v>
      </c>
      <c r="O866" s="201" t="s">
        <v>85</v>
      </c>
      <c r="P866" s="197"/>
      <c r="Q866" s="197"/>
    </row>
    <row r="867" spans="1:17" s="200" customFormat="1" hidden="1">
      <c r="A867" s="191">
        <v>43705</v>
      </c>
      <c r="B867" s="201" t="s">
        <v>63</v>
      </c>
      <c r="C867" s="201" t="s">
        <v>104</v>
      </c>
      <c r="D867" s="192" t="s">
        <v>26</v>
      </c>
      <c r="E867" s="202"/>
      <c r="F867" s="202">
        <v>20000</v>
      </c>
      <c r="G867" s="194">
        <f t="shared" si="13"/>
        <v>35.201351731906506</v>
      </c>
      <c r="H867" s="195">
        <v>568.16</v>
      </c>
      <c r="I867" s="203"/>
      <c r="J867" s="197" t="s">
        <v>19</v>
      </c>
      <c r="K867" s="201" t="s">
        <v>28</v>
      </c>
      <c r="L867" s="201"/>
      <c r="M867" s="201"/>
      <c r="N867" s="204" t="s">
        <v>29</v>
      </c>
      <c r="O867" s="201" t="s">
        <v>85</v>
      </c>
      <c r="P867" s="197"/>
      <c r="Q867" s="197"/>
    </row>
    <row r="868" spans="1:17" s="110" customFormat="1" hidden="1">
      <c r="A868" s="102">
        <v>43705</v>
      </c>
      <c r="B868" s="103" t="s">
        <v>563</v>
      </c>
      <c r="C868" s="103" t="s">
        <v>294</v>
      </c>
      <c r="D868" s="103" t="s">
        <v>41</v>
      </c>
      <c r="E868" s="104"/>
      <c r="F868" s="104">
        <v>3000</v>
      </c>
      <c r="G868" s="105">
        <f t="shared" ref="G868:G889" si="14">F868/H868</f>
        <v>5.2802027597859764</v>
      </c>
      <c r="H868" s="106">
        <v>568.16</v>
      </c>
      <c r="I868" s="107"/>
      <c r="J868" s="108" t="s">
        <v>19</v>
      </c>
      <c r="K868" s="103" t="s">
        <v>28</v>
      </c>
      <c r="L868" s="103"/>
      <c r="M868" s="103"/>
      <c r="N868" s="142" t="s">
        <v>29</v>
      </c>
      <c r="O868" s="103" t="s">
        <v>85</v>
      </c>
      <c r="P868" s="108"/>
      <c r="Q868" s="108"/>
    </row>
    <row r="869" spans="1:17" s="110" customFormat="1" hidden="1">
      <c r="A869" s="102">
        <v>43705</v>
      </c>
      <c r="B869" s="103" t="s">
        <v>683</v>
      </c>
      <c r="C869" s="103" t="s">
        <v>294</v>
      </c>
      <c r="D869" s="103" t="s">
        <v>41</v>
      </c>
      <c r="E869" s="104"/>
      <c r="F869" s="104">
        <v>1000</v>
      </c>
      <c r="G869" s="105">
        <f t="shared" si="14"/>
        <v>1.7600675865953253</v>
      </c>
      <c r="H869" s="106">
        <v>568.16</v>
      </c>
      <c r="I869" s="107"/>
      <c r="J869" s="108" t="s">
        <v>19</v>
      </c>
      <c r="K869" s="103" t="s">
        <v>28</v>
      </c>
      <c r="L869" s="103"/>
      <c r="M869" s="103"/>
      <c r="N869" s="142" t="s">
        <v>29</v>
      </c>
      <c r="O869" s="103" t="s">
        <v>85</v>
      </c>
      <c r="P869" s="108"/>
      <c r="Q869" s="108"/>
    </row>
    <row r="870" spans="1:17" s="200" customFormat="1" hidden="1">
      <c r="A870" s="191">
        <v>43706</v>
      </c>
      <c r="B870" s="197" t="s">
        <v>95</v>
      </c>
      <c r="C870" s="197" t="s">
        <v>96</v>
      </c>
      <c r="D870" s="197" t="s">
        <v>36</v>
      </c>
      <c r="E870" s="194">
        <v>30000</v>
      </c>
      <c r="F870" s="194"/>
      <c r="G870" s="194">
        <f t="shared" si="14"/>
        <v>0</v>
      </c>
      <c r="H870" s="195">
        <v>568.16</v>
      </c>
      <c r="I870" s="197"/>
      <c r="J870" s="197" t="s">
        <v>61</v>
      </c>
      <c r="K870" s="197" t="s">
        <v>28</v>
      </c>
      <c r="L870" s="197"/>
      <c r="M870" s="197"/>
      <c r="N870" s="204" t="s">
        <v>29</v>
      </c>
      <c r="O870" s="199" t="s">
        <v>85</v>
      </c>
      <c r="P870" s="197" t="s">
        <v>629</v>
      </c>
      <c r="Q870" s="197"/>
    </row>
    <row r="871" spans="1:17" hidden="1">
      <c r="A871" s="33">
        <v>43706</v>
      </c>
      <c r="B871" s="34" t="s">
        <v>88</v>
      </c>
      <c r="C871" s="34" t="s">
        <v>22</v>
      </c>
      <c r="D871" s="34" t="s">
        <v>36</v>
      </c>
      <c r="E871" s="35"/>
      <c r="F871" s="35">
        <v>2000</v>
      </c>
      <c r="G871" s="35">
        <f t="shared" si="14"/>
        <v>3.5201351731906505</v>
      </c>
      <c r="H871" s="36">
        <v>568.16</v>
      </c>
      <c r="I871" s="34"/>
      <c r="J871" s="34" t="s">
        <v>61</v>
      </c>
      <c r="K871" s="34" t="s">
        <v>631</v>
      </c>
      <c r="L871" s="34"/>
      <c r="M871" s="34"/>
      <c r="N871" s="48" t="s">
        <v>29</v>
      </c>
      <c r="O871" s="26" t="s">
        <v>84</v>
      </c>
      <c r="P871" s="34"/>
      <c r="Q871" s="34"/>
    </row>
    <row r="872" spans="1:17" hidden="1">
      <c r="A872" s="33">
        <v>43706</v>
      </c>
      <c r="B872" s="34" t="s">
        <v>692</v>
      </c>
      <c r="C872" s="34" t="s">
        <v>62</v>
      </c>
      <c r="D872" s="34" t="s">
        <v>36</v>
      </c>
      <c r="E872" s="35"/>
      <c r="F872" s="35">
        <v>1000</v>
      </c>
      <c r="G872" s="35">
        <f t="shared" si="14"/>
        <v>1.7600675865953253</v>
      </c>
      <c r="H872" s="36">
        <v>568.16</v>
      </c>
      <c r="I872" s="34"/>
      <c r="J872" s="34" t="s">
        <v>61</v>
      </c>
      <c r="K872" s="34" t="s">
        <v>631</v>
      </c>
      <c r="L872" s="34"/>
      <c r="M872" s="34"/>
      <c r="N872" s="48" t="s">
        <v>29</v>
      </c>
      <c r="O872" s="26" t="s">
        <v>84</v>
      </c>
      <c r="P872" s="34"/>
      <c r="Q872" s="34"/>
    </row>
    <row r="873" spans="1:17" hidden="1">
      <c r="A873" s="33">
        <v>43706</v>
      </c>
      <c r="B873" s="39" t="s">
        <v>400</v>
      </c>
      <c r="C873" s="39" t="s">
        <v>22</v>
      </c>
      <c r="D873" s="39" t="s">
        <v>26</v>
      </c>
      <c r="E873" s="53"/>
      <c r="F873" s="53">
        <v>1500</v>
      </c>
      <c r="G873" s="35">
        <f t="shared" si="14"/>
        <v>2.6401013798929882</v>
      </c>
      <c r="H873" s="36">
        <v>568.16</v>
      </c>
      <c r="I873" s="51"/>
      <c r="J873" s="34" t="s">
        <v>59</v>
      </c>
      <c r="K873" s="51" t="s">
        <v>30</v>
      </c>
      <c r="L873" s="39"/>
      <c r="M873" s="39"/>
      <c r="N873" s="48" t="s">
        <v>29</v>
      </c>
      <c r="O873" s="26" t="s">
        <v>84</v>
      </c>
      <c r="P873" s="34"/>
      <c r="Q873" s="34"/>
    </row>
    <row r="874" spans="1:17" hidden="1">
      <c r="A874" s="33">
        <v>43706</v>
      </c>
      <c r="B874" s="39" t="s">
        <v>401</v>
      </c>
      <c r="C874" s="39" t="s">
        <v>22</v>
      </c>
      <c r="D874" s="39" t="s">
        <v>26</v>
      </c>
      <c r="E874" s="53"/>
      <c r="F874" s="53">
        <v>1000</v>
      </c>
      <c r="G874" s="35">
        <f t="shared" si="14"/>
        <v>1.7600675865953253</v>
      </c>
      <c r="H874" s="36">
        <v>568.16</v>
      </c>
      <c r="I874" s="51"/>
      <c r="J874" s="34" t="s">
        <v>59</v>
      </c>
      <c r="K874" s="51" t="s">
        <v>30</v>
      </c>
      <c r="L874" s="39"/>
      <c r="M874" s="39"/>
      <c r="N874" s="48" t="s">
        <v>29</v>
      </c>
      <c r="O874" s="26" t="s">
        <v>84</v>
      </c>
      <c r="P874" s="34"/>
      <c r="Q874" s="34"/>
    </row>
    <row r="875" spans="1:17" hidden="1">
      <c r="A875" s="33">
        <v>43706</v>
      </c>
      <c r="B875" s="39" t="s">
        <v>402</v>
      </c>
      <c r="C875" s="39" t="s">
        <v>22</v>
      </c>
      <c r="D875" s="39" t="s">
        <v>26</v>
      </c>
      <c r="E875" s="53"/>
      <c r="F875" s="53">
        <v>2000</v>
      </c>
      <c r="G875" s="35">
        <f t="shared" si="14"/>
        <v>3.5201351731906505</v>
      </c>
      <c r="H875" s="36">
        <v>568.16</v>
      </c>
      <c r="I875" s="51"/>
      <c r="J875" s="34" t="s">
        <v>59</v>
      </c>
      <c r="K875" s="51" t="s">
        <v>30</v>
      </c>
      <c r="L875" s="39"/>
      <c r="M875" s="39"/>
      <c r="N875" s="48" t="s">
        <v>29</v>
      </c>
      <c r="O875" s="26" t="s">
        <v>84</v>
      </c>
      <c r="P875" s="34"/>
      <c r="Q875" s="34"/>
    </row>
    <row r="876" spans="1:17" s="200" customFormat="1" hidden="1">
      <c r="A876" s="191">
        <v>43706</v>
      </c>
      <c r="B876" s="192" t="s">
        <v>399</v>
      </c>
      <c r="C876" s="192" t="s">
        <v>104</v>
      </c>
      <c r="D876" s="192" t="s">
        <v>26</v>
      </c>
      <c r="E876" s="193">
        <v>20000</v>
      </c>
      <c r="F876" s="193"/>
      <c r="G876" s="194">
        <f t="shared" si="14"/>
        <v>0</v>
      </c>
      <c r="H876" s="195">
        <v>568.16</v>
      </c>
      <c r="I876" s="213"/>
      <c r="J876" s="197" t="s">
        <v>59</v>
      </c>
      <c r="K876" s="213" t="s">
        <v>28</v>
      </c>
      <c r="L876" s="192"/>
      <c r="M876" s="192"/>
      <c r="N876" s="204" t="s">
        <v>29</v>
      </c>
      <c r="O876" s="199" t="s">
        <v>85</v>
      </c>
      <c r="P876" s="197"/>
      <c r="Q876" s="197"/>
    </row>
    <row r="877" spans="1:17" hidden="1">
      <c r="A877" s="33">
        <v>43706</v>
      </c>
      <c r="B877" s="143" t="s">
        <v>403</v>
      </c>
      <c r="C877" s="143" t="s">
        <v>22</v>
      </c>
      <c r="D877" s="39" t="s">
        <v>26</v>
      </c>
      <c r="E877" s="144"/>
      <c r="F877" s="144">
        <v>60000</v>
      </c>
      <c r="G877" s="97">
        <f t="shared" si="14"/>
        <v>105.60405519571952</v>
      </c>
      <c r="H877" s="98">
        <v>568.16</v>
      </c>
      <c r="I877" s="145"/>
      <c r="J877" s="34" t="s">
        <v>59</v>
      </c>
      <c r="K877" s="145" t="s">
        <v>23</v>
      </c>
      <c r="L877" s="143"/>
      <c r="M877" s="143"/>
      <c r="N877" s="48" t="s">
        <v>29</v>
      </c>
      <c r="O877" s="143" t="s">
        <v>85</v>
      </c>
      <c r="P877" s="100"/>
      <c r="Q877" s="34" t="s">
        <v>713</v>
      </c>
    </row>
    <row r="878" spans="1:17" s="200" customFormat="1" hidden="1">
      <c r="A878" s="191">
        <v>43706</v>
      </c>
      <c r="B878" s="192" t="s">
        <v>19</v>
      </c>
      <c r="C878" s="197" t="s">
        <v>104</v>
      </c>
      <c r="D878" s="192" t="s">
        <v>26</v>
      </c>
      <c r="E878" s="194">
        <v>20000</v>
      </c>
      <c r="F878" s="194"/>
      <c r="G878" s="194">
        <f t="shared" si="14"/>
        <v>0</v>
      </c>
      <c r="H878" s="195">
        <v>568.16</v>
      </c>
      <c r="I878" s="226"/>
      <c r="J878" s="197" t="s">
        <v>63</v>
      </c>
      <c r="K878" s="192" t="s">
        <v>28</v>
      </c>
      <c r="L878" s="197"/>
      <c r="M878" s="197"/>
      <c r="N878" s="204" t="s">
        <v>29</v>
      </c>
      <c r="O878" s="199" t="s">
        <v>84</v>
      </c>
      <c r="P878" s="197"/>
      <c r="Q878" s="197"/>
    </row>
    <row r="879" spans="1:17" s="110" customFormat="1" hidden="1">
      <c r="A879" s="102">
        <v>43706</v>
      </c>
      <c r="B879" s="111" t="s">
        <v>682</v>
      </c>
      <c r="C879" s="103" t="s">
        <v>294</v>
      </c>
      <c r="D879" s="108" t="s">
        <v>41</v>
      </c>
      <c r="E879" s="105"/>
      <c r="F879" s="105">
        <v>15450</v>
      </c>
      <c r="G879" s="105">
        <f t="shared" si="14"/>
        <v>27.193044212897778</v>
      </c>
      <c r="H879" s="106">
        <v>568.16</v>
      </c>
      <c r="I879" s="147"/>
      <c r="J879" s="108" t="s">
        <v>63</v>
      </c>
      <c r="K879" s="111" t="s">
        <v>28</v>
      </c>
      <c r="L879" s="108"/>
      <c r="M879" s="108"/>
      <c r="N879" s="142" t="s">
        <v>29</v>
      </c>
      <c r="O879" s="108" t="s">
        <v>85</v>
      </c>
      <c r="P879" s="108"/>
      <c r="Q879" s="108"/>
    </row>
    <row r="880" spans="1:17" hidden="1">
      <c r="A880" s="33">
        <v>43706</v>
      </c>
      <c r="B880" s="39" t="s">
        <v>703</v>
      </c>
      <c r="C880" s="39" t="s">
        <v>22</v>
      </c>
      <c r="D880" s="39" t="s">
        <v>26</v>
      </c>
      <c r="E880" s="53"/>
      <c r="F880" s="53">
        <v>1000</v>
      </c>
      <c r="G880" s="35">
        <f t="shared" si="14"/>
        <v>1.7600675865953253</v>
      </c>
      <c r="H880" s="36">
        <v>568.16</v>
      </c>
      <c r="I880" s="63"/>
      <c r="J880" s="34" t="s">
        <v>33</v>
      </c>
      <c r="K880" s="39" t="s">
        <v>30</v>
      </c>
      <c r="L880" s="39"/>
      <c r="M880" s="39"/>
      <c r="N880" s="48" t="s">
        <v>29</v>
      </c>
      <c r="O880" s="26" t="s">
        <v>84</v>
      </c>
      <c r="P880" s="34"/>
      <c r="Q880" s="34"/>
    </row>
    <row r="881" spans="1:17" hidden="1">
      <c r="A881" s="33">
        <v>43706</v>
      </c>
      <c r="B881" s="39" t="s">
        <v>498</v>
      </c>
      <c r="C881" s="39" t="s">
        <v>22</v>
      </c>
      <c r="D881" s="39" t="s">
        <v>26</v>
      </c>
      <c r="E881" s="53"/>
      <c r="F881" s="53">
        <v>3000</v>
      </c>
      <c r="G881" s="35">
        <f t="shared" si="14"/>
        <v>5.2802027597859764</v>
      </c>
      <c r="H881" s="36">
        <v>568.16</v>
      </c>
      <c r="I881" s="63"/>
      <c r="J881" s="34" t="s">
        <v>33</v>
      </c>
      <c r="K881" s="39" t="s">
        <v>30</v>
      </c>
      <c r="L881" s="39"/>
      <c r="M881" s="39"/>
      <c r="N881" s="48" t="s">
        <v>29</v>
      </c>
      <c r="O881" s="26" t="s">
        <v>84</v>
      </c>
      <c r="P881" s="34"/>
      <c r="Q881" s="34"/>
    </row>
    <row r="882" spans="1:17" hidden="1">
      <c r="A882" s="33">
        <v>43706</v>
      </c>
      <c r="B882" s="39" t="s">
        <v>499</v>
      </c>
      <c r="C882" s="39" t="s">
        <v>22</v>
      </c>
      <c r="D882" s="39" t="s">
        <v>26</v>
      </c>
      <c r="E882" s="53"/>
      <c r="F882" s="53">
        <v>300</v>
      </c>
      <c r="G882" s="35">
        <f t="shared" si="14"/>
        <v>0.52802027597859758</v>
      </c>
      <c r="H882" s="36">
        <v>568.16</v>
      </c>
      <c r="I882" s="63"/>
      <c r="J882" s="34" t="s">
        <v>33</v>
      </c>
      <c r="K882" s="39" t="s">
        <v>30</v>
      </c>
      <c r="L882" s="39"/>
      <c r="M882" s="39"/>
      <c r="N882" s="48" t="s">
        <v>29</v>
      </c>
      <c r="O882" s="26" t="s">
        <v>84</v>
      </c>
      <c r="P882" s="34"/>
      <c r="Q882" s="34"/>
    </row>
    <row r="883" spans="1:17" hidden="1">
      <c r="A883" s="33">
        <v>43706</v>
      </c>
      <c r="B883" s="39" t="s">
        <v>500</v>
      </c>
      <c r="C883" s="39" t="s">
        <v>22</v>
      </c>
      <c r="D883" s="39" t="s">
        <v>26</v>
      </c>
      <c r="E883" s="53"/>
      <c r="F883" s="53">
        <v>300</v>
      </c>
      <c r="G883" s="35">
        <f t="shared" si="14"/>
        <v>0.52802027597859758</v>
      </c>
      <c r="H883" s="36">
        <v>568.16</v>
      </c>
      <c r="I883" s="63"/>
      <c r="J883" s="34" t="s">
        <v>33</v>
      </c>
      <c r="K883" s="39" t="s">
        <v>30</v>
      </c>
      <c r="L883" s="39"/>
      <c r="M883" s="39"/>
      <c r="N883" s="48" t="s">
        <v>29</v>
      </c>
      <c r="O883" s="26" t="s">
        <v>84</v>
      </c>
      <c r="P883" s="34"/>
      <c r="Q883" s="34"/>
    </row>
    <row r="884" spans="1:17" hidden="1">
      <c r="A884" s="33">
        <v>43706</v>
      </c>
      <c r="B884" s="39" t="s">
        <v>501</v>
      </c>
      <c r="C884" s="39" t="s">
        <v>22</v>
      </c>
      <c r="D884" s="39" t="s">
        <v>26</v>
      </c>
      <c r="E884" s="53"/>
      <c r="F884" s="53">
        <v>300</v>
      </c>
      <c r="G884" s="35">
        <f t="shared" si="14"/>
        <v>0.52802027597859758</v>
      </c>
      <c r="H884" s="36">
        <v>568.16</v>
      </c>
      <c r="I884" s="63"/>
      <c r="J884" s="34" t="s">
        <v>33</v>
      </c>
      <c r="K884" s="39" t="s">
        <v>30</v>
      </c>
      <c r="L884" s="39"/>
      <c r="M884" s="39"/>
      <c r="N884" s="48" t="s">
        <v>29</v>
      </c>
      <c r="O884" s="26" t="s">
        <v>84</v>
      </c>
      <c r="P884" s="34"/>
      <c r="Q884" s="34"/>
    </row>
    <row r="885" spans="1:17" s="62" customFormat="1" hidden="1">
      <c r="A885" s="54">
        <v>43706</v>
      </c>
      <c r="B885" s="56" t="s">
        <v>727</v>
      </c>
      <c r="C885" s="39" t="s">
        <v>32</v>
      </c>
      <c r="D885" s="39" t="s">
        <v>26</v>
      </c>
      <c r="E885" s="57"/>
      <c r="F885" s="57">
        <v>30000</v>
      </c>
      <c r="G885" s="58">
        <f t="shared" si="14"/>
        <v>52.802027597859762</v>
      </c>
      <c r="H885" s="59">
        <v>568.16</v>
      </c>
      <c r="I885" s="60"/>
      <c r="J885" s="61" t="s">
        <v>33</v>
      </c>
      <c r="K885" s="56" t="s">
        <v>502</v>
      </c>
      <c r="L885" s="55"/>
      <c r="M885" s="55"/>
      <c r="N885" s="72" t="s">
        <v>29</v>
      </c>
      <c r="O885" s="56" t="s">
        <v>85</v>
      </c>
      <c r="P885" s="61"/>
      <c r="Q885" s="61"/>
    </row>
    <row r="886" spans="1:17" s="200" customFormat="1" hidden="1">
      <c r="A886" s="191">
        <v>43706</v>
      </c>
      <c r="B886" s="201" t="s">
        <v>61</v>
      </c>
      <c r="C886" s="201" t="s">
        <v>104</v>
      </c>
      <c r="D886" s="197" t="s">
        <v>36</v>
      </c>
      <c r="E886" s="202"/>
      <c r="F886" s="202">
        <v>30000</v>
      </c>
      <c r="G886" s="194">
        <f t="shared" si="14"/>
        <v>52.802027597859762</v>
      </c>
      <c r="H886" s="195">
        <v>568.16</v>
      </c>
      <c r="I886" s="203"/>
      <c r="J886" s="197" t="s">
        <v>19</v>
      </c>
      <c r="K886" s="201" t="s">
        <v>28</v>
      </c>
      <c r="L886" s="201"/>
      <c r="M886" s="201"/>
      <c r="N886" s="204" t="s">
        <v>29</v>
      </c>
      <c r="O886" s="201" t="s">
        <v>85</v>
      </c>
      <c r="P886" s="197"/>
      <c r="Q886" s="197"/>
    </row>
    <row r="887" spans="1:17" s="200" customFormat="1" hidden="1">
      <c r="A887" s="191">
        <v>43706</v>
      </c>
      <c r="B887" s="201" t="s">
        <v>59</v>
      </c>
      <c r="C887" s="201" t="s">
        <v>104</v>
      </c>
      <c r="D887" s="192" t="s">
        <v>26</v>
      </c>
      <c r="E887" s="202"/>
      <c r="F887" s="202">
        <v>20000</v>
      </c>
      <c r="G887" s="194">
        <f t="shared" si="14"/>
        <v>35.201351731906506</v>
      </c>
      <c r="H887" s="195">
        <v>568.16</v>
      </c>
      <c r="I887" s="203"/>
      <c r="J887" s="197" t="s">
        <v>19</v>
      </c>
      <c r="K887" s="201" t="s">
        <v>28</v>
      </c>
      <c r="L887" s="201"/>
      <c r="M887" s="201"/>
      <c r="N887" s="204" t="s">
        <v>29</v>
      </c>
      <c r="O887" s="201" t="s">
        <v>85</v>
      </c>
      <c r="P887" s="197"/>
      <c r="Q887" s="197"/>
    </row>
    <row r="888" spans="1:17" s="200" customFormat="1" hidden="1">
      <c r="A888" s="191">
        <v>43706</v>
      </c>
      <c r="B888" s="201" t="s">
        <v>564</v>
      </c>
      <c r="C888" s="201" t="s">
        <v>104</v>
      </c>
      <c r="D888" s="192" t="s">
        <v>26</v>
      </c>
      <c r="E888" s="202"/>
      <c r="F888" s="202">
        <v>50000</v>
      </c>
      <c r="G888" s="194">
        <f t="shared" si="14"/>
        <v>88.003379329766261</v>
      </c>
      <c r="H888" s="195">
        <v>568.16</v>
      </c>
      <c r="I888" s="203"/>
      <c r="J888" s="197" t="s">
        <v>19</v>
      </c>
      <c r="K888" s="201" t="s">
        <v>28</v>
      </c>
      <c r="L888" s="201"/>
      <c r="M888" s="201"/>
      <c r="N888" s="204" t="s">
        <v>29</v>
      </c>
      <c r="O888" s="201" t="s">
        <v>85</v>
      </c>
      <c r="P888" s="197"/>
      <c r="Q888" s="197"/>
    </row>
    <row r="889" spans="1:17" s="200" customFormat="1" hidden="1">
      <c r="A889" s="191">
        <v>43706</v>
      </c>
      <c r="B889" s="201" t="s">
        <v>565</v>
      </c>
      <c r="C889" s="201" t="s">
        <v>104</v>
      </c>
      <c r="D889" s="192" t="s">
        <v>26</v>
      </c>
      <c r="E889" s="202"/>
      <c r="F889" s="202">
        <v>50000</v>
      </c>
      <c r="G889" s="194">
        <f t="shared" si="14"/>
        <v>88.003379329766261</v>
      </c>
      <c r="H889" s="195">
        <v>568.16</v>
      </c>
      <c r="I889" s="203"/>
      <c r="J889" s="197" t="s">
        <v>19</v>
      </c>
      <c r="K889" s="201" t="s">
        <v>28</v>
      </c>
      <c r="L889" s="201"/>
      <c r="M889" s="201"/>
      <c r="N889" s="204" t="s">
        <v>29</v>
      </c>
      <c r="O889" s="201" t="s">
        <v>85</v>
      </c>
      <c r="P889" s="197"/>
      <c r="Q889" s="197"/>
    </row>
    <row r="890" spans="1:17" s="62" customFormat="1" hidden="1">
      <c r="A890" s="54">
        <v>43706</v>
      </c>
      <c r="B890" s="55" t="s">
        <v>699</v>
      </c>
      <c r="C890" s="55" t="s">
        <v>72</v>
      </c>
      <c r="D890" s="39" t="s">
        <v>26</v>
      </c>
      <c r="E890" s="58"/>
      <c r="F890" s="57">
        <v>9000</v>
      </c>
      <c r="G890" s="61"/>
      <c r="H890" s="61"/>
      <c r="I890" s="61"/>
      <c r="J890" s="61" t="s">
        <v>33</v>
      </c>
      <c r="K890" s="61" t="s">
        <v>28</v>
      </c>
      <c r="L890" s="61"/>
      <c r="M890" s="61"/>
      <c r="N890" s="72" t="s">
        <v>29</v>
      </c>
      <c r="O890" s="61" t="s">
        <v>85</v>
      </c>
      <c r="P890" s="61"/>
      <c r="Q890" s="61"/>
    </row>
    <row r="891" spans="1:17" hidden="1">
      <c r="A891" s="33">
        <v>43706</v>
      </c>
      <c r="B891" s="39" t="s">
        <v>815</v>
      </c>
      <c r="C891" s="39" t="s">
        <v>72</v>
      </c>
      <c r="D891" s="39" t="s">
        <v>26</v>
      </c>
      <c r="E891" s="53"/>
      <c r="F891" s="53">
        <v>3000</v>
      </c>
      <c r="G891" s="35">
        <f t="shared" ref="G891:G912" si="15">F891/H891</f>
        <v>5.2802027597859764</v>
      </c>
      <c r="H891" s="36">
        <v>568.16</v>
      </c>
      <c r="I891" s="63"/>
      <c r="J891" s="34" t="s">
        <v>33</v>
      </c>
      <c r="K891" s="39" t="s">
        <v>30</v>
      </c>
      <c r="L891" s="39"/>
      <c r="M891" s="39"/>
      <c r="N891" s="48" t="s">
        <v>29</v>
      </c>
      <c r="O891" s="26" t="s">
        <v>84</v>
      </c>
      <c r="P891" s="34"/>
      <c r="Q891" s="34"/>
    </row>
    <row r="892" spans="1:17" s="62" customFormat="1" hidden="1">
      <c r="A892" s="54">
        <v>43706</v>
      </c>
      <c r="B892" s="55" t="s">
        <v>698</v>
      </c>
      <c r="C892" s="55" t="s">
        <v>22</v>
      </c>
      <c r="D892" s="39" t="s">
        <v>26</v>
      </c>
      <c r="E892" s="57"/>
      <c r="F892" s="57">
        <v>9000</v>
      </c>
      <c r="G892" s="58">
        <f t="shared" si="15"/>
        <v>15.840608279357928</v>
      </c>
      <c r="H892" s="59">
        <v>568.16</v>
      </c>
      <c r="I892" s="60"/>
      <c r="J892" s="61" t="s">
        <v>33</v>
      </c>
      <c r="K892" s="55" t="s">
        <v>28</v>
      </c>
      <c r="L892" s="55"/>
      <c r="M892" s="55"/>
      <c r="N892" s="72" t="s">
        <v>29</v>
      </c>
      <c r="O892" s="78" t="s">
        <v>85</v>
      </c>
      <c r="P892" s="61"/>
      <c r="Q892" s="61"/>
    </row>
    <row r="893" spans="1:17" hidden="1">
      <c r="A893" s="33">
        <v>43707</v>
      </c>
      <c r="B893" s="34" t="s">
        <v>88</v>
      </c>
      <c r="C893" s="34" t="s">
        <v>22</v>
      </c>
      <c r="D893" s="34" t="s">
        <v>36</v>
      </c>
      <c r="E893" s="35"/>
      <c r="F893" s="35">
        <v>2000</v>
      </c>
      <c r="G893" s="35">
        <f t="shared" si="15"/>
        <v>3.5201351731906505</v>
      </c>
      <c r="H893" s="36">
        <v>568.16</v>
      </c>
      <c r="I893" s="34"/>
      <c r="J893" s="34" t="s">
        <v>61</v>
      </c>
      <c r="K893" s="34" t="s">
        <v>631</v>
      </c>
      <c r="L893" s="34"/>
      <c r="M893" s="34"/>
      <c r="N893" s="48" t="s">
        <v>29</v>
      </c>
      <c r="O893" s="26" t="s">
        <v>84</v>
      </c>
      <c r="P893" s="34"/>
      <c r="Q893" s="34"/>
    </row>
    <row r="894" spans="1:17" hidden="1">
      <c r="A894" s="33">
        <v>43707</v>
      </c>
      <c r="B894" s="34" t="s">
        <v>692</v>
      </c>
      <c r="C894" s="34" t="s">
        <v>62</v>
      </c>
      <c r="D894" s="34" t="s">
        <v>36</v>
      </c>
      <c r="E894" s="35"/>
      <c r="F894" s="35">
        <v>1000</v>
      </c>
      <c r="G894" s="35">
        <f t="shared" si="15"/>
        <v>1.7600675865953253</v>
      </c>
      <c r="H894" s="36">
        <v>568.16</v>
      </c>
      <c r="I894" s="34"/>
      <c r="J894" s="34" t="s">
        <v>61</v>
      </c>
      <c r="K894" s="34" t="s">
        <v>631</v>
      </c>
      <c r="L894" s="34"/>
      <c r="M894" s="34"/>
      <c r="N894" s="48" t="s">
        <v>29</v>
      </c>
      <c r="O894" s="26" t="s">
        <v>84</v>
      </c>
      <c r="P894" s="34"/>
      <c r="Q894" s="34"/>
    </row>
    <row r="895" spans="1:17" hidden="1">
      <c r="A895" s="33">
        <v>43707</v>
      </c>
      <c r="B895" s="39" t="s">
        <v>302</v>
      </c>
      <c r="C895" s="39" t="s">
        <v>22</v>
      </c>
      <c r="D895" s="70" t="s">
        <v>20</v>
      </c>
      <c r="E895" s="53"/>
      <c r="F895" s="88">
        <v>1000</v>
      </c>
      <c r="G895" s="35">
        <f t="shared" si="15"/>
        <v>1.7600675865953253</v>
      </c>
      <c r="H895" s="36">
        <v>568.16</v>
      </c>
      <c r="I895" s="52"/>
      <c r="J895" s="34" t="s">
        <v>21</v>
      </c>
      <c r="K895" s="39" t="s">
        <v>23</v>
      </c>
      <c r="L895" s="39"/>
      <c r="M895" s="70"/>
      <c r="N895" s="48" t="s">
        <v>29</v>
      </c>
      <c r="O895" s="26" t="s">
        <v>84</v>
      </c>
      <c r="P895" s="34"/>
      <c r="Q895" s="34"/>
    </row>
    <row r="896" spans="1:17" hidden="1">
      <c r="A896" s="33">
        <v>43707</v>
      </c>
      <c r="B896" s="39" t="s">
        <v>303</v>
      </c>
      <c r="C896" s="39" t="s">
        <v>22</v>
      </c>
      <c r="D896" s="70" t="s">
        <v>20</v>
      </c>
      <c r="E896" s="53"/>
      <c r="F896" s="88">
        <v>1000</v>
      </c>
      <c r="G896" s="35">
        <f t="shared" si="15"/>
        <v>1.7600675865953253</v>
      </c>
      <c r="H896" s="36">
        <v>568.16</v>
      </c>
      <c r="I896" s="52"/>
      <c r="J896" s="34" t="s">
        <v>21</v>
      </c>
      <c r="K896" s="39" t="s">
        <v>23</v>
      </c>
      <c r="L896" s="39"/>
      <c r="M896" s="70"/>
      <c r="N896" s="48" t="s">
        <v>29</v>
      </c>
      <c r="O896" s="26" t="s">
        <v>84</v>
      </c>
      <c r="P896" s="34"/>
      <c r="Q896" s="34"/>
    </row>
    <row r="897" spans="1:17" s="200" customFormat="1" hidden="1">
      <c r="A897" s="191">
        <v>43707</v>
      </c>
      <c r="B897" s="192" t="s">
        <v>399</v>
      </c>
      <c r="C897" s="192" t="s">
        <v>104</v>
      </c>
      <c r="D897" s="192" t="s">
        <v>26</v>
      </c>
      <c r="E897" s="193">
        <v>100000</v>
      </c>
      <c r="F897" s="193"/>
      <c r="G897" s="194">
        <f t="shared" si="15"/>
        <v>0</v>
      </c>
      <c r="H897" s="195">
        <v>568.16</v>
      </c>
      <c r="I897" s="213"/>
      <c r="J897" s="197" t="s">
        <v>59</v>
      </c>
      <c r="K897" s="213" t="s">
        <v>105</v>
      </c>
      <c r="L897" s="192"/>
      <c r="M897" s="192"/>
      <c r="N897" s="204" t="s">
        <v>29</v>
      </c>
      <c r="O897" s="199" t="s">
        <v>85</v>
      </c>
      <c r="P897" s="197"/>
      <c r="Q897" s="197"/>
    </row>
    <row r="898" spans="1:17" s="7" customFormat="1" hidden="1">
      <c r="A898" s="33">
        <v>43707</v>
      </c>
      <c r="B898" s="47" t="s">
        <v>813</v>
      </c>
      <c r="C898" s="47" t="s">
        <v>72</v>
      </c>
      <c r="D898" s="47" t="s">
        <v>26</v>
      </c>
      <c r="E898" s="40"/>
      <c r="F898" s="40">
        <v>50000</v>
      </c>
      <c r="G898" s="65"/>
      <c r="H898" s="66"/>
      <c r="I898" s="123"/>
      <c r="J898" s="91" t="s">
        <v>59</v>
      </c>
      <c r="K898" s="123" t="s">
        <v>28</v>
      </c>
      <c r="L898" s="47"/>
      <c r="M898" s="47"/>
      <c r="N898" s="48" t="s">
        <v>29</v>
      </c>
      <c r="O898" s="26" t="s">
        <v>85</v>
      </c>
      <c r="P898" s="91"/>
      <c r="Q898" s="91"/>
    </row>
    <row r="899" spans="1:17" hidden="1">
      <c r="A899" s="33">
        <v>43707</v>
      </c>
      <c r="B899" s="39" t="s">
        <v>422</v>
      </c>
      <c r="C899" s="34" t="s">
        <v>22</v>
      </c>
      <c r="D899" s="39" t="s">
        <v>26</v>
      </c>
      <c r="E899" s="35"/>
      <c r="F899" s="35">
        <v>1000</v>
      </c>
      <c r="G899" s="35">
        <f t="shared" si="15"/>
        <v>1.7600675865953253</v>
      </c>
      <c r="H899" s="36">
        <v>568.16</v>
      </c>
      <c r="I899" s="146"/>
      <c r="J899" s="34" t="s">
        <v>63</v>
      </c>
      <c r="K899" s="39" t="s">
        <v>30</v>
      </c>
      <c r="L899" s="34"/>
      <c r="M899" s="34"/>
      <c r="N899" s="48" t="s">
        <v>29</v>
      </c>
      <c r="O899" s="26" t="s">
        <v>84</v>
      </c>
      <c r="P899" s="34"/>
      <c r="Q899" s="34"/>
    </row>
    <row r="900" spans="1:17" hidden="1">
      <c r="A900" s="33">
        <v>43707</v>
      </c>
      <c r="B900" s="39" t="s">
        <v>423</v>
      </c>
      <c r="C900" s="34" t="s">
        <v>22</v>
      </c>
      <c r="D900" s="39" t="s">
        <v>26</v>
      </c>
      <c r="E900" s="35"/>
      <c r="F900" s="35">
        <v>700</v>
      </c>
      <c r="G900" s="35">
        <f t="shared" si="15"/>
        <v>1.2320473106167278</v>
      </c>
      <c r="H900" s="36">
        <v>568.16</v>
      </c>
      <c r="I900" s="146"/>
      <c r="J900" s="34" t="s">
        <v>63</v>
      </c>
      <c r="K900" s="39" t="s">
        <v>30</v>
      </c>
      <c r="L900" s="34"/>
      <c r="M900" s="34"/>
      <c r="N900" s="48" t="s">
        <v>29</v>
      </c>
      <c r="O900" s="26" t="s">
        <v>84</v>
      </c>
      <c r="P900" s="34"/>
      <c r="Q900" s="34"/>
    </row>
    <row r="901" spans="1:17" hidden="1">
      <c r="A901" s="33">
        <v>43707</v>
      </c>
      <c r="B901" s="39" t="s">
        <v>424</v>
      </c>
      <c r="C901" s="34" t="s">
        <v>22</v>
      </c>
      <c r="D901" s="39" t="s">
        <v>26</v>
      </c>
      <c r="E901" s="35"/>
      <c r="F901" s="35">
        <v>1000</v>
      </c>
      <c r="G901" s="35">
        <f t="shared" si="15"/>
        <v>1.7600675865953253</v>
      </c>
      <c r="H901" s="36">
        <v>568.16</v>
      </c>
      <c r="I901" s="146"/>
      <c r="J901" s="34" t="s">
        <v>63</v>
      </c>
      <c r="K901" s="39" t="s">
        <v>30</v>
      </c>
      <c r="L901" s="34"/>
      <c r="M901" s="34"/>
      <c r="N901" s="48" t="s">
        <v>29</v>
      </c>
      <c r="O901" s="26" t="s">
        <v>84</v>
      </c>
      <c r="P901" s="34"/>
      <c r="Q901" s="34"/>
    </row>
    <row r="902" spans="1:17" hidden="1">
      <c r="A902" s="33">
        <v>43707</v>
      </c>
      <c r="B902" s="39" t="s">
        <v>425</v>
      </c>
      <c r="C902" s="34" t="s">
        <v>22</v>
      </c>
      <c r="D902" s="39" t="s">
        <v>26</v>
      </c>
      <c r="E902" s="35"/>
      <c r="F902" s="35">
        <v>1000</v>
      </c>
      <c r="G902" s="35">
        <f t="shared" si="15"/>
        <v>1.7600675865953253</v>
      </c>
      <c r="H902" s="36">
        <v>568.16</v>
      </c>
      <c r="I902" s="146"/>
      <c r="J902" s="34" t="s">
        <v>63</v>
      </c>
      <c r="K902" s="39" t="s">
        <v>30</v>
      </c>
      <c r="L902" s="34"/>
      <c r="M902" s="34"/>
      <c r="N902" s="48" t="s">
        <v>29</v>
      </c>
      <c r="O902" s="26" t="s">
        <v>84</v>
      </c>
      <c r="P902" s="34"/>
      <c r="Q902" s="34"/>
    </row>
    <row r="903" spans="1:17" hidden="1">
      <c r="A903" s="33">
        <v>43707</v>
      </c>
      <c r="B903" s="39" t="s">
        <v>503</v>
      </c>
      <c r="C903" s="39" t="s">
        <v>22</v>
      </c>
      <c r="D903" s="39" t="s">
        <v>26</v>
      </c>
      <c r="E903" s="53"/>
      <c r="F903" s="53">
        <v>300</v>
      </c>
      <c r="G903" s="35">
        <f t="shared" si="15"/>
        <v>0.52802027597859758</v>
      </c>
      <c r="H903" s="36">
        <v>568.16</v>
      </c>
      <c r="I903" s="63"/>
      <c r="J903" s="34" t="s">
        <v>33</v>
      </c>
      <c r="K903" s="39" t="s">
        <v>30</v>
      </c>
      <c r="L903" s="39"/>
      <c r="M903" s="39"/>
      <c r="N903" s="48" t="s">
        <v>29</v>
      </c>
      <c r="O903" s="26" t="s">
        <v>84</v>
      </c>
      <c r="P903" s="34"/>
      <c r="Q903" s="34"/>
    </row>
    <row r="904" spans="1:17" hidden="1">
      <c r="A904" s="33">
        <v>43707</v>
      </c>
      <c r="B904" s="39" t="s">
        <v>704</v>
      </c>
      <c r="C904" s="39" t="s">
        <v>22</v>
      </c>
      <c r="D904" s="39" t="s">
        <v>26</v>
      </c>
      <c r="E904" s="53"/>
      <c r="F904" s="53">
        <v>300</v>
      </c>
      <c r="G904" s="35">
        <f t="shared" si="15"/>
        <v>0.52802027597859758</v>
      </c>
      <c r="H904" s="36">
        <v>568.16</v>
      </c>
      <c r="I904" s="63"/>
      <c r="J904" s="34" t="s">
        <v>33</v>
      </c>
      <c r="K904" s="39" t="s">
        <v>30</v>
      </c>
      <c r="L904" s="39"/>
      <c r="M904" s="39"/>
      <c r="N904" s="48" t="s">
        <v>29</v>
      </c>
      <c r="O904" s="26" t="s">
        <v>84</v>
      </c>
      <c r="P904" s="34"/>
      <c r="Q904" s="34"/>
    </row>
    <row r="905" spans="1:17" hidden="1">
      <c r="A905" s="33">
        <v>43707</v>
      </c>
      <c r="B905" s="39" t="s">
        <v>504</v>
      </c>
      <c r="C905" s="39" t="s">
        <v>22</v>
      </c>
      <c r="D905" s="39" t="s">
        <v>26</v>
      </c>
      <c r="E905" s="53"/>
      <c r="F905" s="53">
        <v>300</v>
      </c>
      <c r="G905" s="35">
        <f t="shared" si="15"/>
        <v>0.52802027597859758</v>
      </c>
      <c r="H905" s="36">
        <v>568.16</v>
      </c>
      <c r="I905" s="63"/>
      <c r="J905" s="34" t="s">
        <v>33</v>
      </c>
      <c r="K905" s="39" t="s">
        <v>30</v>
      </c>
      <c r="L905" s="39"/>
      <c r="M905" s="39"/>
      <c r="N905" s="48" t="s">
        <v>29</v>
      </c>
      <c r="O905" s="26" t="s">
        <v>84</v>
      </c>
      <c r="P905" s="34"/>
      <c r="Q905" s="34"/>
    </row>
    <row r="906" spans="1:17" hidden="1">
      <c r="A906" s="33">
        <v>43707</v>
      </c>
      <c r="B906" s="39" t="s">
        <v>501</v>
      </c>
      <c r="C906" s="39" t="s">
        <v>22</v>
      </c>
      <c r="D906" s="39" t="s">
        <v>26</v>
      </c>
      <c r="E906" s="53"/>
      <c r="F906" s="53">
        <v>300</v>
      </c>
      <c r="G906" s="35">
        <f t="shared" si="15"/>
        <v>0.52802027597859758</v>
      </c>
      <c r="H906" s="36">
        <v>568.16</v>
      </c>
      <c r="I906" s="63"/>
      <c r="J906" s="34" t="s">
        <v>33</v>
      </c>
      <c r="K906" s="39" t="s">
        <v>30</v>
      </c>
      <c r="L906" s="39"/>
      <c r="M906" s="39"/>
      <c r="N906" s="48" t="s">
        <v>29</v>
      </c>
      <c r="O906" s="26" t="s">
        <v>84</v>
      </c>
      <c r="P906" s="34"/>
      <c r="Q906" s="34"/>
    </row>
    <row r="907" spans="1:17" s="110" customFormat="1" hidden="1">
      <c r="A907" s="102">
        <v>43708</v>
      </c>
      <c r="B907" s="111" t="s">
        <v>484</v>
      </c>
      <c r="C907" s="111" t="s">
        <v>22</v>
      </c>
      <c r="D907" s="116" t="s">
        <v>20</v>
      </c>
      <c r="E907" s="117"/>
      <c r="F907" s="117">
        <v>10000</v>
      </c>
      <c r="G907" s="105">
        <f t="shared" si="15"/>
        <v>17.600675865953253</v>
      </c>
      <c r="H907" s="106">
        <v>568.16</v>
      </c>
      <c r="I907" s="118"/>
      <c r="J907" s="108" t="s">
        <v>64</v>
      </c>
      <c r="K907" s="111" t="s">
        <v>23</v>
      </c>
      <c r="L907" s="111"/>
      <c r="M907" s="111"/>
      <c r="N907" s="142" t="s">
        <v>427</v>
      </c>
      <c r="O907" s="111" t="s">
        <v>85</v>
      </c>
      <c r="P907" s="108"/>
      <c r="Q907" s="108"/>
    </row>
    <row r="908" spans="1:17" hidden="1">
      <c r="A908" s="33">
        <v>43708</v>
      </c>
      <c r="B908" s="39" t="s">
        <v>505</v>
      </c>
      <c r="C908" s="39" t="s">
        <v>22</v>
      </c>
      <c r="D908" s="39" t="s">
        <v>26</v>
      </c>
      <c r="E908" s="53"/>
      <c r="F908" s="53">
        <v>300</v>
      </c>
      <c r="G908" s="35">
        <f t="shared" si="15"/>
        <v>0.52802027597859758</v>
      </c>
      <c r="H908" s="36">
        <v>568.16</v>
      </c>
      <c r="I908" s="63"/>
      <c r="J908" s="34" t="s">
        <v>33</v>
      </c>
      <c r="K908" s="39" t="s">
        <v>30</v>
      </c>
      <c r="L908" s="39"/>
      <c r="M908" s="39"/>
      <c r="N908" s="48" t="s">
        <v>29</v>
      </c>
      <c r="O908" s="26" t="s">
        <v>84</v>
      </c>
      <c r="P908" s="34"/>
      <c r="Q908" s="34"/>
    </row>
    <row r="909" spans="1:17" hidden="1">
      <c r="A909" s="33">
        <v>43708</v>
      </c>
      <c r="B909" s="39" t="s">
        <v>506</v>
      </c>
      <c r="C909" s="39" t="s">
        <v>22</v>
      </c>
      <c r="D909" s="39" t="s">
        <v>26</v>
      </c>
      <c r="E909" s="53"/>
      <c r="F909" s="53">
        <v>5000</v>
      </c>
      <c r="G909" s="35">
        <f t="shared" si="15"/>
        <v>8.8003379329766265</v>
      </c>
      <c r="H909" s="36">
        <v>568.16</v>
      </c>
      <c r="I909" s="63"/>
      <c r="J909" s="34" t="s">
        <v>33</v>
      </c>
      <c r="K909" s="39" t="s">
        <v>30</v>
      </c>
      <c r="L909" s="39"/>
      <c r="M909" s="39"/>
      <c r="N909" s="48" t="s">
        <v>29</v>
      </c>
      <c r="O909" s="26" t="s">
        <v>84</v>
      </c>
      <c r="P909" s="34"/>
      <c r="Q909" s="34"/>
    </row>
    <row r="910" spans="1:17" hidden="1">
      <c r="A910" s="33">
        <v>43708</v>
      </c>
      <c r="B910" s="39" t="s">
        <v>507</v>
      </c>
      <c r="C910" s="39" t="s">
        <v>22</v>
      </c>
      <c r="D910" s="39" t="s">
        <v>26</v>
      </c>
      <c r="E910" s="53"/>
      <c r="F910" s="53">
        <v>700</v>
      </c>
      <c r="G910" s="35">
        <f t="shared" si="15"/>
        <v>1.2320473106167278</v>
      </c>
      <c r="H910" s="36">
        <v>568.16</v>
      </c>
      <c r="I910" s="63"/>
      <c r="J910" s="34" t="s">
        <v>33</v>
      </c>
      <c r="K910" s="39" t="s">
        <v>30</v>
      </c>
      <c r="L910" s="39"/>
      <c r="M910" s="39"/>
      <c r="N910" s="48" t="s">
        <v>29</v>
      </c>
      <c r="O910" s="26" t="s">
        <v>84</v>
      </c>
      <c r="P910" s="34"/>
      <c r="Q910" s="34"/>
    </row>
    <row r="911" spans="1:17" s="135" customFormat="1" hidden="1">
      <c r="A911" s="33">
        <v>43708</v>
      </c>
      <c r="B911" s="39" t="s">
        <v>508</v>
      </c>
      <c r="C911" s="39" t="s">
        <v>22</v>
      </c>
      <c r="D911" s="39" t="s">
        <v>26</v>
      </c>
      <c r="E911" s="53"/>
      <c r="F911" s="53">
        <v>700</v>
      </c>
      <c r="G911" s="35">
        <f t="shared" si="15"/>
        <v>1.2320473106167278</v>
      </c>
      <c r="H911" s="36">
        <v>568.16</v>
      </c>
      <c r="I911" s="63"/>
      <c r="J911" s="34" t="s">
        <v>33</v>
      </c>
      <c r="K911" s="39" t="s">
        <v>30</v>
      </c>
      <c r="L911" s="39"/>
      <c r="M911" s="39"/>
      <c r="N911" s="48" t="s">
        <v>29</v>
      </c>
      <c r="O911" s="26" t="s">
        <v>84</v>
      </c>
      <c r="P911" s="176"/>
      <c r="Q911" s="176"/>
    </row>
    <row r="912" spans="1:17" hidden="1">
      <c r="A912" s="33">
        <v>43708</v>
      </c>
      <c r="B912" s="39" t="s">
        <v>501</v>
      </c>
      <c r="C912" s="39" t="s">
        <v>22</v>
      </c>
      <c r="D912" s="39" t="s">
        <v>26</v>
      </c>
      <c r="E912" s="53"/>
      <c r="F912" s="53">
        <v>700</v>
      </c>
      <c r="G912" s="35">
        <f t="shared" si="15"/>
        <v>1.2320473106167278</v>
      </c>
      <c r="H912" s="36">
        <v>568.16</v>
      </c>
      <c r="I912" s="63"/>
      <c r="J912" s="34" t="s">
        <v>33</v>
      </c>
      <c r="K912" s="39" t="s">
        <v>30</v>
      </c>
      <c r="L912" s="39"/>
      <c r="M912" s="39"/>
      <c r="N912" s="48" t="s">
        <v>29</v>
      </c>
      <c r="O912" s="26" t="s">
        <v>84</v>
      </c>
      <c r="P912" s="34"/>
      <c r="Q912" s="34"/>
    </row>
    <row r="913" spans="1:17" hidden="1">
      <c r="A913" s="178">
        <v>43678</v>
      </c>
      <c r="B913" s="43" t="s">
        <v>753</v>
      </c>
      <c r="C913" s="43" t="s">
        <v>801</v>
      </c>
      <c r="D913" s="34" t="s">
        <v>41</v>
      </c>
      <c r="E913" s="179"/>
      <c r="F913" s="45">
        <v>6768</v>
      </c>
      <c r="G913" s="43"/>
      <c r="H913" s="34"/>
      <c r="I913" s="34"/>
      <c r="J913" s="34" t="s">
        <v>774</v>
      </c>
      <c r="K913" s="43" t="s">
        <v>770</v>
      </c>
      <c r="L913" s="34"/>
      <c r="M913" s="34"/>
      <c r="N913" s="34" t="s">
        <v>29</v>
      </c>
      <c r="O913" s="26" t="s">
        <v>85</v>
      </c>
      <c r="P913" s="34"/>
      <c r="Q913" s="34"/>
    </row>
    <row r="914" spans="1:17" s="200" customFormat="1" hidden="1">
      <c r="A914" s="222">
        <v>43683</v>
      </c>
      <c r="B914" s="208" t="s">
        <v>754</v>
      </c>
      <c r="C914" s="223" t="s">
        <v>104</v>
      </c>
      <c r="D914" s="197" t="s">
        <v>41</v>
      </c>
      <c r="E914" s="224"/>
      <c r="F914" s="223">
        <v>1000000</v>
      </c>
      <c r="G914" s="195"/>
      <c r="H914" s="197"/>
      <c r="I914" s="197"/>
      <c r="J914" s="197" t="s">
        <v>774</v>
      </c>
      <c r="K914" s="208">
        <v>3635071</v>
      </c>
      <c r="L914" s="197"/>
      <c r="M914" s="197"/>
      <c r="N914" s="197" t="s">
        <v>29</v>
      </c>
      <c r="O914" s="199" t="s">
        <v>85</v>
      </c>
      <c r="P914" s="197"/>
      <c r="Q914" s="197"/>
    </row>
    <row r="915" spans="1:17" hidden="1">
      <c r="A915" s="178">
        <v>43683</v>
      </c>
      <c r="B915" s="3" t="s">
        <v>755</v>
      </c>
      <c r="C915" s="43" t="s">
        <v>801</v>
      </c>
      <c r="D915" s="34" t="s">
        <v>41</v>
      </c>
      <c r="E915" s="67"/>
      <c r="F915" s="170">
        <v>3484</v>
      </c>
      <c r="G915" s="169"/>
      <c r="H915" s="34"/>
      <c r="I915" s="34"/>
      <c r="J915" s="34" t="s">
        <v>774</v>
      </c>
      <c r="K915" s="43">
        <v>3635071</v>
      </c>
      <c r="L915" s="34"/>
      <c r="M915" s="34"/>
      <c r="N915" s="34" t="s">
        <v>29</v>
      </c>
      <c r="O915" s="26" t="s">
        <v>85</v>
      </c>
      <c r="P915" s="34"/>
      <c r="Q915" s="34"/>
    </row>
    <row r="916" spans="1:17" hidden="1">
      <c r="A916" s="178">
        <v>43684</v>
      </c>
      <c r="B916" s="91" t="s">
        <v>756</v>
      </c>
      <c r="C916" s="43" t="s">
        <v>35</v>
      </c>
      <c r="D916" s="34" t="s">
        <v>39</v>
      </c>
      <c r="E916" s="179"/>
      <c r="F916" s="45">
        <v>280000</v>
      </c>
      <c r="G916" s="66"/>
      <c r="H916" s="34"/>
      <c r="I916" s="34"/>
      <c r="J916" s="34" t="s">
        <v>774</v>
      </c>
      <c r="K916" s="43">
        <v>3635072</v>
      </c>
      <c r="L916" s="34"/>
      <c r="M916" s="34"/>
      <c r="N916" s="34" t="s">
        <v>29</v>
      </c>
      <c r="O916" s="26" t="s">
        <v>85</v>
      </c>
      <c r="P916" s="34"/>
      <c r="Q916" s="34"/>
    </row>
    <row r="917" spans="1:17" hidden="1">
      <c r="A917" s="178">
        <v>43684</v>
      </c>
      <c r="B917" s="3" t="s">
        <v>757</v>
      </c>
      <c r="C917" s="43" t="s">
        <v>801</v>
      </c>
      <c r="D917" s="34" t="s">
        <v>41</v>
      </c>
      <c r="E917" s="67"/>
      <c r="F917" s="170">
        <v>3484</v>
      </c>
      <c r="G917" s="169"/>
      <c r="H917" s="34"/>
      <c r="I917" s="34"/>
      <c r="J917" s="34" t="s">
        <v>774</v>
      </c>
      <c r="K917" s="43">
        <v>3635072</v>
      </c>
      <c r="L917" s="34"/>
      <c r="M917" s="34"/>
      <c r="N917" s="34" t="s">
        <v>29</v>
      </c>
      <c r="O917" s="26" t="s">
        <v>85</v>
      </c>
      <c r="P917" s="34"/>
      <c r="Q917" s="34"/>
    </row>
    <row r="918" spans="1:17" hidden="1">
      <c r="A918" s="178">
        <v>43686</v>
      </c>
      <c r="B918" s="3" t="s">
        <v>758</v>
      </c>
      <c r="C918" s="34"/>
      <c r="D918" s="34"/>
      <c r="E918" s="170">
        <v>11271482</v>
      </c>
      <c r="F918" s="170"/>
      <c r="G918" s="169"/>
      <c r="H918" s="34"/>
      <c r="I918" s="34"/>
      <c r="J918" s="34" t="s">
        <v>774</v>
      </c>
      <c r="K918" s="43"/>
      <c r="L918" s="34"/>
      <c r="M918" s="34"/>
      <c r="N918" s="34" t="s">
        <v>29</v>
      </c>
      <c r="O918" s="26" t="s">
        <v>85</v>
      </c>
      <c r="P918" s="34"/>
      <c r="Q918" s="34"/>
    </row>
    <row r="919" spans="1:17" s="200" customFormat="1" hidden="1">
      <c r="A919" s="222">
        <v>43690</v>
      </c>
      <c r="B919" s="208" t="s">
        <v>759</v>
      </c>
      <c r="C919" s="208" t="s">
        <v>104</v>
      </c>
      <c r="D919" s="197" t="s">
        <v>41</v>
      </c>
      <c r="E919" s="224"/>
      <c r="F919" s="223">
        <v>1000000</v>
      </c>
      <c r="G919" s="195"/>
      <c r="H919" s="197"/>
      <c r="I919" s="197"/>
      <c r="J919" s="197" t="s">
        <v>774</v>
      </c>
      <c r="K919" s="208">
        <v>3635076</v>
      </c>
      <c r="L919" s="197"/>
      <c r="M919" s="197"/>
      <c r="N919" s="197" t="s">
        <v>29</v>
      </c>
      <c r="O919" s="199" t="s">
        <v>85</v>
      </c>
      <c r="P919" s="197"/>
      <c r="Q919" s="197"/>
    </row>
    <row r="920" spans="1:17" hidden="1">
      <c r="A920" s="178">
        <v>43690</v>
      </c>
      <c r="B920" s="3" t="s">
        <v>760</v>
      </c>
      <c r="C920" s="43" t="s">
        <v>801</v>
      </c>
      <c r="D920" s="34" t="s">
        <v>41</v>
      </c>
      <c r="E920" s="67"/>
      <c r="F920" s="170">
        <v>3484</v>
      </c>
      <c r="G920" s="66"/>
      <c r="H920" s="34"/>
      <c r="I920" s="34"/>
      <c r="J920" s="34" t="s">
        <v>774</v>
      </c>
      <c r="K920" s="43">
        <v>3635076</v>
      </c>
      <c r="L920" s="34"/>
      <c r="M920" s="34"/>
      <c r="N920" s="34" t="s">
        <v>29</v>
      </c>
      <c r="O920" s="26" t="s">
        <v>85</v>
      </c>
      <c r="P920" s="34"/>
      <c r="Q920" s="34"/>
    </row>
    <row r="921" spans="1:17" hidden="1">
      <c r="A921" s="178">
        <v>43691</v>
      </c>
      <c r="B921" s="91" t="s">
        <v>761</v>
      </c>
      <c r="C921" s="91" t="s">
        <v>35</v>
      </c>
      <c r="D921" s="34" t="s">
        <v>39</v>
      </c>
      <c r="E921" s="179"/>
      <c r="F921" s="45">
        <v>270000</v>
      </c>
      <c r="G921" s="66"/>
      <c r="H921" s="34"/>
      <c r="I921" s="34"/>
      <c r="J921" s="34" t="s">
        <v>774</v>
      </c>
      <c r="K921" s="43">
        <v>3635075</v>
      </c>
      <c r="L921" s="34"/>
      <c r="M921" s="34"/>
      <c r="N921" s="34" t="s">
        <v>29</v>
      </c>
      <c r="O921" s="26" t="s">
        <v>85</v>
      </c>
      <c r="P921" s="34"/>
      <c r="Q921" s="34"/>
    </row>
    <row r="922" spans="1:17" hidden="1">
      <c r="A922" s="178">
        <v>43691</v>
      </c>
      <c r="B922" s="3" t="s">
        <v>762</v>
      </c>
      <c r="C922" s="43" t="s">
        <v>801</v>
      </c>
      <c r="D922" s="34" t="s">
        <v>41</v>
      </c>
      <c r="E922" s="67"/>
      <c r="F922" s="170">
        <v>3484</v>
      </c>
      <c r="G922" s="66"/>
      <c r="H922" s="34"/>
      <c r="I922" s="34"/>
      <c r="J922" s="34" t="s">
        <v>774</v>
      </c>
      <c r="K922" s="43">
        <v>3635075</v>
      </c>
      <c r="L922" s="34"/>
      <c r="M922" s="34"/>
      <c r="N922" s="34" t="s">
        <v>29</v>
      </c>
      <c r="O922" s="26" t="s">
        <v>85</v>
      </c>
      <c r="P922" s="34"/>
      <c r="Q922" s="34"/>
    </row>
    <row r="923" spans="1:17" hidden="1">
      <c r="A923" s="178">
        <v>43691</v>
      </c>
      <c r="B923" s="3" t="s">
        <v>763</v>
      </c>
      <c r="C923" s="170" t="s">
        <v>72</v>
      </c>
      <c r="D923" s="34" t="s">
        <v>26</v>
      </c>
      <c r="E923" s="67"/>
      <c r="F923" s="170">
        <v>300000</v>
      </c>
      <c r="G923" s="66"/>
      <c r="H923" s="34"/>
      <c r="I923" s="34"/>
      <c r="J923" s="34" t="s">
        <v>774</v>
      </c>
      <c r="K923" s="43">
        <v>3635073</v>
      </c>
      <c r="L923" s="34"/>
      <c r="M923" s="34"/>
      <c r="N923" s="34" t="s">
        <v>29</v>
      </c>
      <c r="O923" s="26" t="s">
        <v>85</v>
      </c>
      <c r="P923" s="34"/>
      <c r="Q923" s="34"/>
    </row>
    <row r="924" spans="1:17" hidden="1">
      <c r="A924" s="178">
        <v>43691</v>
      </c>
      <c r="B924" s="3" t="s">
        <v>764</v>
      </c>
      <c r="C924" s="43" t="s">
        <v>801</v>
      </c>
      <c r="D924" s="34" t="s">
        <v>41</v>
      </c>
      <c r="E924" s="67"/>
      <c r="F924" s="170">
        <v>3484</v>
      </c>
      <c r="G924" s="66"/>
      <c r="H924" s="34"/>
      <c r="I924" s="34"/>
      <c r="J924" s="34" t="s">
        <v>774</v>
      </c>
      <c r="K924" s="43">
        <v>3635073</v>
      </c>
      <c r="L924" s="34"/>
      <c r="M924" s="34"/>
      <c r="N924" s="34" t="s">
        <v>29</v>
      </c>
      <c r="O924" s="26" t="s">
        <v>85</v>
      </c>
      <c r="P924" s="34"/>
      <c r="Q924" s="34"/>
    </row>
    <row r="925" spans="1:17" hidden="1">
      <c r="A925" s="178">
        <v>43689</v>
      </c>
      <c r="B925" s="3" t="s">
        <v>765</v>
      </c>
      <c r="C925" s="170" t="s">
        <v>72</v>
      </c>
      <c r="D925" s="34" t="s">
        <v>26</v>
      </c>
      <c r="E925" s="67"/>
      <c r="F925" s="170">
        <v>300000</v>
      </c>
      <c r="G925" s="66"/>
      <c r="H925" s="34"/>
      <c r="I925" s="34"/>
      <c r="J925" s="34" t="s">
        <v>774</v>
      </c>
      <c r="K925" s="43">
        <v>3635074</v>
      </c>
      <c r="L925" s="34"/>
      <c r="M925" s="34"/>
      <c r="N925" s="34" t="s">
        <v>29</v>
      </c>
      <c r="O925" s="26" t="s">
        <v>85</v>
      </c>
      <c r="P925" s="34"/>
      <c r="Q925" s="34"/>
    </row>
    <row r="926" spans="1:17" hidden="1">
      <c r="A926" s="178">
        <v>43689</v>
      </c>
      <c r="B926" s="3" t="s">
        <v>766</v>
      </c>
      <c r="C926" s="43" t="s">
        <v>801</v>
      </c>
      <c r="D926" s="34" t="s">
        <v>41</v>
      </c>
      <c r="E926" s="67"/>
      <c r="F926" s="170">
        <v>3484</v>
      </c>
      <c r="G926" s="66"/>
      <c r="H926" s="34"/>
      <c r="I926" s="34"/>
      <c r="J926" s="34" t="s">
        <v>774</v>
      </c>
      <c r="K926" s="43">
        <v>3635074</v>
      </c>
      <c r="L926" s="34"/>
      <c r="M926" s="34"/>
      <c r="N926" s="34" t="s">
        <v>29</v>
      </c>
      <c r="O926" s="26" t="s">
        <v>85</v>
      </c>
      <c r="P926" s="34"/>
      <c r="Q926" s="34"/>
    </row>
    <row r="927" spans="1:17" s="200" customFormat="1" hidden="1">
      <c r="A927" s="222">
        <v>43697</v>
      </c>
      <c r="B927" s="208" t="s">
        <v>767</v>
      </c>
      <c r="C927" s="208" t="s">
        <v>104</v>
      </c>
      <c r="D927" s="197" t="s">
        <v>41</v>
      </c>
      <c r="E927" s="224"/>
      <c r="F927" s="223">
        <v>2000000</v>
      </c>
      <c r="G927" s="195"/>
      <c r="H927" s="197"/>
      <c r="I927" s="197"/>
      <c r="J927" s="197" t="s">
        <v>774</v>
      </c>
      <c r="K927" s="208">
        <v>3635077</v>
      </c>
      <c r="L927" s="197"/>
      <c r="M927" s="197"/>
      <c r="N927" s="197" t="s">
        <v>29</v>
      </c>
      <c r="O927" s="199" t="s">
        <v>85</v>
      </c>
      <c r="P927" s="197"/>
      <c r="Q927" s="197"/>
    </row>
    <row r="928" spans="1:17" hidden="1">
      <c r="A928" s="178">
        <v>43697</v>
      </c>
      <c r="B928" s="3" t="s">
        <v>768</v>
      </c>
      <c r="C928" s="43" t="s">
        <v>801</v>
      </c>
      <c r="D928" s="34" t="s">
        <v>41</v>
      </c>
      <c r="E928" s="67"/>
      <c r="F928" s="170">
        <v>3484</v>
      </c>
      <c r="G928" s="66"/>
      <c r="H928" s="34"/>
      <c r="I928" s="34"/>
      <c r="J928" s="34" t="s">
        <v>774</v>
      </c>
      <c r="K928" s="43">
        <v>3635077</v>
      </c>
      <c r="L928" s="34"/>
      <c r="M928" s="34"/>
      <c r="N928" s="34" t="s">
        <v>29</v>
      </c>
      <c r="O928" s="26" t="s">
        <v>85</v>
      </c>
      <c r="P928" s="34"/>
      <c r="Q928" s="34"/>
    </row>
    <row r="929" spans="1:17" hidden="1">
      <c r="A929" s="178">
        <v>43698</v>
      </c>
      <c r="B929" s="3" t="s">
        <v>769</v>
      </c>
      <c r="C929" s="43" t="s">
        <v>801</v>
      </c>
      <c r="D929" s="34" t="s">
        <v>41</v>
      </c>
      <c r="E929" s="67"/>
      <c r="F929" s="170">
        <v>6670</v>
      </c>
      <c r="G929" s="66"/>
      <c r="H929" s="34"/>
      <c r="I929" s="34"/>
      <c r="J929" s="34" t="s">
        <v>774</v>
      </c>
      <c r="K929" s="43" t="s">
        <v>770</v>
      </c>
      <c r="L929" s="34"/>
      <c r="M929" s="34"/>
      <c r="N929" s="34" t="s">
        <v>29</v>
      </c>
      <c r="O929" s="26" t="s">
        <v>85</v>
      </c>
      <c r="P929" s="34"/>
      <c r="Q929" s="34"/>
    </row>
    <row r="930" spans="1:17" hidden="1">
      <c r="A930" s="178">
        <v>43700</v>
      </c>
      <c r="B930" s="3" t="s">
        <v>771</v>
      </c>
      <c r="C930" s="170" t="s">
        <v>294</v>
      </c>
      <c r="D930" s="34" t="s">
        <v>41</v>
      </c>
      <c r="E930" s="67"/>
      <c r="F930" s="170">
        <v>145900</v>
      </c>
      <c r="G930" s="66"/>
      <c r="H930" s="34"/>
      <c r="I930" s="34"/>
      <c r="J930" s="34" t="s">
        <v>774</v>
      </c>
      <c r="K930" s="43">
        <v>3635079</v>
      </c>
      <c r="L930" s="34"/>
      <c r="M930" s="34"/>
      <c r="N930" s="34" t="s">
        <v>29</v>
      </c>
      <c r="O930" s="26" t="s">
        <v>85</v>
      </c>
      <c r="P930" s="34"/>
      <c r="Q930" s="34"/>
    </row>
    <row r="931" spans="1:17" hidden="1">
      <c r="A931" s="178">
        <v>43705</v>
      </c>
      <c r="B931" s="43" t="s">
        <v>772</v>
      </c>
      <c r="C931" s="43" t="s">
        <v>62</v>
      </c>
      <c r="D931" s="34" t="s">
        <v>20</v>
      </c>
      <c r="E931" s="45"/>
      <c r="F931" s="45">
        <v>551000</v>
      </c>
      <c r="G931" s="91"/>
      <c r="H931" s="34"/>
      <c r="I931" s="34"/>
      <c r="J931" s="34" t="s">
        <v>774</v>
      </c>
      <c r="K931" s="43">
        <v>3635084</v>
      </c>
      <c r="L931" s="34"/>
      <c r="M931" s="34"/>
      <c r="N931" s="34" t="s">
        <v>29</v>
      </c>
      <c r="O931" s="26" t="s">
        <v>85</v>
      </c>
      <c r="P931" s="34"/>
      <c r="Q931" s="34"/>
    </row>
    <row r="932" spans="1:17" hidden="1">
      <c r="A932" s="178">
        <v>43705</v>
      </c>
      <c r="B932" s="3" t="s">
        <v>773</v>
      </c>
      <c r="C932" s="43" t="s">
        <v>801</v>
      </c>
      <c r="D932" s="34" t="s">
        <v>41</v>
      </c>
      <c r="E932" s="67"/>
      <c r="F932" s="170">
        <v>3484</v>
      </c>
      <c r="G932" s="91"/>
      <c r="H932" s="34"/>
      <c r="I932" s="34"/>
      <c r="J932" s="34" t="s">
        <v>774</v>
      </c>
      <c r="K932" s="43">
        <v>3635084</v>
      </c>
      <c r="L932" s="34"/>
      <c r="M932" s="34"/>
      <c r="N932" s="34" t="s">
        <v>29</v>
      </c>
      <c r="O932" s="26" t="s">
        <v>85</v>
      </c>
      <c r="P932" s="34"/>
      <c r="Q932" s="34"/>
    </row>
    <row r="933" spans="1:17" hidden="1">
      <c r="A933" s="178">
        <v>43707</v>
      </c>
      <c r="B933" s="3" t="s">
        <v>802</v>
      </c>
      <c r="C933" s="34" t="s">
        <v>62</v>
      </c>
      <c r="D933" s="34" t="s">
        <v>20</v>
      </c>
      <c r="E933" s="65"/>
      <c r="F933" s="45">
        <v>280000</v>
      </c>
      <c r="G933" s="91"/>
      <c r="H933" s="34"/>
      <c r="I933" s="34"/>
      <c r="J933" s="34" t="s">
        <v>774</v>
      </c>
      <c r="K933" s="34">
        <v>3635085</v>
      </c>
      <c r="L933" s="34"/>
      <c r="M933" s="34"/>
      <c r="N933" s="34" t="s">
        <v>29</v>
      </c>
      <c r="O933" s="26" t="s">
        <v>85</v>
      </c>
      <c r="P933" s="34"/>
      <c r="Q933" s="34"/>
    </row>
    <row r="934" spans="1:17" hidden="1">
      <c r="A934" s="178">
        <v>43707</v>
      </c>
      <c r="B934" s="43" t="s">
        <v>803</v>
      </c>
      <c r="C934" s="34" t="s">
        <v>647</v>
      </c>
      <c r="D934" s="34" t="s">
        <v>41</v>
      </c>
      <c r="E934" s="65"/>
      <c r="F934" s="45">
        <v>254000</v>
      </c>
      <c r="G934" s="91"/>
      <c r="H934" s="34"/>
      <c r="I934" s="34"/>
      <c r="J934" s="34" t="s">
        <v>774</v>
      </c>
      <c r="K934" s="34">
        <v>3635086</v>
      </c>
      <c r="L934" s="34"/>
      <c r="M934" s="34"/>
      <c r="N934" s="34" t="s">
        <v>29</v>
      </c>
      <c r="O934" s="26" t="s">
        <v>85</v>
      </c>
      <c r="P934" s="34"/>
      <c r="Q934" s="34"/>
    </row>
    <row r="935" spans="1:17" hidden="1">
      <c r="A935" s="178">
        <v>43679</v>
      </c>
      <c r="B935" s="3" t="s">
        <v>775</v>
      </c>
      <c r="C935" s="45" t="s">
        <v>62</v>
      </c>
      <c r="D935" s="34" t="s">
        <v>26</v>
      </c>
      <c r="E935" s="179"/>
      <c r="F935" s="4">
        <v>470000</v>
      </c>
      <c r="G935" s="34"/>
      <c r="H935" s="34"/>
      <c r="I935" s="34"/>
      <c r="J935" s="34" t="s">
        <v>800</v>
      </c>
      <c r="K935" s="179" t="s">
        <v>770</v>
      </c>
      <c r="L935" s="34"/>
      <c r="M935" s="34"/>
      <c r="N935" s="34" t="s">
        <v>29</v>
      </c>
      <c r="O935" s="26" t="s">
        <v>85</v>
      </c>
      <c r="P935" s="34"/>
      <c r="Q935" s="34"/>
    </row>
    <row r="936" spans="1:17" hidden="1">
      <c r="A936" s="178">
        <v>43679</v>
      </c>
      <c r="B936" s="3" t="s">
        <v>776</v>
      </c>
      <c r="C936" s="45" t="s">
        <v>62</v>
      </c>
      <c r="D936" s="34" t="s">
        <v>39</v>
      </c>
      <c r="E936" s="179"/>
      <c r="F936" s="4">
        <v>140000</v>
      </c>
      <c r="G936" s="34"/>
      <c r="H936" s="34"/>
      <c r="I936" s="34"/>
      <c r="J936" s="34" t="s">
        <v>800</v>
      </c>
      <c r="K936" s="179" t="s">
        <v>770</v>
      </c>
      <c r="L936" s="34"/>
      <c r="M936" s="34"/>
      <c r="N936" s="34" t="s">
        <v>29</v>
      </c>
      <c r="O936" s="26" t="s">
        <v>85</v>
      </c>
      <c r="P936" s="34"/>
      <c r="Q936" s="34"/>
    </row>
    <row r="937" spans="1:17" hidden="1">
      <c r="A937" s="178">
        <v>43679</v>
      </c>
      <c r="B937" s="3" t="s">
        <v>777</v>
      </c>
      <c r="C937" s="45" t="s">
        <v>62</v>
      </c>
      <c r="D937" s="34" t="s">
        <v>26</v>
      </c>
      <c r="E937" s="179"/>
      <c r="F937" s="4">
        <v>193600</v>
      </c>
      <c r="G937" s="34"/>
      <c r="H937" s="34"/>
      <c r="I937" s="34"/>
      <c r="J937" s="34" t="s">
        <v>800</v>
      </c>
      <c r="K937" s="179" t="s">
        <v>770</v>
      </c>
      <c r="L937" s="34"/>
      <c r="M937" s="34"/>
      <c r="N937" s="34" t="s">
        <v>29</v>
      </c>
      <c r="O937" s="26" t="s">
        <v>85</v>
      </c>
      <c r="P937" s="34"/>
      <c r="Q937" s="34"/>
    </row>
    <row r="938" spans="1:17" hidden="1">
      <c r="A938" s="178">
        <v>43679</v>
      </c>
      <c r="B938" s="3" t="s">
        <v>778</v>
      </c>
      <c r="C938" s="45" t="s">
        <v>62</v>
      </c>
      <c r="D938" s="34" t="s">
        <v>26</v>
      </c>
      <c r="E938" s="179"/>
      <c r="F938" s="4">
        <v>250000</v>
      </c>
      <c r="G938" s="34"/>
      <c r="H938" s="34"/>
      <c r="I938" s="34"/>
      <c r="J938" s="34" t="s">
        <v>800</v>
      </c>
      <c r="K938" s="179" t="s">
        <v>770</v>
      </c>
      <c r="L938" s="34"/>
      <c r="M938" s="34"/>
      <c r="N938" s="34" t="s">
        <v>29</v>
      </c>
      <c r="O938" s="26" t="s">
        <v>85</v>
      </c>
      <c r="P938" s="34"/>
      <c r="Q938" s="34"/>
    </row>
    <row r="939" spans="1:17" hidden="1">
      <c r="A939" s="178">
        <v>43679</v>
      </c>
      <c r="B939" s="3" t="s">
        <v>779</v>
      </c>
      <c r="C939" s="45" t="s">
        <v>62</v>
      </c>
      <c r="D939" s="34" t="s">
        <v>26</v>
      </c>
      <c r="E939" s="179"/>
      <c r="F939" s="4">
        <v>230000</v>
      </c>
      <c r="G939" s="34"/>
      <c r="H939" s="34"/>
      <c r="I939" s="34"/>
      <c r="J939" s="34" t="s">
        <v>800</v>
      </c>
      <c r="K939" s="179" t="s">
        <v>770</v>
      </c>
      <c r="L939" s="34"/>
      <c r="M939" s="34"/>
      <c r="N939" s="34" t="s">
        <v>29</v>
      </c>
      <c r="O939" s="26" t="s">
        <v>85</v>
      </c>
      <c r="P939" s="34"/>
      <c r="Q939" s="34"/>
    </row>
    <row r="940" spans="1:17" hidden="1">
      <c r="A940" s="178">
        <v>43679</v>
      </c>
      <c r="B940" s="3" t="s">
        <v>780</v>
      </c>
      <c r="C940" s="45" t="s">
        <v>62</v>
      </c>
      <c r="D940" s="34" t="s">
        <v>26</v>
      </c>
      <c r="E940" s="179"/>
      <c r="F940" s="4">
        <v>193600</v>
      </c>
      <c r="G940" s="34"/>
      <c r="H940" s="34"/>
      <c r="I940" s="34"/>
      <c r="J940" s="34" t="s">
        <v>800</v>
      </c>
      <c r="K940" s="179" t="s">
        <v>770</v>
      </c>
      <c r="L940" s="34"/>
      <c r="M940" s="34"/>
      <c r="N940" s="34" t="s">
        <v>29</v>
      </c>
      <c r="O940" s="26" t="s">
        <v>85</v>
      </c>
      <c r="P940" s="34"/>
      <c r="Q940" s="34"/>
    </row>
    <row r="941" spans="1:17" hidden="1">
      <c r="A941" s="178">
        <v>43679</v>
      </c>
      <c r="B941" s="3" t="s">
        <v>781</v>
      </c>
      <c r="C941" s="45" t="s">
        <v>62</v>
      </c>
      <c r="D941" s="34" t="s">
        <v>26</v>
      </c>
      <c r="E941" s="179"/>
      <c r="F941" s="4">
        <v>230000</v>
      </c>
      <c r="G941" s="34"/>
      <c r="H941" s="34"/>
      <c r="I941" s="34"/>
      <c r="J941" s="34" t="s">
        <v>800</v>
      </c>
      <c r="K941" s="179" t="s">
        <v>770</v>
      </c>
      <c r="L941" s="34"/>
      <c r="M941" s="34"/>
      <c r="N941" s="34" t="s">
        <v>29</v>
      </c>
      <c r="O941" s="26" t="s">
        <v>85</v>
      </c>
      <c r="P941" s="34"/>
      <c r="Q941" s="34"/>
    </row>
    <row r="942" spans="1:17" hidden="1">
      <c r="A942" s="178">
        <v>43679</v>
      </c>
      <c r="B942" s="3" t="s">
        <v>782</v>
      </c>
      <c r="C942" s="45" t="s">
        <v>62</v>
      </c>
      <c r="D942" s="34" t="s">
        <v>36</v>
      </c>
      <c r="E942" s="179"/>
      <c r="F942" s="4">
        <v>385939</v>
      </c>
      <c r="G942" s="34"/>
      <c r="H942" s="34"/>
      <c r="I942" s="34"/>
      <c r="J942" s="34" t="s">
        <v>800</v>
      </c>
      <c r="K942" s="179" t="s">
        <v>770</v>
      </c>
      <c r="L942" s="34"/>
      <c r="M942" s="34"/>
      <c r="N942" s="34" t="s">
        <v>29</v>
      </c>
      <c r="O942" s="26" t="s">
        <v>85</v>
      </c>
      <c r="P942" s="34"/>
      <c r="Q942" s="34"/>
    </row>
    <row r="943" spans="1:17" hidden="1">
      <c r="A943" s="178">
        <v>43679</v>
      </c>
      <c r="B943" s="3" t="s">
        <v>783</v>
      </c>
      <c r="C943" s="45" t="s">
        <v>62</v>
      </c>
      <c r="D943" s="34" t="s">
        <v>26</v>
      </c>
      <c r="E943" s="179"/>
      <c r="F943" s="4">
        <v>166755</v>
      </c>
      <c r="G943" s="34"/>
      <c r="H943" s="34"/>
      <c r="I943" s="34"/>
      <c r="J943" s="34" t="s">
        <v>800</v>
      </c>
      <c r="K943" s="179" t="s">
        <v>770</v>
      </c>
      <c r="L943" s="34"/>
      <c r="M943" s="34"/>
      <c r="N943" s="34" t="s">
        <v>29</v>
      </c>
      <c r="O943" s="26" t="s">
        <v>85</v>
      </c>
      <c r="P943" s="34"/>
      <c r="Q943" s="34"/>
    </row>
    <row r="944" spans="1:17" hidden="1">
      <c r="A944" s="180">
        <v>43679</v>
      </c>
      <c r="B944" s="174" t="s">
        <v>784</v>
      </c>
      <c r="C944" s="43" t="s">
        <v>801</v>
      </c>
      <c r="D944" s="34" t="s">
        <v>41</v>
      </c>
      <c r="E944" s="179"/>
      <c r="F944" s="181">
        <v>9964</v>
      </c>
      <c r="G944" s="34"/>
      <c r="H944" s="34"/>
      <c r="I944" s="34"/>
      <c r="J944" s="34" t="s">
        <v>800</v>
      </c>
      <c r="K944" s="179" t="s">
        <v>770</v>
      </c>
      <c r="L944" s="34"/>
      <c r="M944" s="34"/>
      <c r="N944" s="34" t="s">
        <v>29</v>
      </c>
      <c r="O944" s="26" t="s">
        <v>85</v>
      </c>
      <c r="P944" s="34"/>
      <c r="Q944" s="34"/>
    </row>
    <row r="945" spans="1:17" hidden="1">
      <c r="A945" s="180">
        <v>43697</v>
      </c>
      <c r="B945" s="174" t="s">
        <v>785</v>
      </c>
      <c r="C945" s="43" t="s">
        <v>801</v>
      </c>
      <c r="D945" s="34" t="s">
        <v>41</v>
      </c>
      <c r="E945" s="227"/>
      <c r="F945" s="181">
        <v>2152</v>
      </c>
      <c r="G945" s="34"/>
      <c r="H945" s="34"/>
      <c r="I945" s="34"/>
      <c r="J945" s="34" t="s">
        <v>800</v>
      </c>
      <c r="K945" s="179" t="s">
        <v>770</v>
      </c>
      <c r="L945" s="34"/>
      <c r="M945" s="34"/>
      <c r="N945" s="34" t="s">
        <v>29</v>
      </c>
      <c r="O945" s="26" t="s">
        <v>85</v>
      </c>
      <c r="P945" s="34"/>
      <c r="Q945" s="34"/>
    </row>
    <row r="946" spans="1:17" hidden="1">
      <c r="A946" s="178">
        <v>43703</v>
      </c>
      <c r="B946" s="43" t="s">
        <v>786</v>
      </c>
      <c r="C946" s="170" t="s">
        <v>62</v>
      </c>
      <c r="D946" s="34" t="s">
        <v>26</v>
      </c>
      <c r="E946" s="179"/>
      <c r="F946" s="170">
        <v>166755</v>
      </c>
      <c r="G946" s="34"/>
      <c r="H946" s="34"/>
      <c r="I946" s="34"/>
      <c r="J946" s="34" t="s">
        <v>800</v>
      </c>
      <c r="K946" s="182">
        <v>3126118</v>
      </c>
      <c r="L946" s="34"/>
      <c r="M946" s="34"/>
      <c r="N946" s="34" t="s">
        <v>29</v>
      </c>
      <c r="O946" s="26" t="s">
        <v>85</v>
      </c>
      <c r="P946" s="34"/>
      <c r="Q946" s="34"/>
    </row>
    <row r="947" spans="1:17" hidden="1">
      <c r="A947" s="173">
        <v>43703</v>
      </c>
      <c r="B947" s="174" t="s">
        <v>787</v>
      </c>
      <c r="C947" s="43" t="s">
        <v>801</v>
      </c>
      <c r="D947" s="34" t="s">
        <v>41</v>
      </c>
      <c r="E947" s="228"/>
      <c r="F947" s="183">
        <v>3484</v>
      </c>
      <c r="G947" s="34"/>
      <c r="H947" s="34"/>
      <c r="I947" s="34"/>
      <c r="J947" s="34" t="s">
        <v>800</v>
      </c>
      <c r="K947" s="184">
        <v>3126118</v>
      </c>
      <c r="L947" s="34"/>
      <c r="M947" s="34"/>
      <c r="N947" s="34" t="s">
        <v>29</v>
      </c>
      <c r="O947" s="26" t="s">
        <v>85</v>
      </c>
      <c r="P947" s="34"/>
      <c r="Q947" s="34"/>
    </row>
    <row r="948" spans="1:17" hidden="1">
      <c r="A948" s="178">
        <v>43703</v>
      </c>
      <c r="B948" s="43" t="s">
        <v>788</v>
      </c>
      <c r="C948" s="170" t="s">
        <v>62</v>
      </c>
      <c r="D948" s="34" t="s">
        <v>26</v>
      </c>
      <c r="E948" s="65"/>
      <c r="F948" s="170">
        <v>193600</v>
      </c>
      <c r="G948" s="34"/>
      <c r="H948" s="34"/>
      <c r="I948" s="34"/>
      <c r="J948" s="34" t="s">
        <v>800</v>
      </c>
      <c r="K948" s="182">
        <v>3126119</v>
      </c>
      <c r="L948" s="34"/>
      <c r="M948" s="34"/>
      <c r="N948" s="34" t="s">
        <v>29</v>
      </c>
      <c r="O948" s="26" t="s">
        <v>85</v>
      </c>
      <c r="P948" s="34"/>
      <c r="Q948" s="34"/>
    </row>
    <row r="949" spans="1:17" hidden="1">
      <c r="A949" s="173">
        <v>43703</v>
      </c>
      <c r="B949" s="174" t="s">
        <v>789</v>
      </c>
      <c r="C949" s="43" t="s">
        <v>801</v>
      </c>
      <c r="D949" s="34" t="s">
        <v>41</v>
      </c>
      <c r="E949" s="228"/>
      <c r="F949" s="183">
        <v>3484</v>
      </c>
      <c r="G949" s="34"/>
      <c r="H949" s="34"/>
      <c r="I949" s="34"/>
      <c r="J949" s="34" t="s">
        <v>800</v>
      </c>
      <c r="K949" s="184">
        <v>3126119</v>
      </c>
      <c r="L949" s="34"/>
      <c r="M949" s="34"/>
      <c r="N949" s="34" t="s">
        <v>29</v>
      </c>
      <c r="O949" s="26" t="s">
        <v>85</v>
      </c>
      <c r="P949" s="34"/>
      <c r="Q949" s="34"/>
    </row>
    <row r="950" spans="1:17" hidden="1">
      <c r="A950" s="178">
        <v>43703</v>
      </c>
      <c r="B950" s="43" t="s">
        <v>804</v>
      </c>
      <c r="C950" s="170" t="s">
        <v>62</v>
      </c>
      <c r="D950" s="34" t="s">
        <v>20</v>
      </c>
      <c r="E950" s="65"/>
      <c r="F950" s="170">
        <v>163840</v>
      </c>
      <c r="G950" s="34"/>
      <c r="H950" s="34"/>
      <c r="I950" s="34"/>
      <c r="J950" s="34" t="s">
        <v>800</v>
      </c>
      <c r="K950" s="182">
        <v>3126120</v>
      </c>
      <c r="L950" s="34"/>
      <c r="M950" s="34"/>
      <c r="N950" s="34" t="s">
        <v>29</v>
      </c>
      <c r="O950" s="26" t="s">
        <v>85</v>
      </c>
      <c r="P950" s="34"/>
      <c r="Q950" s="34"/>
    </row>
    <row r="951" spans="1:17" hidden="1">
      <c r="A951" s="173">
        <v>43703</v>
      </c>
      <c r="B951" s="174" t="s">
        <v>790</v>
      </c>
      <c r="C951" s="43" t="s">
        <v>801</v>
      </c>
      <c r="D951" s="34" t="s">
        <v>41</v>
      </c>
      <c r="E951" s="228"/>
      <c r="F951" s="183">
        <v>3484</v>
      </c>
      <c r="G951" s="34"/>
      <c r="H951" s="34"/>
      <c r="I951" s="34"/>
      <c r="J951" s="34" t="s">
        <v>800</v>
      </c>
      <c r="K951" s="184">
        <v>3126120</v>
      </c>
      <c r="L951" s="34"/>
      <c r="M951" s="34"/>
      <c r="N951" s="34" t="s">
        <v>29</v>
      </c>
      <c r="O951" s="26" t="s">
        <v>85</v>
      </c>
      <c r="P951" s="34"/>
      <c r="Q951" s="34"/>
    </row>
    <row r="952" spans="1:17" hidden="1">
      <c r="A952" s="178">
        <v>43705</v>
      </c>
      <c r="B952" s="3" t="s">
        <v>791</v>
      </c>
      <c r="C952" s="45" t="s">
        <v>62</v>
      </c>
      <c r="D952" s="34" t="s">
        <v>26</v>
      </c>
      <c r="E952" s="65"/>
      <c r="F952" s="4">
        <v>470000</v>
      </c>
      <c r="G952" s="34"/>
      <c r="H952" s="34"/>
      <c r="I952" s="34"/>
      <c r="J952" s="34" t="s">
        <v>800</v>
      </c>
      <c r="K952" s="34" t="s">
        <v>770</v>
      </c>
      <c r="L952" s="34"/>
      <c r="M952" s="34"/>
      <c r="N952" s="34" t="s">
        <v>29</v>
      </c>
      <c r="O952" s="26" t="s">
        <v>85</v>
      </c>
      <c r="P952" s="34"/>
      <c r="Q952" s="34"/>
    </row>
    <row r="953" spans="1:17" hidden="1">
      <c r="A953" s="178">
        <v>43705</v>
      </c>
      <c r="B953" s="3" t="s">
        <v>792</v>
      </c>
      <c r="C953" s="45" t="s">
        <v>62</v>
      </c>
      <c r="D953" s="34" t="s">
        <v>39</v>
      </c>
      <c r="E953" s="65"/>
      <c r="F953" s="4">
        <v>140000</v>
      </c>
      <c r="G953" s="34"/>
      <c r="H953" s="34"/>
      <c r="I953" s="34"/>
      <c r="J953" s="34" t="s">
        <v>800</v>
      </c>
      <c r="K953" s="34" t="s">
        <v>770</v>
      </c>
      <c r="L953" s="34"/>
      <c r="M953" s="34"/>
      <c r="N953" s="34" t="s">
        <v>29</v>
      </c>
      <c r="O953" s="26" t="s">
        <v>85</v>
      </c>
      <c r="P953" s="34"/>
      <c r="Q953" s="34"/>
    </row>
    <row r="954" spans="1:17" hidden="1">
      <c r="A954" s="178">
        <v>43705</v>
      </c>
      <c r="B954" s="3" t="s">
        <v>793</v>
      </c>
      <c r="C954" s="45" t="s">
        <v>62</v>
      </c>
      <c r="D954" s="34" t="s">
        <v>26</v>
      </c>
      <c r="E954" s="65"/>
      <c r="F954" s="4">
        <v>193600</v>
      </c>
      <c r="G954" s="34"/>
      <c r="H954" s="34"/>
      <c r="I954" s="34"/>
      <c r="J954" s="34" t="s">
        <v>800</v>
      </c>
      <c r="K954" s="34" t="s">
        <v>770</v>
      </c>
      <c r="L954" s="34"/>
      <c r="M954" s="34"/>
      <c r="N954" s="34" t="s">
        <v>29</v>
      </c>
      <c r="O954" s="26" t="s">
        <v>85</v>
      </c>
      <c r="P954" s="34"/>
      <c r="Q954" s="34"/>
    </row>
    <row r="955" spans="1:17" hidden="1">
      <c r="A955" s="178">
        <v>43705</v>
      </c>
      <c r="B955" s="3" t="s">
        <v>794</v>
      </c>
      <c r="C955" s="45" t="s">
        <v>62</v>
      </c>
      <c r="D955" s="34" t="s">
        <v>26</v>
      </c>
      <c r="E955" s="65"/>
      <c r="F955" s="4">
        <v>250000</v>
      </c>
      <c r="G955" s="34"/>
      <c r="H955" s="34"/>
      <c r="I955" s="34"/>
      <c r="J955" s="34" t="s">
        <v>800</v>
      </c>
      <c r="K955" s="34" t="s">
        <v>770</v>
      </c>
      <c r="L955" s="34"/>
      <c r="M955" s="34"/>
      <c r="N955" s="34" t="s">
        <v>29</v>
      </c>
      <c r="O955" s="26" t="s">
        <v>85</v>
      </c>
      <c r="P955" s="34"/>
      <c r="Q955" s="34"/>
    </row>
    <row r="956" spans="1:17" hidden="1">
      <c r="A956" s="178">
        <v>43705</v>
      </c>
      <c r="B956" s="3" t="s">
        <v>795</v>
      </c>
      <c r="C956" s="45" t="s">
        <v>62</v>
      </c>
      <c r="D956" s="34" t="s">
        <v>26</v>
      </c>
      <c r="E956" s="65"/>
      <c r="F956" s="4">
        <v>230000</v>
      </c>
      <c r="G956" s="34"/>
      <c r="H956" s="34"/>
      <c r="I956" s="34"/>
      <c r="J956" s="34" t="s">
        <v>800</v>
      </c>
      <c r="K956" s="34" t="s">
        <v>770</v>
      </c>
      <c r="L956" s="34"/>
      <c r="M956" s="34"/>
      <c r="N956" s="34" t="s">
        <v>29</v>
      </c>
      <c r="O956" s="26" t="s">
        <v>85</v>
      </c>
      <c r="P956" s="34"/>
      <c r="Q956" s="34"/>
    </row>
    <row r="957" spans="1:17" hidden="1">
      <c r="A957" s="178">
        <v>43705</v>
      </c>
      <c r="B957" s="3" t="s">
        <v>796</v>
      </c>
      <c r="C957" s="45" t="s">
        <v>62</v>
      </c>
      <c r="D957" s="34" t="s">
        <v>26</v>
      </c>
      <c r="E957" s="65"/>
      <c r="F957" s="4">
        <v>193600</v>
      </c>
      <c r="G957" s="34"/>
      <c r="H957" s="34"/>
      <c r="I957" s="34"/>
      <c r="J957" s="34" t="s">
        <v>800</v>
      </c>
      <c r="K957" s="34" t="s">
        <v>770</v>
      </c>
      <c r="L957" s="34"/>
      <c r="M957" s="34"/>
      <c r="N957" s="34" t="s">
        <v>29</v>
      </c>
      <c r="O957" s="26" t="s">
        <v>85</v>
      </c>
      <c r="P957" s="34"/>
      <c r="Q957" s="34"/>
    </row>
    <row r="958" spans="1:17" hidden="1">
      <c r="A958" s="178">
        <v>43705</v>
      </c>
      <c r="B958" s="3" t="s">
        <v>797</v>
      </c>
      <c r="C958" s="45" t="s">
        <v>62</v>
      </c>
      <c r="D958" s="34" t="s">
        <v>26</v>
      </c>
      <c r="E958" s="65"/>
      <c r="F958" s="4">
        <v>230000</v>
      </c>
      <c r="G958" s="34"/>
      <c r="H958" s="34"/>
      <c r="I958" s="34"/>
      <c r="J958" s="34" t="s">
        <v>800</v>
      </c>
      <c r="K958" s="34" t="s">
        <v>770</v>
      </c>
      <c r="L958" s="34"/>
      <c r="M958" s="34"/>
      <c r="N958" s="34" t="s">
        <v>29</v>
      </c>
      <c r="O958" s="26" t="s">
        <v>85</v>
      </c>
      <c r="P958" s="34"/>
      <c r="Q958" s="34"/>
    </row>
    <row r="959" spans="1:17" hidden="1">
      <c r="A959" s="178">
        <v>43705</v>
      </c>
      <c r="B959" s="3" t="s">
        <v>798</v>
      </c>
      <c r="C959" s="45" t="s">
        <v>62</v>
      </c>
      <c r="D959" s="34" t="s">
        <v>36</v>
      </c>
      <c r="E959" s="65"/>
      <c r="F959" s="4">
        <v>385939</v>
      </c>
      <c r="G959" s="34"/>
      <c r="H959" s="34"/>
      <c r="I959" s="34"/>
      <c r="J959" s="34" t="s">
        <v>800</v>
      </c>
      <c r="K959" s="34" t="s">
        <v>770</v>
      </c>
      <c r="L959" s="34"/>
      <c r="M959" s="34"/>
      <c r="N959" s="34" t="s">
        <v>29</v>
      </c>
      <c r="O959" s="26" t="s">
        <v>85</v>
      </c>
      <c r="P959" s="34"/>
      <c r="Q959" s="34"/>
    </row>
    <row r="960" spans="1:17" hidden="1">
      <c r="A960" s="178">
        <v>43705</v>
      </c>
      <c r="B960" s="3" t="s">
        <v>799</v>
      </c>
      <c r="C960" s="45" t="s">
        <v>62</v>
      </c>
      <c r="D960" s="34" t="s">
        <v>26</v>
      </c>
      <c r="E960" s="65"/>
      <c r="F960" s="4">
        <v>166755</v>
      </c>
      <c r="G960" s="34"/>
      <c r="H960" s="34"/>
      <c r="I960" s="34"/>
      <c r="J960" s="34" t="s">
        <v>800</v>
      </c>
      <c r="K960" s="34" t="s">
        <v>770</v>
      </c>
      <c r="L960" s="34"/>
      <c r="M960" s="34"/>
      <c r="N960" s="34" t="s">
        <v>29</v>
      </c>
      <c r="O960" s="26" t="s">
        <v>85</v>
      </c>
      <c r="P960" s="34"/>
      <c r="Q960" s="34"/>
    </row>
    <row r="961" spans="1:17" hidden="1">
      <c r="A961" s="180">
        <v>43705</v>
      </c>
      <c r="B961" s="174" t="s">
        <v>784</v>
      </c>
      <c r="C961" s="43" t="s">
        <v>801</v>
      </c>
      <c r="D961" s="34" t="s">
        <v>41</v>
      </c>
      <c r="E961" s="228"/>
      <c r="F961" s="181">
        <v>9964</v>
      </c>
      <c r="G961" s="34"/>
      <c r="H961" s="34"/>
      <c r="I961" s="34"/>
      <c r="J961" s="34" t="s">
        <v>800</v>
      </c>
      <c r="K961" s="127" t="s">
        <v>770</v>
      </c>
      <c r="L961" s="34"/>
      <c r="M961" s="34"/>
      <c r="N961" s="34" t="s">
        <v>29</v>
      </c>
      <c r="O961" s="26" t="s">
        <v>85</v>
      </c>
      <c r="P961" s="34"/>
      <c r="Q961" s="34"/>
    </row>
    <row r="962" spans="1:17" hidden="1">
      <c r="A962" s="185">
        <v>43682</v>
      </c>
      <c r="B962" s="186" t="s">
        <v>645</v>
      </c>
      <c r="C962" s="187" t="s">
        <v>647</v>
      </c>
      <c r="D962" s="186" t="s">
        <v>41</v>
      </c>
      <c r="E962" s="188"/>
      <c r="F962" s="189">
        <v>8000</v>
      </c>
      <c r="G962" s="20"/>
      <c r="H962" s="190"/>
      <c r="I962" s="186"/>
      <c r="J962" s="190" t="s">
        <v>805</v>
      </c>
      <c r="K962" s="190" t="s">
        <v>30</v>
      </c>
      <c r="L962" s="34"/>
      <c r="M962" s="34"/>
      <c r="N962" s="34" t="s">
        <v>29</v>
      </c>
      <c r="O962" s="26" t="s">
        <v>84</v>
      </c>
      <c r="P962" s="34"/>
      <c r="Q962" s="34"/>
    </row>
    <row r="963" spans="1:17" hidden="1">
      <c r="A963" s="185">
        <v>43696</v>
      </c>
      <c r="B963" s="186" t="s">
        <v>645</v>
      </c>
      <c r="C963" s="187" t="s">
        <v>647</v>
      </c>
      <c r="D963" s="186" t="s">
        <v>41</v>
      </c>
      <c r="E963" s="188"/>
      <c r="F963" s="189">
        <v>8000</v>
      </c>
      <c r="G963" s="20"/>
      <c r="H963" s="190"/>
      <c r="I963" s="186"/>
      <c r="J963" s="190" t="s">
        <v>805</v>
      </c>
      <c r="K963" s="190" t="s">
        <v>30</v>
      </c>
      <c r="L963" s="34"/>
      <c r="M963" s="34"/>
      <c r="N963" s="34" t="s">
        <v>29</v>
      </c>
      <c r="O963" s="26" t="s">
        <v>84</v>
      </c>
      <c r="P963" s="34"/>
      <c r="Q963" s="34"/>
    </row>
  </sheetData>
  <autoFilter ref="A11:LB963">
    <filterColumn colId="2">
      <filters>
        <filter val="Transfert"/>
      </filters>
    </filterColumn>
    <filterColumn colId="9">
      <filters>
        <filter val="Stone"/>
      </filters>
    </filterColumn>
  </autoFilter>
  <sortState ref="A41:O916">
    <sortCondition ref="A4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S837"/>
  <sheetViews>
    <sheetView tabSelected="1" workbookViewId="0">
      <selection activeCell="H6" sqref="H6"/>
    </sheetView>
  </sheetViews>
  <sheetFormatPr baseColWidth="10" defaultColWidth="11.42578125" defaultRowHeight="16.5"/>
  <cols>
    <col min="1" max="1" width="11.28515625" style="243" customWidth="1"/>
    <col min="2" max="2" width="43.42578125" style="243" customWidth="1"/>
    <col min="3" max="3" width="11.42578125" style="243"/>
    <col min="4" max="4" width="14.85546875" style="243" customWidth="1"/>
    <col min="5" max="5" width="14.5703125" style="242" customWidth="1"/>
    <col min="6" max="8" width="11.42578125" style="248"/>
    <col min="9" max="9" width="12.42578125" style="242" customWidth="1"/>
    <col min="10" max="10" width="11.42578125" style="243"/>
    <col min="11" max="11" width="15.140625" style="243" bestFit="1" customWidth="1"/>
    <col min="12" max="15" width="11.42578125" style="243"/>
    <col min="16" max="16" width="11.42578125" style="167"/>
    <col min="17" max="17" width="11.42578125" style="261"/>
    <col min="18" max="16384" width="11.42578125" style="242"/>
  </cols>
  <sheetData>
    <row r="1" spans="1:19">
      <c r="A1" s="230" t="s">
        <v>859</v>
      </c>
      <c r="B1" s="230"/>
      <c r="C1" s="230"/>
      <c r="D1" s="230"/>
      <c r="E1" s="172"/>
      <c r="F1" s="172"/>
      <c r="G1" s="172"/>
      <c r="H1" s="172"/>
      <c r="I1" s="172"/>
      <c r="J1" s="230"/>
      <c r="K1" s="230"/>
      <c r="L1" s="230"/>
      <c r="M1" s="230"/>
      <c r="N1" s="230"/>
    </row>
    <row r="2" spans="1:19" ht="20.25">
      <c r="A2" s="313" t="s">
        <v>630</v>
      </c>
      <c r="B2" s="313"/>
      <c r="C2" s="313"/>
      <c r="D2" s="313"/>
      <c r="E2" s="313"/>
      <c r="F2" s="313"/>
      <c r="G2" s="313"/>
      <c r="H2" s="313"/>
      <c r="I2" s="313"/>
      <c r="J2" s="313"/>
      <c r="K2" s="313"/>
      <c r="L2" s="313"/>
      <c r="M2" s="313"/>
      <c r="N2" s="313"/>
      <c r="O2" s="313"/>
    </row>
    <row r="3" spans="1:19">
      <c r="A3" s="230"/>
      <c r="B3" s="230"/>
      <c r="C3" s="230"/>
      <c r="D3" s="230"/>
      <c r="E3" s="172"/>
      <c r="F3" s="172"/>
      <c r="G3" s="172"/>
      <c r="H3" s="172"/>
      <c r="I3" s="172"/>
      <c r="J3" s="230"/>
      <c r="K3" s="230"/>
      <c r="L3" s="230"/>
      <c r="M3" s="230"/>
      <c r="N3" s="230"/>
    </row>
    <row r="4" spans="1:19">
      <c r="A4" s="233"/>
      <c r="B4" s="231" t="s">
        <v>0</v>
      </c>
      <c r="C4" s="231" t="s">
        <v>1</v>
      </c>
      <c r="D4" s="231" t="s">
        <v>2</v>
      </c>
      <c r="E4" s="232"/>
      <c r="F4" s="172"/>
      <c r="G4" s="172"/>
      <c r="H4" s="172"/>
      <c r="I4" s="172"/>
      <c r="J4" s="233"/>
      <c r="K4" s="233"/>
      <c r="L4" s="230"/>
      <c r="M4" s="233"/>
      <c r="N4" s="233"/>
    </row>
    <row r="5" spans="1:19">
      <c r="A5" s="233"/>
      <c r="B5" s="231" t="s">
        <v>3</v>
      </c>
      <c r="C5" s="249">
        <f>+SUM(E12:E831)</f>
        <v>29971504</v>
      </c>
      <c r="D5" s="249"/>
      <c r="E5" s="232"/>
      <c r="F5" s="234"/>
      <c r="G5" s="234"/>
      <c r="H5" s="234"/>
      <c r="J5" s="233"/>
      <c r="K5" s="233"/>
      <c r="L5" s="230"/>
      <c r="M5" s="230"/>
      <c r="N5" s="233"/>
    </row>
    <row r="6" spans="1:19">
      <c r="A6" s="233"/>
      <c r="B6" s="231" t="s">
        <v>4</v>
      </c>
      <c r="C6" s="249">
        <f>SUM(F12:F831)</f>
        <v>12345803.999999998</v>
      </c>
      <c r="D6" s="249"/>
      <c r="E6" s="235"/>
      <c r="F6" s="172"/>
      <c r="G6" s="172"/>
      <c r="H6" s="172"/>
      <c r="I6" s="172"/>
      <c r="J6" s="233"/>
      <c r="L6" s="230"/>
      <c r="M6" s="230"/>
      <c r="N6" s="233"/>
    </row>
    <row r="7" spans="1:19">
      <c r="A7" s="233"/>
      <c r="B7" s="231" t="s">
        <v>5</v>
      </c>
      <c r="C7" s="249">
        <f>C5-C6</f>
        <v>17625700</v>
      </c>
      <c r="D7" s="249"/>
      <c r="E7" s="232"/>
      <c r="F7" s="232"/>
      <c r="G7" s="232"/>
      <c r="H7" s="232"/>
      <c r="I7" s="232"/>
      <c r="J7" s="233"/>
      <c r="K7" s="233"/>
      <c r="L7" s="230"/>
      <c r="M7" s="230"/>
      <c r="N7" s="233"/>
    </row>
    <row r="8" spans="1:19">
      <c r="A8" s="233"/>
      <c r="B8" s="236"/>
      <c r="C8" s="250"/>
      <c r="D8" s="250"/>
      <c r="E8" s="232"/>
      <c r="F8" s="232"/>
      <c r="G8" s="232"/>
      <c r="H8" s="232"/>
      <c r="I8" s="232"/>
      <c r="J8" s="237"/>
      <c r="K8" s="233"/>
      <c r="L8" s="230"/>
      <c r="M8" s="238"/>
      <c r="N8" s="233"/>
      <c r="O8" s="252"/>
    </row>
    <row r="9" spans="1:19">
      <c r="A9" s="233"/>
      <c r="B9" s="236"/>
      <c r="C9" s="250"/>
      <c r="D9" s="250"/>
      <c r="E9" s="232"/>
      <c r="F9" s="232"/>
      <c r="G9" s="232"/>
      <c r="H9" s="232"/>
      <c r="I9" s="232"/>
      <c r="J9" s="233"/>
      <c r="K9" s="233"/>
      <c r="L9" s="230"/>
      <c r="M9" s="237"/>
      <c r="N9" s="233"/>
    </row>
    <row r="10" spans="1:19">
      <c r="A10" s="233"/>
      <c r="B10" s="236"/>
      <c r="C10" s="250"/>
      <c r="D10" s="250"/>
      <c r="E10" s="232"/>
      <c r="F10" s="232"/>
      <c r="G10" s="232"/>
      <c r="H10" s="232"/>
      <c r="I10" s="232"/>
      <c r="J10" s="233"/>
      <c r="K10" s="233"/>
      <c r="L10" s="233"/>
      <c r="M10" s="233"/>
      <c r="N10" s="233"/>
    </row>
    <row r="11" spans="1:19">
      <c r="A11" s="303" t="s">
        <v>6</v>
      </c>
      <c r="B11" s="304" t="s">
        <v>7</v>
      </c>
      <c r="C11" s="304" t="s">
        <v>8</v>
      </c>
      <c r="D11" s="304" t="s">
        <v>9</v>
      </c>
      <c r="E11" s="305" t="s">
        <v>10</v>
      </c>
      <c r="F11" s="305" t="s">
        <v>11</v>
      </c>
      <c r="G11" s="311" t="s">
        <v>82</v>
      </c>
      <c r="H11" s="311" t="s">
        <v>83</v>
      </c>
      <c r="I11" s="305" t="s">
        <v>12</v>
      </c>
      <c r="J11" s="304" t="s">
        <v>13</v>
      </c>
      <c r="K11" s="304" t="s">
        <v>14</v>
      </c>
      <c r="L11" s="304" t="s">
        <v>15</v>
      </c>
      <c r="M11" s="304" t="s">
        <v>16</v>
      </c>
      <c r="N11" s="304" t="s">
        <v>17</v>
      </c>
      <c r="O11" s="304" t="s">
        <v>18</v>
      </c>
      <c r="P11" s="330" t="s">
        <v>882</v>
      </c>
      <c r="Q11" s="306"/>
    </row>
    <row r="12" spans="1:19">
      <c r="A12" s="257">
        <v>43678</v>
      </c>
      <c r="B12" s="251" t="s">
        <v>88</v>
      </c>
      <c r="C12" s="251" t="s">
        <v>22</v>
      </c>
      <c r="D12" s="251" t="s">
        <v>36</v>
      </c>
      <c r="E12" s="171"/>
      <c r="F12" s="171">
        <v>2000</v>
      </c>
      <c r="G12" s="312">
        <f>+F12/H12</f>
        <v>3.5283325100557477</v>
      </c>
      <c r="H12" s="312">
        <v>566.84</v>
      </c>
      <c r="I12" s="240">
        <f>E12-F12</f>
        <v>-2000</v>
      </c>
      <c r="J12" s="251" t="s">
        <v>61</v>
      </c>
      <c r="K12" s="251" t="s">
        <v>30</v>
      </c>
      <c r="L12" s="251" t="s">
        <v>818</v>
      </c>
      <c r="M12" s="251" t="s">
        <v>822</v>
      </c>
      <c r="N12" s="251" t="s">
        <v>29</v>
      </c>
      <c r="O12" s="251" t="s">
        <v>84</v>
      </c>
      <c r="P12" s="307"/>
      <c r="Q12" s="167"/>
      <c r="R12" s="241"/>
      <c r="S12" s="241"/>
    </row>
    <row r="13" spans="1:19">
      <c r="A13" s="257">
        <v>43678</v>
      </c>
      <c r="B13" s="251" t="s">
        <v>692</v>
      </c>
      <c r="C13" s="251" t="s">
        <v>62</v>
      </c>
      <c r="D13" s="251" t="s">
        <v>36</v>
      </c>
      <c r="E13" s="171"/>
      <c r="F13" s="171">
        <v>1000</v>
      </c>
      <c r="G13" s="312">
        <f t="shared" ref="G13:G76" si="0">+F13/H13</f>
        <v>1.7641662550278738</v>
      </c>
      <c r="H13" s="312">
        <v>566.84</v>
      </c>
      <c r="I13" s="240">
        <f t="shared" ref="I13:I76" si="1">I12+E13-F13</f>
        <v>-3000</v>
      </c>
      <c r="J13" s="251" t="s">
        <v>61</v>
      </c>
      <c r="K13" s="251" t="s">
        <v>30</v>
      </c>
      <c r="L13" s="251" t="s">
        <v>818</v>
      </c>
      <c r="M13" s="251" t="s">
        <v>822</v>
      </c>
      <c r="N13" s="251" t="s">
        <v>29</v>
      </c>
      <c r="O13" s="251" t="s">
        <v>84</v>
      </c>
      <c r="P13" s="307"/>
      <c r="Q13" s="167"/>
      <c r="R13" s="241"/>
      <c r="S13" s="241"/>
    </row>
    <row r="14" spans="1:19">
      <c r="A14" s="257">
        <v>43678</v>
      </c>
      <c r="B14" s="251" t="s">
        <v>89</v>
      </c>
      <c r="C14" s="251" t="s">
        <v>22</v>
      </c>
      <c r="D14" s="251" t="s">
        <v>36</v>
      </c>
      <c r="E14" s="171"/>
      <c r="F14" s="171">
        <v>2500</v>
      </c>
      <c r="G14" s="312">
        <f t="shared" si="0"/>
        <v>4.4104156375696846</v>
      </c>
      <c r="H14" s="312">
        <v>566.84</v>
      </c>
      <c r="I14" s="240">
        <f t="shared" si="1"/>
        <v>-5500</v>
      </c>
      <c r="J14" s="251" t="s">
        <v>61</v>
      </c>
      <c r="K14" s="251" t="s">
        <v>30</v>
      </c>
      <c r="L14" s="251" t="s">
        <v>818</v>
      </c>
      <c r="M14" s="251" t="s">
        <v>822</v>
      </c>
      <c r="N14" s="251" t="s">
        <v>29</v>
      </c>
      <c r="O14" s="251" t="s">
        <v>84</v>
      </c>
      <c r="P14" s="307"/>
      <c r="Q14" s="167"/>
      <c r="R14" s="241"/>
      <c r="S14" s="241"/>
    </row>
    <row r="15" spans="1:19">
      <c r="A15" s="257">
        <v>43678</v>
      </c>
      <c r="B15" s="251" t="s">
        <v>90</v>
      </c>
      <c r="C15" s="251" t="s">
        <v>22</v>
      </c>
      <c r="D15" s="251" t="s">
        <v>36</v>
      </c>
      <c r="E15" s="171"/>
      <c r="F15" s="171">
        <v>2000</v>
      </c>
      <c r="G15" s="312">
        <f t="shared" si="0"/>
        <v>3.5283325100557477</v>
      </c>
      <c r="H15" s="312">
        <v>566.84</v>
      </c>
      <c r="I15" s="240">
        <f t="shared" si="1"/>
        <v>-7500</v>
      </c>
      <c r="J15" s="251" t="s">
        <v>61</v>
      </c>
      <c r="K15" s="251" t="s">
        <v>30</v>
      </c>
      <c r="L15" s="251" t="s">
        <v>818</v>
      </c>
      <c r="M15" s="251" t="s">
        <v>822</v>
      </c>
      <c r="N15" s="251" t="s">
        <v>29</v>
      </c>
      <c r="O15" s="251" t="s">
        <v>84</v>
      </c>
      <c r="P15" s="307"/>
      <c r="Q15" s="167"/>
      <c r="R15" s="241"/>
      <c r="S15" s="241"/>
    </row>
    <row r="16" spans="1:19">
      <c r="A16" s="257">
        <v>43678</v>
      </c>
      <c r="B16" s="251" t="s">
        <v>42</v>
      </c>
      <c r="C16" s="251" t="s">
        <v>22</v>
      </c>
      <c r="D16" s="251" t="s">
        <v>39</v>
      </c>
      <c r="E16" s="171"/>
      <c r="F16" s="171">
        <v>1000</v>
      </c>
      <c r="G16" s="312">
        <f t="shared" si="0"/>
        <v>1.7600675865953253</v>
      </c>
      <c r="H16" s="312">
        <v>568.16</v>
      </c>
      <c r="I16" s="240">
        <f t="shared" si="1"/>
        <v>-8500</v>
      </c>
      <c r="J16" s="251" t="s">
        <v>40</v>
      </c>
      <c r="K16" s="251" t="s">
        <v>30</v>
      </c>
      <c r="L16" s="251" t="s">
        <v>826</v>
      </c>
      <c r="M16" s="251" t="s">
        <v>822</v>
      </c>
      <c r="N16" s="251" t="s">
        <v>29</v>
      </c>
      <c r="O16" s="251" t="s">
        <v>84</v>
      </c>
      <c r="P16" s="307"/>
      <c r="Q16" s="167"/>
      <c r="R16" s="241"/>
      <c r="S16" s="241"/>
    </row>
    <row r="17" spans="1:19">
      <c r="A17" s="257">
        <v>43678</v>
      </c>
      <c r="B17" s="251" t="s">
        <v>43</v>
      </c>
      <c r="C17" s="251" t="s">
        <v>22</v>
      </c>
      <c r="D17" s="251" t="s">
        <v>39</v>
      </c>
      <c r="E17" s="171"/>
      <c r="F17" s="171">
        <v>1000</v>
      </c>
      <c r="G17" s="312">
        <f t="shared" si="0"/>
        <v>1.7600675865953253</v>
      </c>
      <c r="H17" s="312">
        <v>568.16</v>
      </c>
      <c r="I17" s="240">
        <f t="shared" si="1"/>
        <v>-9500</v>
      </c>
      <c r="J17" s="251" t="s">
        <v>40</v>
      </c>
      <c r="K17" s="251" t="s">
        <v>30</v>
      </c>
      <c r="L17" s="251" t="s">
        <v>826</v>
      </c>
      <c r="M17" s="251" t="s">
        <v>822</v>
      </c>
      <c r="N17" s="251" t="s">
        <v>29</v>
      </c>
      <c r="O17" s="251" t="s">
        <v>84</v>
      </c>
      <c r="P17" s="307"/>
      <c r="Q17" s="167"/>
      <c r="R17" s="241"/>
      <c r="S17" s="241"/>
    </row>
    <row r="18" spans="1:19">
      <c r="A18" s="257">
        <v>43678</v>
      </c>
      <c r="B18" s="251" t="s">
        <v>44</v>
      </c>
      <c r="C18" s="251" t="s">
        <v>22</v>
      </c>
      <c r="D18" s="251" t="s">
        <v>39</v>
      </c>
      <c r="E18" s="171"/>
      <c r="F18" s="171">
        <v>1000</v>
      </c>
      <c r="G18" s="312">
        <f t="shared" si="0"/>
        <v>1.7600675865953253</v>
      </c>
      <c r="H18" s="312">
        <v>568.16</v>
      </c>
      <c r="I18" s="240">
        <f t="shared" si="1"/>
        <v>-10500</v>
      </c>
      <c r="J18" s="251" t="s">
        <v>40</v>
      </c>
      <c r="K18" s="251" t="s">
        <v>30</v>
      </c>
      <c r="L18" s="251" t="s">
        <v>826</v>
      </c>
      <c r="M18" s="251" t="s">
        <v>822</v>
      </c>
      <c r="N18" s="251" t="s">
        <v>29</v>
      </c>
      <c r="O18" s="251" t="s">
        <v>84</v>
      </c>
      <c r="P18" s="307"/>
      <c r="Q18" s="167"/>
      <c r="R18" s="241"/>
      <c r="S18" s="241"/>
    </row>
    <row r="19" spans="1:19">
      <c r="A19" s="257">
        <v>43678</v>
      </c>
      <c r="B19" s="251" t="s">
        <v>45</v>
      </c>
      <c r="C19" s="251" t="s">
        <v>22</v>
      </c>
      <c r="D19" s="251" t="s">
        <v>39</v>
      </c>
      <c r="E19" s="171"/>
      <c r="F19" s="171">
        <v>1000</v>
      </c>
      <c r="G19" s="312">
        <f t="shared" si="0"/>
        <v>1.7600675865953253</v>
      </c>
      <c r="H19" s="312">
        <v>568.16</v>
      </c>
      <c r="I19" s="240">
        <f t="shared" si="1"/>
        <v>-11500</v>
      </c>
      <c r="J19" s="251" t="s">
        <v>40</v>
      </c>
      <c r="K19" s="251" t="s">
        <v>30</v>
      </c>
      <c r="L19" s="251" t="s">
        <v>826</v>
      </c>
      <c r="M19" s="251" t="s">
        <v>822</v>
      </c>
      <c r="N19" s="251" t="s">
        <v>29</v>
      </c>
      <c r="O19" s="251" t="s">
        <v>84</v>
      </c>
      <c r="P19" s="307"/>
      <c r="Q19" s="167"/>
      <c r="R19" s="241"/>
      <c r="S19" s="241"/>
    </row>
    <row r="20" spans="1:19">
      <c r="A20" s="257">
        <v>43678</v>
      </c>
      <c r="B20" s="252" t="s">
        <v>166</v>
      </c>
      <c r="C20" s="251" t="s">
        <v>22</v>
      </c>
      <c r="D20" s="252" t="s">
        <v>26</v>
      </c>
      <c r="E20" s="1"/>
      <c r="F20" s="1">
        <v>500</v>
      </c>
      <c r="G20" s="312">
        <f t="shared" si="0"/>
        <v>0.88003379329766263</v>
      </c>
      <c r="H20" s="312">
        <v>568.16</v>
      </c>
      <c r="I20" s="240">
        <f t="shared" si="1"/>
        <v>-12000</v>
      </c>
      <c r="J20" s="251" t="s">
        <v>27</v>
      </c>
      <c r="K20" s="252" t="s">
        <v>30</v>
      </c>
      <c r="L20" s="252" t="s">
        <v>826</v>
      </c>
      <c r="M20" s="252" t="s">
        <v>822</v>
      </c>
      <c r="N20" s="251" t="s">
        <v>29</v>
      </c>
      <c r="O20" s="251" t="s">
        <v>84</v>
      </c>
      <c r="P20" s="307"/>
      <c r="Q20" s="167"/>
      <c r="R20" s="241"/>
      <c r="S20" s="241"/>
    </row>
    <row r="21" spans="1:19">
      <c r="A21" s="257">
        <v>43678</v>
      </c>
      <c r="B21" s="252" t="s">
        <v>167</v>
      </c>
      <c r="C21" s="251" t="s">
        <v>22</v>
      </c>
      <c r="D21" s="252" t="s">
        <v>26</v>
      </c>
      <c r="E21" s="1"/>
      <c r="F21" s="1">
        <v>500</v>
      </c>
      <c r="G21" s="312">
        <f t="shared" si="0"/>
        <v>0.88003379329766263</v>
      </c>
      <c r="H21" s="312">
        <v>568.16</v>
      </c>
      <c r="I21" s="240">
        <f t="shared" si="1"/>
        <v>-12500</v>
      </c>
      <c r="J21" s="251" t="s">
        <v>27</v>
      </c>
      <c r="K21" s="252" t="s">
        <v>30</v>
      </c>
      <c r="L21" s="252" t="s">
        <v>826</v>
      </c>
      <c r="M21" s="252" t="s">
        <v>822</v>
      </c>
      <c r="N21" s="251" t="s">
        <v>29</v>
      </c>
      <c r="O21" s="251" t="s">
        <v>84</v>
      </c>
      <c r="P21" s="307"/>
      <c r="Q21" s="167"/>
      <c r="R21" s="241"/>
      <c r="S21" s="241"/>
    </row>
    <row r="22" spans="1:19">
      <c r="A22" s="257">
        <v>43678</v>
      </c>
      <c r="B22" s="252" t="s">
        <v>168</v>
      </c>
      <c r="C22" s="251" t="s">
        <v>22</v>
      </c>
      <c r="D22" s="252" t="s">
        <v>26</v>
      </c>
      <c r="E22" s="1"/>
      <c r="F22" s="1">
        <v>500</v>
      </c>
      <c r="G22" s="312">
        <f t="shared" si="0"/>
        <v>0.88003379329766263</v>
      </c>
      <c r="H22" s="312">
        <v>568.16</v>
      </c>
      <c r="I22" s="240">
        <f t="shared" si="1"/>
        <v>-13000</v>
      </c>
      <c r="J22" s="251" t="s">
        <v>27</v>
      </c>
      <c r="K22" s="252" t="s">
        <v>30</v>
      </c>
      <c r="L22" s="252" t="s">
        <v>826</v>
      </c>
      <c r="M22" s="252" t="s">
        <v>822</v>
      </c>
      <c r="N22" s="251" t="s">
        <v>29</v>
      </c>
      <c r="O22" s="251" t="s">
        <v>84</v>
      </c>
      <c r="P22" s="307"/>
      <c r="Q22" s="167"/>
      <c r="R22" s="241"/>
      <c r="S22" s="241"/>
    </row>
    <row r="23" spans="1:19">
      <c r="A23" s="257">
        <v>43678</v>
      </c>
      <c r="B23" s="252" t="s">
        <v>169</v>
      </c>
      <c r="C23" s="251" t="s">
        <v>22</v>
      </c>
      <c r="D23" s="252" t="s">
        <v>26</v>
      </c>
      <c r="E23" s="1"/>
      <c r="F23" s="1">
        <v>500</v>
      </c>
      <c r="G23" s="312">
        <f t="shared" si="0"/>
        <v>0.88003379329766263</v>
      </c>
      <c r="H23" s="312">
        <v>568.16</v>
      </c>
      <c r="I23" s="240">
        <f t="shared" si="1"/>
        <v>-13500</v>
      </c>
      <c r="J23" s="251" t="s">
        <v>27</v>
      </c>
      <c r="K23" s="252" t="s">
        <v>30</v>
      </c>
      <c r="L23" s="252" t="s">
        <v>826</v>
      </c>
      <c r="M23" s="252" t="s">
        <v>822</v>
      </c>
      <c r="N23" s="251" t="s">
        <v>29</v>
      </c>
      <c r="O23" s="251" t="s">
        <v>84</v>
      </c>
      <c r="P23" s="307"/>
      <c r="Q23" s="167"/>
      <c r="R23" s="241"/>
      <c r="S23" s="241"/>
    </row>
    <row r="24" spans="1:19">
      <c r="A24" s="257">
        <v>43678</v>
      </c>
      <c r="B24" s="252" t="s">
        <v>170</v>
      </c>
      <c r="C24" s="251" t="s">
        <v>22</v>
      </c>
      <c r="D24" s="252" t="s">
        <v>26</v>
      </c>
      <c r="E24" s="1"/>
      <c r="F24" s="1">
        <v>500</v>
      </c>
      <c r="G24" s="312">
        <f t="shared" si="0"/>
        <v>0.88003379329766263</v>
      </c>
      <c r="H24" s="312">
        <v>568.16</v>
      </c>
      <c r="I24" s="240">
        <f t="shared" si="1"/>
        <v>-14000</v>
      </c>
      <c r="J24" s="251" t="s">
        <v>27</v>
      </c>
      <c r="K24" s="252" t="s">
        <v>30</v>
      </c>
      <c r="L24" s="252" t="s">
        <v>826</v>
      </c>
      <c r="M24" s="252" t="s">
        <v>822</v>
      </c>
      <c r="N24" s="251" t="s">
        <v>29</v>
      </c>
      <c r="O24" s="251" t="s">
        <v>84</v>
      </c>
      <c r="P24" s="307"/>
      <c r="Q24" s="167"/>
      <c r="R24" s="241"/>
      <c r="S24" s="241"/>
    </row>
    <row r="25" spans="1:19">
      <c r="A25" s="257">
        <v>43678</v>
      </c>
      <c r="B25" s="252" t="s">
        <v>171</v>
      </c>
      <c r="C25" s="251" t="s">
        <v>22</v>
      </c>
      <c r="D25" s="252" t="s">
        <v>26</v>
      </c>
      <c r="E25" s="1"/>
      <c r="F25" s="1">
        <v>500</v>
      </c>
      <c r="G25" s="312">
        <f t="shared" si="0"/>
        <v>0.88003379329766263</v>
      </c>
      <c r="H25" s="312">
        <v>568.16</v>
      </c>
      <c r="I25" s="240">
        <f t="shared" si="1"/>
        <v>-14500</v>
      </c>
      <c r="J25" s="251" t="s">
        <v>27</v>
      </c>
      <c r="K25" s="252" t="s">
        <v>30</v>
      </c>
      <c r="L25" s="252" t="s">
        <v>826</v>
      </c>
      <c r="M25" s="252" t="s">
        <v>822</v>
      </c>
      <c r="N25" s="251" t="s">
        <v>29</v>
      </c>
      <c r="O25" s="251" t="s">
        <v>84</v>
      </c>
      <c r="P25" s="307"/>
      <c r="Q25" s="167"/>
      <c r="R25" s="241"/>
      <c r="S25" s="241"/>
    </row>
    <row r="26" spans="1:19">
      <c r="A26" s="257">
        <v>43678</v>
      </c>
      <c r="B26" s="252" t="s">
        <v>172</v>
      </c>
      <c r="C26" s="251" t="s">
        <v>22</v>
      </c>
      <c r="D26" s="252" t="s">
        <v>26</v>
      </c>
      <c r="E26" s="1"/>
      <c r="F26" s="1">
        <v>500</v>
      </c>
      <c r="G26" s="312">
        <f t="shared" si="0"/>
        <v>0.88003379329766263</v>
      </c>
      <c r="H26" s="312">
        <v>568.16</v>
      </c>
      <c r="I26" s="240">
        <f t="shared" si="1"/>
        <v>-15000</v>
      </c>
      <c r="J26" s="251" t="s">
        <v>27</v>
      </c>
      <c r="K26" s="252" t="s">
        <v>30</v>
      </c>
      <c r="L26" s="252" t="s">
        <v>826</v>
      </c>
      <c r="M26" s="252" t="s">
        <v>822</v>
      </c>
      <c r="N26" s="251" t="s">
        <v>29</v>
      </c>
      <c r="O26" s="251" t="s">
        <v>84</v>
      </c>
      <c r="P26" s="307"/>
      <c r="Q26" s="167"/>
      <c r="R26" s="241"/>
      <c r="S26" s="241"/>
    </row>
    <row r="27" spans="1:19">
      <c r="A27" s="257">
        <v>43678</v>
      </c>
      <c r="B27" s="252" t="s">
        <v>173</v>
      </c>
      <c r="C27" s="251" t="s">
        <v>22</v>
      </c>
      <c r="D27" s="252" t="s">
        <v>26</v>
      </c>
      <c r="E27" s="1"/>
      <c r="F27" s="1">
        <v>500</v>
      </c>
      <c r="G27" s="312">
        <f t="shared" si="0"/>
        <v>0.88003379329766263</v>
      </c>
      <c r="H27" s="312">
        <v>568.16</v>
      </c>
      <c r="I27" s="240">
        <f t="shared" si="1"/>
        <v>-15500</v>
      </c>
      <c r="J27" s="251" t="s">
        <v>27</v>
      </c>
      <c r="K27" s="252" t="s">
        <v>30</v>
      </c>
      <c r="L27" s="252" t="s">
        <v>826</v>
      </c>
      <c r="M27" s="252" t="s">
        <v>822</v>
      </c>
      <c r="N27" s="251" t="s">
        <v>29</v>
      </c>
      <c r="O27" s="251" t="s">
        <v>84</v>
      </c>
      <c r="P27" s="307"/>
      <c r="Q27" s="167"/>
      <c r="R27" s="241"/>
      <c r="S27" s="241"/>
    </row>
    <row r="28" spans="1:19">
      <c r="A28" s="257">
        <v>43678</v>
      </c>
      <c r="B28" s="252" t="s">
        <v>308</v>
      </c>
      <c r="C28" s="251" t="s">
        <v>22</v>
      </c>
      <c r="D28" s="254" t="s">
        <v>20</v>
      </c>
      <c r="E28" s="1"/>
      <c r="F28" s="1">
        <v>2000</v>
      </c>
      <c r="G28" s="312">
        <f t="shared" si="0"/>
        <v>3.5283325100557477</v>
      </c>
      <c r="H28" s="312">
        <v>566.84</v>
      </c>
      <c r="I28" s="240">
        <f t="shared" si="1"/>
        <v>-17500</v>
      </c>
      <c r="J28" s="251" t="s">
        <v>49</v>
      </c>
      <c r="K28" s="252" t="s">
        <v>30</v>
      </c>
      <c r="L28" s="252" t="s">
        <v>818</v>
      </c>
      <c r="M28" s="252" t="s">
        <v>822</v>
      </c>
      <c r="N28" s="251" t="s">
        <v>29</v>
      </c>
      <c r="O28" s="251" t="s">
        <v>84</v>
      </c>
      <c r="P28" s="307"/>
      <c r="Q28" s="167"/>
      <c r="R28" s="241"/>
      <c r="S28" s="241"/>
    </row>
    <row r="29" spans="1:19">
      <c r="A29" s="257">
        <v>43678</v>
      </c>
      <c r="B29" s="252" t="s">
        <v>404</v>
      </c>
      <c r="C29" s="251" t="s">
        <v>22</v>
      </c>
      <c r="D29" s="252" t="s">
        <v>26</v>
      </c>
      <c r="E29" s="239"/>
      <c r="F29" s="239">
        <v>1000</v>
      </c>
      <c r="G29" s="312">
        <f t="shared" si="0"/>
        <v>1.7600675865953253</v>
      </c>
      <c r="H29" s="312">
        <v>568.16</v>
      </c>
      <c r="I29" s="240">
        <f t="shared" si="1"/>
        <v>-18500</v>
      </c>
      <c r="J29" s="251" t="s">
        <v>60</v>
      </c>
      <c r="K29" s="251" t="s">
        <v>30</v>
      </c>
      <c r="L29" s="252" t="s">
        <v>826</v>
      </c>
      <c r="M29" s="252" t="s">
        <v>822</v>
      </c>
      <c r="N29" s="251" t="s">
        <v>29</v>
      </c>
      <c r="O29" s="251" t="s">
        <v>84</v>
      </c>
      <c r="P29" s="307"/>
      <c r="Q29" s="167"/>
      <c r="R29" s="241"/>
      <c r="S29" s="241"/>
    </row>
    <row r="30" spans="1:19">
      <c r="A30" s="257">
        <v>43678</v>
      </c>
      <c r="B30" s="252" t="s">
        <v>405</v>
      </c>
      <c r="C30" s="251" t="s">
        <v>22</v>
      </c>
      <c r="D30" s="252" t="s">
        <v>26</v>
      </c>
      <c r="E30" s="239"/>
      <c r="F30" s="239">
        <v>1000</v>
      </c>
      <c r="G30" s="312">
        <f t="shared" si="0"/>
        <v>1.7600675865953253</v>
      </c>
      <c r="H30" s="312">
        <v>568.16</v>
      </c>
      <c r="I30" s="240">
        <f t="shared" si="1"/>
        <v>-19500</v>
      </c>
      <c r="J30" s="251" t="s">
        <v>60</v>
      </c>
      <c r="K30" s="251" t="s">
        <v>30</v>
      </c>
      <c r="L30" s="252" t="s">
        <v>826</v>
      </c>
      <c r="M30" s="252" t="s">
        <v>822</v>
      </c>
      <c r="N30" s="251" t="s">
        <v>29</v>
      </c>
      <c r="O30" s="251" t="s">
        <v>84</v>
      </c>
      <c r="P30" s="307"/>
      <c r="Q30" s="167"/>
      <c r="R30" s="241"/>
      <c r="S30" s="241"/>
    </row>
    <row r="31" spans="1:19">
      <c r="A31" s="257">
        <v>43678</v>
      </c>
      <c r="B31" s="252" t="s">
        <v>406</v>
      </c>
      <c r="C31" s="251" t="s">
        <v>22</v>
      </c>
      <c r="D31" s="252" t="s">
        <v>26</v>
      </c>
      <c r="E31" s="239"/>
      <c r="F31" s="239">
        <v>1000</v>
      </c>
      <c r="G31" s="312">
        <f t="shared" si="0"/>
        <v>1.7600675865953253</v>
      </c>
      <c r="H31" s="312">
        <v>568.16</v>
      </c>
      <c r="I31" s="240">
        <f t="shared" si="1"/>
        <v>-20500</v>
      </c>
      <c r="J31" s="251" t="s">
        <v>60</v>
      </c>
      <c r="K31" s="251" t="s">
        <v>30</v>
      </c>
      <c r="L31" s="252" t="s">
        <v>826</v>
      </c>
      <c r="M31" s="252" t="s">
        <v>822</v>
      </c>
      <c r="N31" s="251" t="s">
        <v>29</v>
      </c>
      <c r="O31" s="251" t="s">
        <v>84</v>
      </c>
      <c r="P31" s="307"/>
      <c r="Q31" s="167"/>
      <c r="R31" s="241"/>
      <c r="S31" s="241"/>
    </row>
    <row r="32" spans="1:19">
      <c r="A32" s="257">
        <v>43678</v>
      </c>
      <c r="B32" s="252" t="s">
        <v>407</v>
      </c>
      <c r="C32" s="251" t="s">
        <v>22</v>
      </c>
      <c r="D32" s="252" t="s">
        <v>26</v>
      </c>
      <c r="E32" s="239"/>
      <c r="F32" s="239">
        <v>1000</v>
      </c>
      <c r="G32" s="312">
        <f t="shared" si="0"/>
        <v>1.7600675865953253</v>
      </c>
      <c r="H32" s="312">
        <v>568.16</v>
      </c>
      <c r="I32" s="240">
        <f t="shared" si="1"/>
        <v>-21500</v>
      </c>
      <c r="J32" s="251" t="s">
        <v>60</v>
      </c>
      <c r="K32" s="251" t="s">
        <v>30</v>
      </c>
      <c r="L32" s="252" t="s">
        <v>826</v>
      </c>
      <c r="M32" s="252" t="s">
        <v>822</v>
      </c>
      <c r="N32" s="251" t="s">
        <v>29</v>
      </c>
      <c r="O32" s="251" t="s">
        <v>84</v>
      </c>
      <c r="P32" s="307"/>
      <c r="Q32" s="167"/>
      <c r="R32" s="241"/>
      <c r="S32" s="241"/>
    </row>
    <row r="33" spans="1:19">
      <c r="A33" s="257">
        <v>43678</v>
      </c>
      <c r="B33" s="252" t="s">
        <v>408</v>
      </c>
      <c r="C33" s="251" t="s">
        <v>22</v>
      </c>
      <c r="D33" s="252" t="s">
        <v>26</v>
      </c>
      <c r="E33" s="239"/>
      <c r="F33" s="239">
        <v>1500</v>
      </c>
      <c r="G33" s="312">
        <f t="shared" si="0"/>
        <v>2.6401013798929882</v>
      </c>
      <c r="H33" s="312">
        <v>568.16</v>
      </c>
      <c r="I33" s="240">
        <f t="shared" si="1"/>
        <v>-23000</v>
      </c>
      <c r="J33" s="251" t="s">
        <v>60</v>
      </c>
      <c r="K33" s="251" t="s">
        <v>30</v>
      </c>
      <c r="L33" s="252" t="s">
        <v>826</v>
      </c>
      <c r="M33" s="252" t="s">
        <v>822</v>
      </c>
      <c r="N33" s="251" t="s">
        <v>29</v>
      </c>
      <c r="O33" s="251" t="s">
        <v>84</v>
      </c>
      <c r="P33" s="307"/>
      <c r="Q33" s="167"/>
      <c r="R33" s="241"/>
      <c r="S33" s="241"/>
    </row>
    <row r="34" spans="1:19">
      <c r="A34" s="257">
        <v>43678</v>
      </c>
      <c r="B34" s="252" t="s">
        <v>426</v>
      </c>
      <c r="C34" s="251" t="s">
        <v>22</v>
      </c>
      <c r="D34" s="252" t="s">
        <v>20</v>
      </c>
      <c r="E34" s="1"/>
      <c r="F34" s="1">
        <v>500</v>
      </c>
      <c r="G34" s="312">
        <f t="shared" si="0"/>
        <v>0.88208312751393692</v>
      </c>
      <c r="H34" s="312">
        <v>566.84</v>
      </c>
      <c r="I34" s="240">
        <f t="shared" si="1"/>
        <v>-23500</v>
      </c>
      <c r="J34" s="251" t="s">
        <v>64</v>
      </c>
      <c r="K34" s="252" t="s">
        <v>226</v>
      </c>
      <c r="L34" s="252" t="s">
        <v>818</v>
      </c>
      <c r="M34" s="252" t="s">
        <v>822</v>
      </c>
      <c r="N34" s="251" t="s">
        <v>29</v>
      </c>
      <c r="O34" s="251" t="s">
        <v>84</v>
      </c>
      <c r="P34" s="307"/>
      <c r="Q34" s="167"/>
      <c r="R34" s="241"/>
      <c r="S34" s="241"/>
    </row>
    <row r="35" spans="1:19">
      <c r="A35" s="257">
        <v>43678</v>
      </c>
      <c r="B35" s="252" t="s">
        <v>428</v>
      </c>
      <c r="C35" s="251" t="s">
        <v>22</v>
      </c>
      <c r="D35" s="252" t="s">
        <v>20</v>
      </c>
      <c r="E35" s="1"/>
      <c r="F35" s="1">
        <v>500</v>
      </c>
      <c r="G35" s="312">
        <f t="shared" si="0"/>
        <v>0.88208312751393692</v>
      </c>
      <c r="H35" s="312">
        <v>566.84</v>
      </c>
      <c r="I35" s="240">
        <f t="shared" si="1"/>
        <v>-24000</v>
      </c>
      <c r="J35" s="251" t="s">
        <v>64</v>
      </c>
      <c r="K35" s="252" t="s">
        <v>226</v>
      </c>
      <c r="L35" s="252" t="s">
        <v>818</v>
      </c>
      <c r="M35" s="252" t="s">
        <v>822</v>
      </c>
      <c r="N35" s="251" t="s">
        <v>29</v>
      </c>
      <c r="O35" s="251" t="s">
        <v>84</v>
      </c>
      <c r="P35" s="307"/>
      <c r="Q35" s="167"/>
      <c r="R35" s="241"/>
      <c r="S35" s="241"/>
    </row>
    <row r="36" spans="1:19">
      <c r="A36" s="257">
        <v>43678</v>
      </c>
      <c r="B36" s="252" t="s">
        <v>429</v>
      </c>
      <c r="C36" s="251" t="s">
        <v>22</v>
      </c>
      <c r="D36" s="252" t="s">
        <v>20</v>
      </c>
      <c r="E36" s="1"/>
      <c r="F36" s="1">
        <v>500</v>
      </c>
      <c r="G36" s="312">
        <f t="shared" si="0"/>
        <v>0.88208312751393692</v>
      </c>
      <c r="H36" s="312">
        <v>566.84</v>
      </c>
      <c r="I36" s="240">
        <f t="shared" si="1"/>
        <v>-24500</v>
      </c>
      <c r="J36" s="251" t="s">
        <v>64</v>
      </c>
      <c r="K36" s="252" t="s">
        <v>226</v>
      </c>
      <c r="L36" s="252" t="s">
        <v>818</v>
      </c>
      <c r="M36" s="252" t="s">
        <v>822</v>
      </c>
      <c r="N36" s="251" t="s">
        <v>29</v>
      </c>
      <c r="O36" s="251" t="s">
        <v>84</v>
      </c>
      <c r="P36" s="307"/>
      <c r="Q36" s="167"/>
      <c r="R36" s="241"/>
      <c r="S36" s="241"/>
    </row>
    <row r="37" spans="1:19">
      <c r="A37" s="257">
        <v>43678</v>
      </c>
      <c r="B37" s="252" t="s">
        <v>734</v>
      </c>
      <c r="C37" s="252" t="s">
        <v>65</v>
      </c>
      <c r="D37" s="252" t="s">
        <v>20</v>
      </c>
      <c r="E37" s="1"/>
      <c r="F37" s="1">
        <v>2600</v>
      </c>
      <c r="G37" s="312">
        <f t="shared" si="0"/>
        <v>4.5868322630724716</v>
      </c>
      <c r="H37" s="312">
        <v>566.84</v>
      </c>
      <c r="I37" s="240">
        <f t="shared" si="1"/>
        <v>-27100</v>
      </c>
      <c r="J37" s="251" t="s">
        <v>64</v>
      </c>
      <c r="K37" s="252" t="s">
        <v>226</v>
      </c>
      <c r="L37" s="252" t="s">
        <v>818</v>
      </c>
      <c r="M37" s="252" t="s">
        <v>822</v>
      </c>
      <c r="N37" s="251" t="s">
        <v>29</v>
      </c>
      <c r="O37" s="251" t="s">
        <v>84</v>
      </c>
      <c r="P37" s="307"/>
      <c r="Q37" s="167"/>
      <c r="R37" s="241"/>
      <c r="S37" s="241"/>
    </row>
    <row r="38" spans="1:19">
      <c r="A38" s="257">
        <v>43678</v>
      </c>
      <c r="B38" s="252" t="s">
        <v>430</v>
      </c>
      <c r="C38" s="251" t="s">
        <v>22</v>
      </c>
      <c r="D38" s="252" t="s">
        <v>20</v>
      </c>
      <c r="E38" s="1"/>
      <c r="F38" s="1">
        <v>800</v>
      </c>
      <c r="G38" s="312">
        <f t="shared" si="0"/>
        <v>1.4113330040222989</v>
      </c>
      <c r="H38" s="312">
        <v>566.84</v>
      </c>
      <c r="I38" s="240">
        <f t="shared" si="1"/>
        <v>-27900</v>
      </c>
      <c r="J38" s="251" t="s">
        <v>64</v>
      </c>
      <c r="K38" s="252" t="s">
        <v>226</v>
      </c>
      <c r="L38" s="252" t="s">
        <v>818</v>
      </c>
      <c r="M38" s="252" t="s">
        <v>822</v>
      </c>
      <c r="N38" s="251" t="s">
        <v>29</v>
      </c>
      <c r="O38" s="251" t="s">
        <v>84</v>
      </c>
      <c r="P38" s="307"/>
      <c r="Q38" s="167"/>
      <c r="R38" s="241"/>
      <c r="S38" s="241"/>
    </row>
    <row r="39" spans="1:19">
      <c r="A39" s="257">
        <v>43678</v>
      </c>
      <c r="B39" s="252" t="s">
        <v>431</v>
      </c>
      <c r="C39" s="251" t="s">
        <v>22</v>
      </c>
      <c r="D39" s="252" t="s">
        <v>20</v>
      </c>
      <c r="E39" s="1"/>
      <c r="F39" s="1">
        <v>10000</v>
      </c>
      <c r="G39" s="312">
        <f t="shared" si="0"/>
        <v>17.641662550278738</v>
      </c>
      <c r="H39" s="312">
        <v>566.84</v>
      </c>
      <c r="I39" s="240">
        <f t="shared" si="1"/>
        <v>-37900</v>
      </c>
      <c r="J39" s="251" t="s">
        <v>64</v>
      </c>
      <c r="K39" s="252">
        <v>656</v>
      </c>
      <c r="L39" s="252" t="s">
        <v>818</v>
      </c>
      <c r="M39" s="252" t="s">
        <v>821</v>
      </c>
      <c r="N39" s="251" t="s">
        <v>29</v>
      </c>
      <c r="O39" s="252" t="s">
        <v>85</v>
      </c>
      <c r="P39" s="331" t="s">
        <v>892</v>
      </c>
      <c r="Q39" s="167"/>
      <c r="R39" s="241"/>
      <c r="S39" s="241"/>
    </row>
    <row r="40" spans="1:19">
      <c r="A40" s="257">
        <v>43678</v>
      </c>
      <c r="B40" s="252" t="s">
        <v>432</v>
      </c>
      <c r="C40" s="251" t="s">
        <v>22</v>
      </c>
      <c r="D40" s="252" t="s">
        <v>20</v>
      </c>
      <c r="E40" s="1"/>
      <c r="F40" s="1">
        <v>800</v>
      </c>
      <c r="G40" s="312">
        <f t="shared" si="0"/>
        <v>1.4113330040222989</v>
      </c>
      <c r="H40" s="312">
        <v>566.84</v>
      </c>
      <c r="I40" s="240">
        <f t="shared" si="1"/>
        <v>-38700</v>
      </c>
      <c r="J40" s="251" t="s">
        <v>64</v>
      </c>
      <c r="K40" s="252" t="s">
        <v>226</v>
      </c>
      <c r="L40" s="252" t="s">
        <v>818</v>
      </c>
      <c r="M40" s="252" t="s">
        <v>822</v>
      </c>
      <c r="N40" s="251" t="s">
        <v>29</v>
      </c>
      <c r="O40" s="251" t="s">
        <v>84</v>
      </c>
      <c r="P40" s="307"/>
      <c r="Q40" s="167"/>
      <c r="R40" s="241"/>
      <c r="S40" s="241"/>
    </row>
    <row r="41" spans="1:19">
      <c r="A41" s="257">
        <v>43678</v>
      </c>
      <c r="B41" s="252" t="s">
        <v>433</v>
      </c>
      <c r="C41" s="251" t="s">
        <v>22</v>
      </c>
      <c r="D41" s="252" t="s">
        <v>20</v>
      </c>
      <c r="E41" s="1"/>
      <c r="F41" s="1">
        <v>2000</v>
      </c>
      <c r="G41" s="312">
        <f t="shared" si="0"/>
        <v>3.5283325100557477</v>
      </c>
      <c r="H41" s="312">
        <v>566.84</v>
      </c>
      <c r="I41" s="240">
        <f t="shared" si="1"/>
        <v>-40700</v>
      </c>
      <c r="J41" s="251" t="s">
        <v>64</v>
      </c>
      <c r="K41" s="252" t="s">
        <v>226</v>
      </c>
      <c r="L41" s="252" t="s">
        <v>818</v>
      </c>
      <c r="M41" s="252" t="s">
        <v>822</v>
      </c>
      <c r="N41" s="251" t="s">
        <v>29</v>
      </c>
      <c r="O41" s="251" t="s">
        <v>84</v>
      </c>
      <c r="P41" s="307"/>
      <c r="Q41" s="167"/>
      <c r="R41" s="241"/>
      <c r="S41" s="241"/>
    </row>
    <row r="42" spans="1:19">
      <c r="A42" s="257">
        <v>43678</v>
      </c>
      <c r="B42" s="252" t="s">
        <v>434</v>
      </c>
      <c r="C42" s="251" t="s">
        <v>22</v>
      </c>
      <c r="D42" s="252" t="s">
        <v>20</v>
      </c>
      <c r="E42" s="1"/>
      <c r="F42" s="1">
        <v>2000</v>
      </c>
      <c r="G42" s="312">
        <f t="shared" si="0"/>
        <v>3.5283325100557477</v>
      </c>
      <c r="H42" s="312">
        <v>566.84</v>
      </c>
      <c r="I42" s="240">
        <f t="shared" si="1"/>
        <v>-42700</v>
      </c>
      <c r="J42" s="251" t="s">
        <v>64</v>
      </c>
      <c r="K42" s="252" t="s">
        <v>226</v>
      </c>
      <c r="L42" s="252" t="s">
        <v>818</v>
      </c>
      <c r="M42" s="252" t="s">
        <v>822</v>
      </c>
      <c r="N42" s="251" t="s">
        <v>29</v>
      </c>
      <c r="O42" s="251" t="s">
        <v>84</v>
      </c>
      <c r="P42" s="307"/>
      <c r="Q42" s="167"/>
      <c r="R42" s="241"/>
      <c r="S42" s="241"/>
    </row>
    <row r="43" spans="1:19">
      <c r="A43" s="257">
        <v>43678</v>
      </c>
      <c r="B43" s="252" t="s">
        <v>435</v>
      </c>
      <c r="C43" s="251" t="s">
        <v>22</v>
      </c>
      <c r="D43" s="252" t="s">
        <v>20</v>
      </c>
      <c r="E43" s="1"/>
      <c r="F43" s="1">
        <v>500</v>
      </c>
      <c r="G43" s="312">
        <f t="shared" si="0"/>
        <v>0.88208312751393692</v>
      </c>
      <c r="H43" s="312">
        <v>566.84</v>
      </c>
      <c r="I43" s="240">
        <f t="shared" si="1"/>
        <v>-43200</v>
      </c>
      <c r="J43" s="251" t="s">
        <v>64</v>
      </c>
      <c r="K43" s="252" t="s">
        <v>226</v>
      </c>
      <c r="L43" s="252" t="s">
        <v>818</v>
      </c>
      <c r="M43" s="252" t="s">
        <v>822</v>
      </c>
      <c r="N43" s="251" t="s">
        <v>29</v>
      </c>
      <c r="O43" s="251" t="s">
        <v>84</v>
      </c>
      <c r="P43" s="307"/>
      <c r="Q43" s="167"/>
      <c r="R43" s="241"/>
      <c r="S43" s="241"/>
    </row>
    <row r="44" spans="1:19">
      <c r="A44" s="257">
        <v>43678</v>
      </c>
      <c r="B44" s="251" t="s">
        <v>75</v>
      </c>
      <c r="C44" s="251" t="s">
        <v>22</v>
      </c>
      <c r="D44" s="251" t="s">
        <v>36</v>
      </c>
      <c r="E44" s="171"/>
      <c r="F44" s="171">
        <v>2000</v>
      </c>
      <c r="G44" s="312">
        <f t="shared" si="0"/>
        <v>3.5283325100557477</v>
      </c>
      <c r="H44" s="312">
        <v>566.84</v>
      </c>
      <c r="I44" s="240">
        <f t="shared" si="1"/>
        <v>-45200</v>
      </c>
      <c r="J44" s="251" t="s">
        <v>19</v>
      </c>
      <c r="K44" s="251" t="s">
        <v>28</v>
      </c>
      <c r="L44" s="251" t="s">
        <v>818</v>
      </c>
      <c r="M44" s="251" t="s">
        <v>822</v>
      </c>
      <c r="N44" s="251" t="s">
        <v>29</v>
      </c>
      <c r="O44" s="251" t="s">
        <v>84</v>
      </c>
      <c r="P44" s="307"/>
      <c r="Q44" s="167"/>
      <c r="R44" s="241"/>
      <c r="S44" s="241"/>
    </row>
    <row r="45" spans="1:19">
      <c r="A45" s="257">
        <v>43678</v>
      </c>
      <c r="B45" s="251" t="s">
        <v>566</v>
      </c>
      <c r="C45" s="251" t="s">
        <v>22</v>
      </c>
      <c r="D45" s="251" t="s">
        <v>26</v>
      </c>
      <c r="E45" s="239"/>
      <c r="F45" s="239">
        <v>500</v>
      </c>
      <c r="G45" s="312">
        <f t="shared" si="0"/>
        <v>0.88003379329766263</v>
      </c>
      <c r="H45" s="312">
        <v>568.16</v>
      </c>
      <c r="I45" s="240">
        <f t="shared" si="1"/>
        <v>-45700</v>
      </c>
      <c r="J45" s="251" t="s">
        <v>70</v>
      </c>
      <c r="K45" s="251" t="s">
        <v>568</v>
      </c>
      <c r="L45" s="252" t="s">
        <v>826</v>
      </c>
      <c r="M45" s="252" t="s">
        <v>822</v>
      </c>
      <c r="N45" s="251" t="s">
        <v>29</v>
      </c>
      <c r="O45" s="251" t="s">
        <v>84</v>
      </c>
      <c r="P45" s="307"/>
      <c r="Q45" s="167"/>
      <c r="R45" s="241"/>
      <c r="S45" s="241"/>
    </row>
    <row r="46" spans="1:19">
      <c r="A46" s="257">
        <v>43678</v>
      </c>
      <c r="B46" s="251" t="s">
        <v>569</v>
      </c>
      <c r="C46" s="251" t="s">
        <v>22</v>
      </c>
      <c r="D46" s="251" t="s">
        <v>26</v>
      </c>
      <c r="E46" s="239"/>
      <c r="F46" s="239">
        <v>1000</v>
      </c>
      <c r="G46" s="312">
        <f t="shared" si="0"/>
        <v>1.7600675865953253</v>
      </c>
      <c r="H46" s="312">
        <v>568.16</v>
      </c>
      <c r="I46" s="240">
        <f t="shared" si="1"/>
        <v>-46700</v>
      </c>
      <c r="J46" s="251" t="s">
        <v>70</v>
      </c>
      <c r="K46" s="251" t="s">
        <v>568</v>
      </c>
      <c r="L46" s="252" t="s">
        <v>826</v>
      </c>
      <c r="M46" s="252" t="s">
        <v>822</v>
      </c>
      <c r="N46" s="251" t="s">
        <v>29</v>
      </c>
      <c r="O46" s="251" t="s">
        <v>84</v>
      </c>
      <c r="P46" s="307"/>
      <c r="Q46" s="167"/>
      <c r="R46" s="241"/>
      <c r="S46" s="241"/>
    </row>
    <row r="47" spans="1:19">
      <c r="A47" s="257">
        <v>43678</v>
      </c>
      <c r="B47" s="251" t="s">
        <v>662</v>
      </c>
      <c r="C47" s="252" t="s">
        <v>31</v>
      </c>
      <c r="D47" s="252" t="s">
        <v>26</v>
      </c>
      <c r="E47" s="239"/>
      <c r="F47" s="239">
        <v>2000</v>
      </c>
      <c r="G47" s="312">
        <f t="shared" si="0"/>
        <v>3.5201351731906505</v>
      </c>
      <c r="H47" s="312">
        <v>568.16</v>
      </c>
      <c r="I47" s="240">
        <f t="shared" si="1"/>
        <v>-48700</v>
      </c>
      <c r="J47" s="251" t="s">
        <v>70</v>
      </c>
      <c r="K47" s="251" t="s">
        <v>568</v>
      </c>
      <c r="L47" s="252" t="s">
        <v>826</v>
      </c>
      <c r="M47" s="252" t="s">
        <v>822</v>
      </c>
      <c r="N47" s="251" t="s">
        <v>29</v>
      </c>
      <c r="O47" s="251" t="s">
        <v>84</v>
      </c>
      <c r="P47" s="307"/>
      <c r="Q47" s="167"/>
      <c r="R47" s="241"/>
      <c r="S47" s="241"/>
    </row>
    <row r="48" spans="1:19">
      <c r="A48" s="257">
        <v>43678</v>
      </c>
      <c r="B48" s="251" t="s">
        <v>570</v>
      </c>
      <c r="C48" s="251" t="s">
        <v>647</v>
      </c>
      <c r="D48" s="252" t="s">
        <v>41</v>
      </c>
      <c r="E48" s="1"/>
      <c r="F48" s="239">
        <v>2000</v>
      </c>
      <c r="G48" s="312">
        <f t="shared" si="0"/>
        <v>3.5283325100557477</v>
      </c>
      <c r="H48" s="312">
        <v>566.84</v>
      </c>
      <c r="I48" s="240">
        <f t="shared" si="1"/>
        <v>-50700</v>
      </c>
      <c r="J48" s="251" t="s">
        <v>70</v>
      </c>
      <c r="K48" s="251" t="s">
        <v>568</v>
      </c>
      <c r="L48" s="251" t="s">
        <v>818</v>
      </c>
      <c r="M48" s="251" t="s">
        <v>822</v>
      </c>
      <c r="N48" s="251" t="s">
        <v>29</v>
      </c>
      <c r="O48" s="251" t="s">
        <v>84</v>
      </c>
      <c r="P48" s="307"/>
      <c r="Q48" s="167"/>
      <c r="R48" s="241"/>
      <c r="S48" s="241"/>
    </row>
    <row r="49" spans="1:19">
      <c r="A49" s="257">
        <v>43678</v>
      </c>
      <c r="B49" s="251" t="s">
        <v>571</v>
      </c>
      <c r="C49" s="251" t="s">
        <v>22</v>
      </c>
      <c r="D49" s="251" t="s">
        <v>26</v>
      </c>
      <c r="E49" s="239"/>
      <c r="F49" s="239">
        <v>1000</v>
      </c>
      <c r="G49" s="312">
        <f t="shared" si="0"/>
        <v>1.7600675865953253</v>
      </c>
      <c r="H49" s="312">
        <v>568.16</v>
      </c>
      <c r="I49" s="240">
        <f t="shared" si="1"/>
        <v>-51700</v>
      </c>
      <c r="J49" s="251" t="s">
        <v>70</v>
      </c>
      <c r="K49" s="251" t="s">
        <v>568</v>
      </c>
      <c r="L49" s="252" t="s">
        <v>826</v>
      </c>
      <c r="M49" s="252" t="s">
        <v>822</v>
      </c>
      <c r="N49" s="251" t="s">
        <v>29</v>
      </c>
      <c r="O49" s="251" t="s">
        <v>84</v>
      </c>
      <c r="P49" s="307"/>
      <c r="Q49" s="167"/>
      <c r="R49" s="241"/>
      <c r="S49" s="241"/>
    </row>
    <row r="50" spans="1:19">
      <c r="A50" s="257">
        <v>43678</v>
      </c>
      <c r="B50" s="251" t="s">
        <v>572</v>
      </c>
      <c r="C50" s="251" t="s">
        <v>22</v>
      </c>
      <c r="D50" s="251" t="s">
        <v>26</v>
      </c>
      <c r="E50" s="239"/>
      <c r="F50" s="239">
        <v>500</v>
      </c>
      <c r="G50" s="312">
        <f t="shared" si="0"/>
        <v>0.88003379329766263</v>
      </c>
      <c r="H50" s="312">
        <v>568.16</v>
      </c>
      <c r="I50" s="240">
        <f t="shared" si="1"/>
        <v>-52200</v>
      </c>
      <c r="J50" s="251" t="s">
        <v>70</v>
      </c>
      <c r="K50" s="251" t="s">
        <v>568</v>
      </c>
      <c r="L50" s="252" t="s">
        <v>826</v>
      </c>
      <c r="M50" s="252" t="s">
        <v>822</v>
      </c>
      <c r="N50" s="251" t="s">
        <v>29</v>
      </c>
      <c r="O50" s="251" t="s">
        <v>84</v>
      </c>
      <c r="P50" s="307"/>
      <c r="Q50" s="167"/>
      <c r="R50" s="241"/>
      <c r="S50" s="241"/>
    </row>
    <row r="51" spans="1:19">
      <c r="A51" s="257">
        <v>43678</v>
      </c>
      <c r="B51" s="251" t="s">
        <v>573</v>
      </c>
      <c r="C51" s="251" t="s">
        <v>22</v>
      </c>
      <c r="D51" s="251" t="s">
        <v>26</v>
      </c>
      <c r="E51" s="239"/>
      <c r="F51" s="239">
        <v>1000</v>
      </c>
      <c r="G51" s="312">
        <f t="shared" si="0"/>
        <v>1.7600675865953253</v>
      </c>
      <c r="H51" s="312">
        <v>568.16</v>
      </c>
      <c r="I51" s="240">
        <f t="shared" si="1"/>
        <v>-53200</v>
      </c>
      <c r="J51" s="251" t="s">
        <v>70</v>
      </c>
      <c r="K51" s="251" t="s">
        <v>568</v>
      </c>
      <c r="L51" s="252" t="s">
        <v>826</v>
      </c>
      <c r="M51" s="252" t="s">
        <v>822</v>
      </c>
      <c r="N51" s="251" t="s">
        <v>29</v>
      </c>
      <c r="O51" s="251" t="s">
        <v>84</v>
      </c>
      <c r="P51" s="307"/>
      <c r="Q51" s="167"/>
      <c r="R51" s="241"/>
      <c r="S51" s="241"/>
    </row>
    <row r="52" spans="1:19">
      <c r="A52" s="257">
        <v>43678</v>
      </c>
      <c r="B52" s="251" t="s">
        <v>574</v>
      </c>
      <c r="C52" s="251" t="s">
        <v>22</v>
      </c>
      <c r="D52" s="251" t="s">
        <v>26</v>
      </c>
      <c r="E52" s="239"/>
      <c r="F52" s="239">
        <v>500</v>
      </c>
      <c r="G52" s="312">
        <f t="shared" si="0"/>
        <v>0.88003379329766263</v>
      </c>
      <c r="H52" s="312">
        <v>568.16</v>
      </c>
      <c r="I52" s="240">
        <f t="shared" si="1"/>
        <v>-53700</v>
      </c>
      <c r="J52" s="251" t="s">
        <v>70</v>
      </c>
      <c r="K52" s="251" t="s">
        <v>568</v>
      </c>
      <c r="L52" s="252" t="s">
        <v>826</v>
      </c>
      <c r="M52" s="252" t="s">
        <v>822</v>
      </c>
      <c r="N52" s="251" t="s">
        <v>29</v>
      </c>
      <c r="O52" s="251" t="s">
        <v>84</v>
      </c>
      <c r="P52" s="307"/>
      <c r="Q52" s="167"/>
      <c r="R52" s="241"/>
      <c r="S52" s="241"/>
    </row>
    <row r="53" spans="1:19">
      <c r="A53" s="257">
        <v>43678</v>
      </c>
      <c r="B53" s="251" t="s">
        <v>575</v>
      </c>
      <c r="C53" s="251" t="s">
        <v>22</v>
      </c>
      <c r="D53" s="251" t="s">
        <v>26</v>
      </c>
      <c r="E53" s="239"/>
      <c r="F53" s="239">
        <v>500</v>
      </c>
      <c r="G53" s="312">
        <f t="shared" si="0"/>
        <v>0.88003379329766263</v>
      </c>
      <c r="H53" s="312">
        <v>568.16</v>
      </c>
      <c r="I53" s="240">
        <f t="shared" si="1"/>
        <v>-54200</v>
      </c>
      <c r="J53" s="251" t="s">
        <v>70</v>
      </c>
      <c r="K53" s="251" t="s">
        <v>568</v>
      </c>
      <c r="L53" s="252" t="s">
        <v>826</v>
      </c>
      <c r="M53" s="252" t="s">
        <v>822</v>
      </c>
      <c r="N53" s="251" t="s">
        <v>29</v>
      </c>
      <c r="O53" s="251" t="s">
        <v>84</v>
      </c>
      <c r="P53" s="307"/>
      <c r="Q53" s="167"/>
      <c r="R53" s="241"/>
      <c r="S53" s="241"/>
    </row>
    <row r="54" spans="1:19">
      <c r="A54" s="257">
        <v>43678</v>
      </c>
      <c r="B54" s="251" t="s">
        <v>576</v>
      </c>
      <c r="C54" s="251" t="s">
        <v>22</v>
      </c>
      <c r="D54" s="251" t="s">
        <v>26</v>
      </c>
      <c r="E54" s="239"/>
      <c r="F54" s="239">
        <v>1000</v>
      </c>
      <c r="G54" s="312">
        <f t="shared" si="0"/>
        <v>1.7600675865953253</v>
      </c>
      <c r="H54" s="312">
        <v>568.16</v>
      </c>
      <c r="I54" s="240">
        <f t="shared" si="1"/>
        <v>-55200</v>
      </c>
      <c r="J54" s="251" t="s">
        <v>70</v>
      </c>
      <c r="K54" s="251" t="s">
        <v>568</v>
      </c>
      <c r="L54" s="252" t="s">
        <v>826</v>
      </c>
      <c r="M54" s="252" t="s">
        <v>822</v>
      </c>
      <c r="N54" s="251" t="s">
        <v>29</v>
      </c>
      <c r="O54" s="251" t="s">
        <v>84</v>
      </c>
      <c r="P54" s="307"/>
      <c r="Q54" s="167"/>
      <c r="R54" s="241"/>
      <c r="S54" s="241"/>
    </row>
    <row r="55" spans="1:19">
      <c r="A55" s="257">
        <v>43678</v>
      </c>
      <c r="B55" s="251" t="s">
        <v>663</v>
      </c>
      <c r="C55" s="252" t="s">
        <v>31</v>
      </c>
      <c r="D55" s="252" t="s">
        <v>26</v>
      </c>
      <c r="E55" s="239"/>
      <c r="F55" s="239">
        <v>3000</v>
      </c>
      <c r="G55" s="312">
        <f t="shared" si="0"/>
        <v>5.2802027597859764</v>
      </c>
      <c r="H55" s="312">
        <v>568.16</v>
      </c>
      <c r="I55" s="240">
        <f t="shared" si="1"/>
        <v>-58200</v>
      </c>
      <c r="J55" s="251" t="s">
        <v>70</v>
      </c>
      <c r="K55" s="251" t="s">
        <v>568</v>
      </c>
      <c r="L55" s="252" t="s">
        <v>826</v>
      </c>
      <c r="M55" s="252" t="s">
        <v>822</v>
      </c>
      <c r="N55" s="251" t="s">
        <v>29</v>
      </c>
      <c r="O55" s="251" t="s">
        <v>84</v>
      </c>
      <c r="P55" s="307"/>
      <c r="Q55" s="167"/>
      <c r="R55" s="241"/>
      <c r="S55" s="241"/>
    </row>
    <row r="56" spans="1:19">
      <c r="A56" s="257">
        <v>43678</v>
      </c>
      <c r="B56" s="251" t="s">
        <v>577</v>
      </c>
      <c r="C56" s="251" t="s">
        <v>22</v>
      </c>
      <c r="D56" s="251" t="s">
        <v>26</v>
      </c>
      <c r="E56" s="239"/>
      <c r="F56" s="239">
        <v>1000</v>
      </c>
      <c r="G56" s="312">
        <f t="shared" si="0"/>
        <v>1.7600675865953253</v>
      </c>
      <c r="H56" s="312">
        <v>568.16</v>
      </c>
      <c r="I56" s="240">
        <f t="shared" si="1"/>
        <v>-59200</v>
      </c>
      <c r="J56" s="251" t="s">
        <v>70</v>
      </c>
      <c r="K56" s="251" t="s">
        <v>568</v>
      </c>
      <c r="L56" s="252" t="s">
        <v>826</v>
      </c>
      <c r="M56" s="252" t="s">
        <v>822</v>
      </c>
      <c r="N56" s="251" t="s">
        <v>29</v>
      </c>
      <c r="O56" s="251" t="s">
        <v>84</v>
      </c>
      <c r="P56" s="307"/>
      <c r="Q56" s="167"/>
      <c r="R56" s="241"/>
      <c r="S56" s="241"/>
    </row>
    <row r="57" spans="1:19">
      <c r="A57" s="257">
        <v>43678</v>
      </c>
      <c r="B57" s="252" t="s">
        <v>753</v>
      </c>
      <c r="C57" s="252" t="s">
        <v>801</v>
      </c>
      <c r="D57" s="251" t="s">
        <v>41</v>
      </c>
      <c r="E57" s="166"/>
      <c r="F57" s="1">
        <v>6768</v>
      </c>
      <c r="G57" s="312">
        <f t="shared" si="0"/>
        <v>11.93987721402865</v>
      </c>
      <c r="H57" s="312">
        <v>566.84</v>
      </c>
      <c r="I57" s="240">
        <f t="shared" si="1"/>
        <v>-65968</v>
      </c>
      <c r="J57" s="251" t="s">
        <v>71</v>
      </c>
      <c r="K57" s="252" t="s">
        <v>770</v>
      </c>
      <c r="L57" s="251" t="s">
        <v>818</v>
      </c>
      <c r="M57" s="251" t="s">
        <v>822</v>
      </c>
      <c r="N57" s="251" t="s">
        <v>29</v>
      </c>
      <c r="O57" s="251" t="s">
        <v>85</v>
      </c>
      <c r="P57" s="307"/>
      <c r="Q57" s="167"/>
      <c r="R57" s="241"/>
      <c r="S57" s="241"/>
    </row>
    <row r="58" spans="1:19">
      <c r="A58" s="257">
        <v>43679</v>
      </c>
      <c r="B58" s="251" t="s">
        <v>88</v>
      </c>
      <c r="C58" s="251" t="s">
        <v>22</v>
      </c>
      <c r="D58" s="251" t="s">
        <v>36</v>
      </c>
      <c r="E58" s="171"/>
      <c r="F58" s="171">
        <v>2000</v>
      </c>
      <c r="G58" s="312">
        <f t="shared" si="0"/>
        <v>3.5283325100557477</v>
      </c>
      <c r="H58" s="312">
        <v>566.84</v>
      </c>
      <c r="I58" s="240">
        <f t="shared" si="1"/>
        <v>-67968</v>
      </c>
      <c r="J58" s="251" t="s">
        <v>61</v>
      </c>
      <c r="K58" s="251" t="s">
        <v>30</v>
      </c>
      <c r="L58" s="251" t="s">
        <v>818</v>
      </c>
      <c r="M58" s="251" t="s">
        <v>822</v>
      </c>
      <c r="N58" s="251" t="s">
        <v>29</v>
      </c>
      <c r="O58" s="251" t="s">
        <v>84</v>
      </c>
      <c r="P58" s="307"/>
      <c r="Q58" s="167"/>
      <c r="R58" s="241"/>
      <c r="S58" s="241"/>
    </row>
    <row r="59" spans="1:19">
      <c r="A59" s="257">
        <v>43679</v>
      </c>
      <c r="B59" s="251" t="s">
        <v>692</v>
      </c>
      <c r="C59" s="251" t="s">
        <v>62</v>
      </c>
      <c r="D59" s="251" t="s">
        <v>36</v>
      </c>
      <c r="E59" s="171"/>
      <c r="F59" s="171">
        <v>1000</v>
      </c>
      <c r="G59" s="312">
        <f t="shared" si="0"/>
        <v>1.7641662550278738</v>
      </c>
      <c r="H59" s="312">
        <v>566.84</v>
      </c>
      <c r="I59" s="240">
        <f t="shared" si="1"/>
        <v>-68968</v>
      </c>
      <c r="J59" s="251" t="s">
        <v>61</v>
      </c>
      <c r="K59" s="251" t="s">
        <v>30</v>
      </c>
      <c r="L59" s="251" t="s">
        <v>818</v>
      </c>
      <c r="M59" s="251" t="s">
        <v>822</v>
      </c>
      <c r="N59" s="251" t="s">
        <v>29</v>
      </c>
      <c r="O59" s="251" t="s">
        <v>84</v>
      </c>
      <c r="P59" s="307"/>
      <c r="Q59" s="167"/>
      <c r="R59" s="241"/>
      <c r="S59" s="241"/>
    </row>
    <row r="60" spans="1:19">
      <c r="A60" s="257">
        <v>43679</v>
      </c>
      <c r="B60" s="251" t="s">
        <v>91</v>
      </c>
      <c r="C60" s="251" t="s">
        <v>22</v>
      </c>
      <c r="D60" s="251" t="s">
        <v>36</v>
      </c>
      <c r="E60" s="171"/>
      <c r="F60" s="171">
        <v>2000</v>
      </c>
      <c r="G60" s="312">
        <f t="shared" si="0"/>
        <v>3.5283325100557477</v>
      </c>
      <c r="H60" s="312">
        <v>566.84</v>
      </c>
      <c r="I60" s="240">
        <f t="shared" si="1"/>
        <v>-70968</v>
      </c>
      <c r="J60" s="251" t="s">
        <v>61</v>
      </c>
      <c r="K60" s="251" t="s">
        <v>30</v>
      </c>
      <c r="L60" s="251" t="s">
        <v>818</v>
      </c>
      <c r="M60" s="251" t="s">
        <v>822</v>
      </c>
      <c r="N60" s="251" t="s">
        <v>29</v>
      </c>
      <c r="O60" s="251" t="s">
        <v>84</v>
      </c>
      <c r="P60" s="307"/>
      <c r="Q60" s="167"/>
      <c r="R60" s="241"/>
      <c r="S60" s="241"/>
    </row>
    <row r="61" spans="1:19">
      <c r="A61" s="257">
        <v>43679</v>
      </c>
      <c r="B61" s="252" t="s">
        <v>174</v>
      </c>
      <c r="C61" s="251" t="s">
        <v>22</v>
      </c>
      <c r="D61" s="252" t="s">
        <v>26</v>
      </c>
      <c r="E61" s="1"/>
      <c r="F61" s="1">
        <v>500</v>
      </c>
      <c r="G61" s="312">
        <f t="shared" si="0"/>
        <v>0.88003379329766263</v>
      </c>
      <c r="H61" s="312">
        <v>568.16</v>
      </c>
      <c r="I61" s="240">
        <f t="shared" si="1"/>
        <v>-71468</v>
      </c>
      <c r="J61" s="251" t="s">
        <v>27</v>
      </c>
      <c r="K61" s="252" t="s">
        <v>30</v>
      </c>
      <c r="L61" s="252" t="s">
        <v>826</v>
      </c>
      <c r="M61" s="252" t="s">
        <v>822</v>
      </c>
      <c r="N61" s="251" t="s">
        <v>29</v>
      </c>
      <c r="O61" s="251" t="s">
        <v>84</v>
      </c>
      <c r="P61" s="307"/>
      <c r="Q61" s="167"/>
      <c r="R61" s="241"/>
      <c r="S61" s="241"/>
    </row>
    <row r="62" spans="1:19">
      <c r="A62" s="257">
        <v>43679</v>
      </c>
      <c r="B62" s="252" t="s">
        <v>175</v>
      </c>
      <c r="C62" s="251" t="s">
        <v>22</v>
      </c>
      <c r="D62" s="252" t="s">
        <v>26</v>
      </c>
      <c r="E62" s="1"/>
      <c r="F62" s="1">
        <v>15000</v>
      </c>
      <c r="G62" s="312">
        <f t="shared" si="0"/>
        <v>26.401013798929881</v>
      </c>
      <c r="H62" s="312">
        <v>568.16</v>
      </c>
      <c r="I62" s="240">
        <f t="shared" si="1"/>
        <v>-86468</v>
      </c>
      <c r="J62" s="251" t="s">
        <v>27</v>
      </c>
      <c r="K62" s="252" t="s">
        <v>28</v>
      </c>
      <c r="L62" s="252" t="s">
        <v>826</v>
      </c>
      <c r="M62" s="252" t="s">
        <v>822</v>
      </c>
      <c r="N62" s="251" t="s">
        <v>29</v>
      </c>
      <c r="O62" s="251" t="s">
        <v>84</v>
      </c>
      <c r="P62" s="307"/>
      <c r="Q62" s="167"/>
      <c r="R62" s="241"/>
      <c r="S62" s="241"/>
    </row>
    <row r="63" spans="1:19">
      <c r="A63" s="257">
        <v>43679</v>
      </c>
      <c r="B63" s="252" t="s">
        <v>176</v>
      </c>
      <c r="C63" s="251" t="s">
        <v>22</v>
      </c>
      <c r="D63" s="252" t="s">
        <v>26</v>
      </c>
      <c r="E63" s="1"/>
      <c r="F63" s="1">
        <v>500</v>
      </c>
      <c r="G63" s="312">
        <f t="shared" si="0"/>
        <v>0.88003379329766263</v>
      </c>
      <c r="H63" s="312">
        <v>568.16</v>
      </c>
      <c r="I63" s="240">
        <f t="shared" si="1"/>
        <v>-86968</v>
      </c>
      <c r="J63" s="251" t="s">
        <v>27</v>
      </c>
      <c r="K63" s="252" t="s">
        <v>30</v>
      </c>
      <c r="L63" s="252" t="s">
        <v>826</v>
      </c>
      <c r="M63" s="252" t="s">
        <v>822</v>
      </c>
      <c r="N63" s="251" t="s">
        <v>29</v>
      </c>
      <c r="O63" s="251" t="s">
        <v>84</v>
      </c>
      <c r="P63" s="307"/>
      <c r="Q63" s="167"/>
      <c r="R63" s="241"/>
      <c r="S63" s="241"/>
    </row>
    <row r="64" spans="1:19">
      <c r="A64" s="257">
        <v>43679</v>
      </c>
      <c r="B64" s="252" t="s">
        <v>177</v>
      </c>
      <c r="C64" s="251" t="s">
        <v>22</v>
      </c>
      <c r="D64" s="252" t="s">
        <v>26</v>
      </c>
      <c r="E64" s="1"/>
      <c r="F64" s="1">
        <v>500</v>
      </c>
      <c r="G64" s="312">
        <f t="shared" si="0"/>
        <v>0.88003379329766263</v>
      </c>
      <c r="H64" s="312">
        <v>568.16</v>
      </c>
      <c r="I64" s="240">
        <f t="shared" si="1"/>
        <v>-87468</v>
      </c>
      <c r="J64" s="251" t="s">
        <v>27</v>
      </c>
      <c r="K64" s="252" t="s">
        <v>30</v>
      </c>
      <c r="L64" s="252" t="s">
        <v>826</v>
      </c>
      <c r="M64" s="252" t="s">
        <v>822</v>
      </c>
      <c r="N64" s="251" t="s">
        <v>29</v>
      </c>
      <c r="O64" s="251" t="s">
        <v>84</v>
      </c>
      <c r="P64" s="307"/>
      <c r="Q64" s="167"/>
      <c r="R64" s="241"/>
      <c r="S64" s="241"/>
    </row>
    <row r="65" spans="1:19">
      <c r="A65" s="257">
        <v>43679</v>
      </c>
      <c r="B65" s="252" t="s">
        <v>178</v>
      </c>
      <c r="C65" s="251" t="s">
        <v>22</v>
      </c>
      <c r="D65" s="252" t="s">
        <v>26</v>
      </c>
      <c r="E65" s="1"/>
      <c r="F65" s="1">
        <v>1000</v>
      </c>
      <c r="G65" s="312">
        <f t="shared" si="0"/>
        <v>1.7600675865953253</v>
      </c>
      <c r="H65" s="312">
        <v>568.16</v>
      </c>
      <c r="I65" s="240">
        <f t="shared" si="1"/>
        <v>-88468</v>
      </c>
      <c r="J65" s="251" t="s">
        <v>27</v>
      </c>
      <c r="K65" s="252" t="s">
        <v>30</v>
      </c>
      <c r="L65" s="252" t="s">
        <v>826</v>
      </c>
      <c r="M65" s="252" t="s">
        <v>822</v>
      </c>
      <c r="N65" s="251" t="s">
        <v>29</v>
      </c>
      <c r="O65" s="251" t="s">
        <v>84</v>
      </c>
      <c r="P65" s="307"/>
      <c r="Q65" s="167"/>
      <c r="R65" s="241"/>
      <c r="S65" s="241"/>
    </row>
    <row r="66" spans="1:19">
      <c r="A66" s="257">
        <v>43679</v>
      </c>
      <c r="B66" s="252" t="s">
        <v>179</v>
      </c>
      <c r="C66" s="251" t="s">
        <v>22</v>
      </c>
      <c r="D66" s="252" t="s">
        <v>26</v>
      </c>
      <c r="E66" s="1"/>
      <c r="F66" s="1">
        <v>1000</v>
      </c>
      <c r="G66" s="312">
        <f t="shared" si="0"/>
        <v>1.7600675865953253</v>
      </c>
      <c r="H66" s="312">
        <v>568.16</v>
      </c>
      <c r="I66" s="240">
        <f t="shared" si="1"/>
        <v>-89468</v>
      </c>
      <c r="J66" s="251" t="s">
        <v>27</v>
      </c>
      <c r="K66" s="252" t="s">
        <v>30</v>
      </c>
      <c r="L66" s="252" t="s">
        <v>826</v>
      </c>
      <c r="M66" s="252" t="s">
        <v>822</v>
      </c>
      <c r="N66" s="251" t="s">
        <v>29</v>
      </c>
      <c r="O66" s="251" t="s">
        <v>84</v>
      </c>
      <c r="P66" s="307"/>
      <c r="Q66" s="167"/>
      <c r="R66" s="241"/>
      <c r="S66" s="241"/>
    </row>
    <row r="67" spans="1:19">
      <c r="A67" s="257">
        <v>43679</v>
      </c>
      <c r="B67" s="252" t="s">
        <v>180</v>
      </c>
      <c r="C67" s="251" t="s">
        <v>22</v>
      </c>
      <c r="D67" s="252" t="s">
        <v>26</v>
      </c>
      <c r="E67" s="1"/>
      <c r="F67" s="1">
        <v>500</v>
      </c>
      <c r="G67" s="312">
        <f t="shared" si="0"/>
        <v>0.88003379329766263</v>
      </c>
      <c r="H67" s="312">
        <v>568.16</v>
      </c>
      <c r="I67" s="240">
        <f t="shared" si="1"/>
        <v>-89968</v>
      </c>
      <c r="J67" s="251" t="s">
        <v>27</v>
      </c>
      <c r="K67" s="252" t="s">
        <v>30</v>
      </c>
      <c r="L67" s="252" t="s">
        <v>826</v>
      </c>
      <c r="M67" s="252" t="s">
        <v>822</v>
      </c>
      <c r="N67" s="251" t="s">
        <v>29</v>
      </c>
      <c r="O67" s="251" t="s">
        <v>84</v>
      </c>
      <c r="P67" s="307"/>
      <c r="Q67" s="167"/>
      <c r="R67" s="241"/>
      <c r="S67" s="241"/>
    </row>
    <row r="68" spans="1:19">
      <c r="A68" s="257">
        <v>43679</v>
      </c>
      <c r="B68" s="252" t="s">
        <v>182</v>
      </c>
      <c r="C68" s="251" t="s">
        <v>22</v>
      </c>
      <c r="D68" s="252" t="s">
        <v>26</v>
      </c>
      <c r="E68" s="1"/>
      <c r="F68" s="1">
        <v>3000</v>
      </c>
      <c r="G68" s="312">
        <f t="shared" si="0"/>
        <v>5.2802027597859764</v>
      </c>
      <c r="H68" s="312">
        <v>568.16</v>
      </c>
      <c r="I68" s="240">
        <f t="shared" si="1"/>
        <v>-92968</v>
      </c>
      <c r="J68" s="251" t="s">
        <v>27</v>
      </c>
      <c r="K68" s="252" t="s">
        <v>30</v>
      </c>
      <c r="L68" s="252" t="s">
        <v>826</v>
      </c>
      <c r="M68" s="252" t="s">
        <v>822</v>
      </c>
      <c r="N68" s="251" t="s">
        <v>29</v>
      </c>
      <c r="O68" s="251" t="s">
        <v>84</v>
      </c>
      <c r="P68" s="307"/>
      <c r="Q68" s="167"/>
      <c r="R68" s="241"/>
      <c r="S68" s="241"/>
    </row>
    <row r="69" spans="1:19">
      <c r="A69" s="257">
        <v>43679</v>
      </c>
      <c r="B69" s="252" t="s">
        <v>183</v>
      </c>
      <c r="C69" s="251" t="s">
        <v>22</v>
      </c>
      <c r="D69" s="252" t="s">
        <v>26</v>
      </c>
      <c r="E69" s="1"/>
      <c r="F69" s="1">
        <v>500</v>
      </c>
      <c r="G69" s="312">
        <f t="shared" si="0"/>
        <v>0.88003379329766263</v>
      </c>
      <c r="H69" s="312">
        <v>568.16</v>
      </c>
      <c r="I69" s="240">
        <f t="shared" si="1"/>
        <v>-93468</v>
      </c>
      <c r="J69" s="251" t="s">
        <v>27</v>
      </c>
      <c r="K69" s="252" t="s">
        <v>30</v>
      </c>
      <c r="L69" s="252" t="s">
        <v>826</v>
      </c>
      <c r="M69" s="252" t="s">
        <v>822</v>
      </c>
      <c r="N69" s="251" t="s">
        <v>29</v>
      </c>
      <c r="O69" s="251" t="s">
        <v>84</v>
      </c>
      <c r="P69" s="307"/>
      <c r="Q69" s="167"/>
      <c r="R69" s="241"/>
      <c r="S69" s="241"/>
    </row>
    <row r="70" spans="1:19">
      <c r="A70" s="257">
        <v>43679</v>
      </c>
      <c r="B70" s="252" t="s">
        <v>184</v>
      </c>
      <c r="C70" s="251" t="s">
        <v>22</v>
      </c>
      <c r="D70" s="252" t="s">
        <v>26</v>
      </c>
      <c r="E70" s="1"/>
      <c r="F70" s="1">
        <v>500</v>
      </c>
      <c r="G70" s="312">
        <f t="shared" si="0"/>
        <v>0.88003379329766263</v>
      </c>
      <c r="H70" s="312">
        <v>568.16</v>
      </c>
      <c r="I70" s="240">
        <f t="shared" si="1"/>
        <v>-93968</v>
      </c>
      <c r="J70" s="251" t="s">
        <v>27</v>
      </c>
      <c r="K70" s="252" t="s">
        <v>30</v>
      </c>
      <c r="L70" s="252" t="s">
        <v>826</v>
      </c>
      <c r="M70" s="252" t="s">
        <v>822</v>
      </c>
      <c r="N70" s="251" t="s">
        <v>29</v>
      </c>
      <c r="O70" s="251" t="s">
        <v>84</v>
      </c>
      <c r="P70" s="307"/>
      <c r="Q70" s="167"/>
      <c r="R70" s="241"/>
      <c r="S70" s="241"/>
    </row>
    <row r="71" spans="1:19">
      <c r="A71" s="257">
        <v>43679</v>
      </c>
      <c r="B71" s="252" t="s">
        <v>185</v>
      </c>
      <c r="C71" s="251" t="s">
        <v>22</v>
      </c>
      <c r="D71" s="252" t="s">
        <v>26</v>
      </c>
      <c r="E71" s="1"/>
      <c r="F71" s="1">
        <v>500</v>
      </c>
      <c r="G71" s="312">
        <f t="shared" si="0"/>
        <v>0.88003379329766263</v>
      </c>
      <c r="H71" s="312">
        <v>568.16</v>
      </c>
      <c r="I71" s="240">
        <f t="shared" si="1"/>
        <v>-94468</v>
      </c>
      <c r="J71" s="251" t="s">
        <v>27</v>
      </c>
      <c r="K71" s="252" t="s">
        <v>30</v>
      </c>
      <c r="L71" s="252" t="s">
        <v>826</v>
      </c>
      <c r="M71" s="252" t="s">
        <v>822</v>
      </c>
      <c r="N71" s="251" t="s">
        <v>29</v>
      </c>
      <c r="O71" s="251" t="s">
        <v>84</v>
      </c>
      <c r="P71" s="307"/>
      <c r="Q71" s="167"/>
      <c r="R71" s="241"/>
      <c r="S71" s="241"/>
    </row>
    <row r="72" spans="1:19">
      <c r="A72" s="257">
        <v>43679</v>
      </c>
      <c r="B72" s="252" t="s">
        <v>186</v>
      </c>
      <c r="C72" s="251" t="s">
        <v>22</v>
      </c>
      <c r="D72" s="252" t="s">
        <v>26</v>
      </c>
      <c r="E72" s="1"/>
      <c r="F72" s="1">
        <v>500</v>
      </c>
      <c r="G72" s="312">
        <f t="shared" si="0"/>
        <v>0.88003379329766263</v>
      </c>
      <c r="H72" s="312">
        <v>568.16</v>
      </c>
      <c r="I72" s="240">
        <f t="shared" si="1"/>
        <v>-94968</v>
      </c>
      <c r="J72" s="251" t="s">
        <v>27</v>
      </c>
      <c r="K72" s="252" t="s">
        <v>30</v>
      </c>
      <c r="L72" s="252" t="s">
        <v>826</v>
      </c>
      <c r="M72" s="252" t="s">
        <v>822</v>
      </c>
      <c r="N72" s="251" t="s">
        <v>29</v>
      </c>
      <c r="O72" s="251" t="s">
        <v>84</v>
      </c>
      <c r="P72" s="307"/>
      <c r="Q72" s="167"/>
      <c r="R72" s="241"/>
      <c r="S72" s="241"/>
    </row>
    <row r="73" spans="1:19">
      <c r="A73" s="257">
        <v>43679</v>
      </c>
      <c r="B73" s="252" t="s">
        <v>176</v>
      </c>
      <c r="C73" s="251" t="s">
        <v>22</v>
      </c>
      <c r="D73" s="252" t="s">
        <v>26</v>
      </c>
      <c r="E73" s="1"/>
      <c r="F73" s="1">
        <v>500</v>
      </c>
      <c r="G73" s="312">
        <f t="shared" si="0"/>
        <v>0.88003379329766263</v>
      </c>
      <c r="H73" s="312">
        <v>568.16</v>
      </c>
      <c r="I73" s="240">
        <f t="shared" si="1"/>
        <v>-95468</v>
      </c>
      <c r="J73" s="251" t="s">
        <v>27</v>
      </c>
      <c r="K73" s="252" t="s">
        <v>30</v>
      </c>
      <c r="L73" s="252" t="s">
        <v>826</v>
      </c>
      <c r="M73" s="252" t="s">
        <v>822</v>
      </c>
      <c r="N73" s="251" t="s">
        <v>29</v>
      </c>
      <c r="O73" s="251" t="s">
        <v>84</v>
      </c>
      <c r="P73" s="307"/>
      <c r="Q73" s="167"/>
      <c r="R73" s="241"/>
      <c r="S73" s="241"/>
    </row>
    <row r="74" spans="1:19">
      <c r="A74" s="257">
        <v>43679</v>
      </c>
      <c r="B74" s="252" t="s">
        <v>643</v>
      </c>
      <c r="C74" s="252" t="s">
        <v>644</v>
      </c>
      <c r="D74" s="251" t="s">
        <v>41</v>
      </c>
      <c r="E74" s="1"/>
      <c r="F74" s="1">
        <v>24000</v>
      </c>
      <c r="G74" s="312">
        <f t="shared" si="0"/>
        <v>42.339990120668972</v>
      </c>
      <c r="H74" s="312">
        <v>566.84</v>
      </c>
      <c r="I74" s="240">
        <f t="shared" si="1"/>
        <v>-119468</v>
      </c>
      <c r="J74" s="251" t="s">
        <v>21</v>
      </c>
      <c r="K74" s="252" t="s">
        <v>23</v>
      </c>
      <c r="L74" s="251" t="s">
        <v>818</v>
      </c>
      <c r="M74" s="251" t="s">
        <v>822</v>
      </c>
      <c r="N74" s="251" t="s">
        <v>29</v>
      </c>
      <c r="O74" s="252" t="s">
        <v>85</v>
      </c>
      <c r="P74" s="307"/>
      <c r="Q74" s="167"/>
      <c r="R74" s="241"/>
      <c r="S74" s="241"/>
    </row>
    <row r="75" spans="1:19">
      <c r="A75" s="257">
        <v>43679</v>
      </c>
      <c r="B75" s="252" t="s">
        <v>409</v>
      </c>
      <c r="C75" s="251" t="s">
        <v>22</v>
      </c>
      <c r="D75" s="252" t="s">
        <v>26</v>
      </c>
      <c r="E75" s="239"/>
      <c r="F75" s="239">
        <v>1500</v>
      </c>
      <c r="G75" s="312">
        <f t="shared" si="0"/>
        <v>2.6401013798929882</v>
      </c>
      <c r="H75" s="312">
        <v>568.16</v>
      </c>
      <c r="I75" s="240">
        <f t="shared" si="1"/>
        <v>-120968</v>
      </c>
      <c r="J75" s="251" t="s">
        <v>60</v>
      </c>
      <c r="K75" s="251" t="s">
        <v>30</v>
      </c>
      <c r="L75" s="252" t="s">
        <v>826</v>
      </c>
      <c r="M75" s="252" t="s">
        <v>822</v>
      </c>
      <c r="N75" s="251" t="s">
        <v>29</v>
      </c>
      <c r="O75" s="251" t="s">
        <v>84</v>
      </c>
      <c r="P75" s="307"/>
      <c r="Q75" s="167"/>
      <c r="R75" s="241"/>
      <c r="S75" s="241"/>
    </row>
    <row r="76" spans="1:19">
      <c r="A76" s="257">
        <v>43679</v>
      </c>
      <c r="B76" s="252" t="s">
        <v>410</v>
      </c>
      <c r="C76" s="251" t="s">
        <v>22</v>
      </c>
      <c r="D76" s="252" t="s">
        <v>26</v>
      </c>
      <c r="E76" s="239"/>
      <c r="F76" s="239">
        <v>1500</v>
      </c>
      <c r="G76" s="312">
        <f t="shared" si="0"/>
        <v>2.6401013798929882</v>
      </c>
      <c r="H76" s="312">
        <v>568.16</v>
      </c>
      <c r="I76" s="240">
        <f t="shared" si="1"/>
        <v>-122468</v>
      </c>
      <c r="J76" s="251" t="s">
        <v>60</v>
      </c>
      <c r="K76" s="251" t="s">
        <v>30</v>
      </c>
      <c r="L76" s="252" t="s">
        <v>826</v>
      </c>
      <c r="M76" s="252" t="s">
        <v>822</v>
      </c>
      <c r="N76" s="251" t="s">
        <v>29</v>
      </c>
      <c r="O76" s="251" t="s">
        <v>84</v>
      </c>
      <c r="P76" s="307"/>
      <c r="Q76" s="167"/>
      <c r="R76" s="241"/>
      <c r="S76" s="241"/>
    </row>
    <row r="77" spans="1:19">
      <c r="A77" s="257">
        <v>43679</v>
      </c>
      <c r="B77" s="252" t="s">
        <v>411</v>
      </c>
      <c r="C77" s="251" t="s">
        <v>22</v>
      </c>
      <c r="D77" s="252" t="s">
        <v>26</v>
      </c>
      <c r="E77" s="239"/>
      <c r="F77" s="239">
        <v>1000</v>
      </c>
      <c r="G77" s="312">
        <f t="shared" ref="G77:G140" si="2">+F77/H77</f>
        <v>1.7600675865953253</v>
      </c>
      <c r="H77" s="312">
        <v>568.16</v>
      </c>
      <c r="I77" s="240">
        <f t="shared" ref="I77:I142" si="3">I76+E77-F77</f>
        <v>-123468</v>
      </c>
      <c r="J77" s="251" t="s">
        <v>60</v>
      </c>
      <c r="K77" s="251" t="s">
        <v>30</v>
      </c>
      <c r="L77" s="252" t="s">
        <v>826</v>
      </c>
      <c r="M77" s="252" t="s">
        <v>822</v>
      </c>
      <c r="N77" s="251" t="s">
        <v>29</v>
      </c>
      <c r="O77" s="251" t="s">
        <v>84</v>
      </c>
      <c r="P77" s="307"/>
      <c r="Q77" s="167"/>
      <c r="R77" s="241"/>
      <c r="S77" s="241"/>
    </row>
    <row r="78" spans="1:19">
      <c r="A78" s="257">
        <v>43679</v>
      </c>
      <c r="B78" s="252" t="s">
        <v>412</v>
      </c>
      <c r="C78" s="251" t="s">
        <v>22</v>
      </c>
      <c r="D78" s="252" t="s">
        <v>26</v>
      </c>
      <c r="E78" s="239"/>
      <c r="F78" s="239">
        <v>1000</v>
      </c>
      <c r="G78" s="312">
        <f t="shared" si="2"/>
        <v>1.7600675865953253</v>
      </c>
      <c r="H78" s="312">
        <v>568.16</v>
      </c>
      <c r="I78" s="240">
        <f t="shared" si="3"/>
        <v>-124468</v>
      </c>
      <c r="J78" s="251" t="s">
        <v>60</v>
      </c>
      <c r="K78" s="251" t="s">
        <v>30</v>
      </c>
      <c r="L78" s="252" t="s">
        <v>826</v>
      </c>
      <c r="M78" s="252" t="s">
        <v>822</v>
      </c>
      <c r="N78" s="251" t="s">
        <v>29</v>
      </c>
      <c r="O78" s="251" t="s">
        <v>84</v>
      </c>
      <c r="P78" s="307"/>
      <c r="Q78" s="167"/>
      <c r="R78" s="241"/>
      <c r="S78" s="241"/>
    </row>
    <row r="79" spans="1:19">
      <c r="A79" s="257">
        <v>43679</v>
      </c>
      <c r="B79" s="252" t="s">
        <v>413</v>
      </c>
      <c r="C79" s="251" t="s">
        <v>22</v>
      </c>
      <c r="D79" s="252" t="s">
        <v>26</v>
      </c>
      <c r="E79" s="239"/>
      <c r="F79" s="239">
        <v>1000</v>
      </c>
      <c r="G79" s="312">
        <f t="shared" si="2"/>
        <v>1.7600675865953253</v>
      </c>
      <c r="H79" s="312">
        <v>568.16</v>
      </c>
      <c r="I79" s="240">
        <f t="shared" si="3"/>
        <v>-125468</v>
      </c>
      <c r="J79" s="251" t="s">
        <v>60</v>
      </c>
      <c r="K79" s="251" t="s">
        <v>30</v>
      </c>
      <c r="L79" s="252" t="s">
        <v>826</v>
      </c>
      <c r="M79" s="252" t="s">
        <v>822</v>
      </c>
      <c r="N79" s="251" t="s">
        <v>29</v>
      </c>
      <c r="O79" s="251" t="s">
        <v>84</v>
      </c>
      <c r="P79" s="307"/>
      <c r="Q79" s="167"/>
      <c r="R79" s="241"/>
      <c r="S79" s="241"/>
    </row>
    <row r="80" spans="1:19">
      <c r="A80" s="257">
        <v>43679</v>
      </c>
      <c r="B80" s="252" t="s">
        <v>414</v>
      </c>
      <c r="C80" s="251" t="s">
        <v>22</v>
      </c>
      <c r="D80" s="252" t="s">
        <v>26</v>
      </c>
      <c r="E80" s="239"/>
      <c r="F80" s="239">
        <v>12000</v>
      </c>
      <c r="G80" s="312">
        <f t="shared" si="2"/>
        <v>21.120811039143906</v>
      </c>
      <c r="H80" s="312">
        <v>568.16</v>
      </c>
      <c r="I80" s="240">
        <f t="shared" si="3"/>
        <v>-137468</v>
      </c>
      <c r="J80" s="251" t="s">
        <v>60</v>
      </c>
      <c r="K80" s="251" t="s">
        <v>832</v>
      </c>
      <c r="L80" s="252" t="s">
        <v>826</v>
      </c>
      <c r="M80" s="252" t="s">
        <v>821</v>
      </c>
      <c r="N80" s="251" t="s">
        <v>29</v>
      </c>
      <c r="O80" s="252" t="s">
        <v>85</v>
      </c>
      <c r="P80" s="331" t="s">
        <v>892</v>
      </c>
      <c r="Q80" s="167"/>
      <c r="R80" s="241"/>
      <c r="S80" s="241"/>
    </row>
    <row r="81" spans="1:19">
      <c r="A81" s="257">
        <v>43679</v>
      </c>
      <c r="B81" s="252" t="s">
        <v>415</v>
      </c>
      <c r="C81" s="251" t="s">
        <v>22</v>
      </c>
      <c r="D81" s="252" t="s">
        <v>26</v>
      </c>
      <c r="E81" s="239"/>
      <c r="F81" s="239">
        <v>1000</v>
      </c>
      <c r="G81" s="312">
        <f t="shared" si="2"/>
        <v>1.7600675865953253</v>
      </c>
      <c r="H81" s="312">
        <v>568.16</v>
      </c>
      <c r="I81" s="240">
        <f t="shared" si="3"/>
        <v>-138468</v>
      </c>
      <c r="J81" s="251" t="s">
        <v>60</v>
      </c>
      <c r="K81" s="251" t="s">
        <v>30</v>
      </c>
      <c r="L81" s="252" t="s">
        <v>826</v>
      </c>
      <c r="M81" s="252" t="s">
        <v>822</v>
      </c>
      <c r="N81" s="251" t="s">
        <v>29</v>
      </c>
      <c r="O81" s="251" t="s">
        <v>84</v>
      </c>
      <c r="P81" s="307"/>
      <c r="Q81" s="167"/>
      <c r="R81" s="241"/>
      <c r="S81" s="241"/>
    </row>
    <row r="82" spans="1:19">
      <c r="A82" s="257">
        <v>43679</v>
      </c>
      <c r="B82" s="252" t="s">
        <v>416</v>
      </c>
      <c r="C82" s="251" t="s">
        <v>22</v>
      </c>
      <c r="D82" s="252" t="s">
        <v>26</v>
      </c>
      <c r="E82" s="239"/>
      <c r="F82" s="239">
        <v>1000</v>
      </c>
      <c r="G82" s="312">
        <f t="shared" si="2"/>
        <v>1.7600675865953253</v>
      </c>
      <c r="H82" s="312">
        <v>568.16</v>
      </c>
      <c r="I82" s="240">
        <f t="shared" si="3"/>
        <v>-139468</v>
      </c>
      <c r="J82" s="251" t="s">
        <v>60</v>
      </c>
      <c r="K82" s="251" t="s">
        <v>30</v>
      </c>
      <c r="L82" s="252" t="s">
        <v>826</v>
      </c>
      <c r="M82" s="252" t="s">
        <v>822</v>
      </c>
      <c r="N82" s="251" t="s">
        <v>29</v>
      </c>
      <c r="O82" s="251" t="s">
        <v>84</v>
      </c>
      <c r="P82" s="307"/>
      <c r="Q82" s="167"/>
      <c r="R82" s="241"/>
      <c r="S82" s="241"/>
    </row>
    <row r="83" spans="1:19">
      <c r="A83" s="257">
        <v>43679</v>
      </c>
      <c r="B83" s="252" t="s">
        <v>819</v>
      </c>
      <c r="C83" s="252" t="s">
        <v>32</v>
      </c>
      <c r="D83" s="252" t="s">
        <v>26</v>
      </c>
      <c r="E83" s="239"/>
      <c r="F83" s="239">
        <v>120000</v>
      </c>
      <c r="G83" s="312">
        <f t="shared" si="2"/>
        <v>211.69995060334486</v>
      </c>
      <c r="H83" s="312">
        <v>566.84</v>
      </c>
      <c r="I83" s="240">
        <f t="shared" si="3"/>
        <v>-259468</v>
      </c>
      <c r="J83" s="251" t="s">
        <v>60</v>
      </c>
      <c r="K83" s="251" t="s">
        <v>30</v>
      </c>
      <c r="L83" s="252" t="s">
        <v>818</v>
      </c>
      <c r="M83" s="252" t="s">
        <v>822</v>
      </c>
      <c r="N83" s="251" t="s">
        <v>29</v>
      </c>
      <c r="O83" s="251" t="s">
        <v>84</v>
      </c>
      <c r="P83" s="307"/>
      <c r="Q83" s="167"/>
      <c r="R83" s="241"/>
      <c r="S83" s="241"/>
    </row>
    <row r="84" spans="1:19">
      <c r="A84" s="257">
        <v>43679</v>
      </c>
      <c r="B84" s="252" t="s">
        <v>833</v>
      </c>
      <c r="C84" s="252" t="s">
        <v>32</v>
      </c>
      <c r="D84" s="252" t="s">
        <v>26</v>
      </c>
      <c r="E84" s="239"/>
      <c r="F84" s="239">
        <v>135000</v>
      </c>
      <c r="G84" s="312">
        <f t="shared" si="2"/>
        <v>238.16244442876297</v>
      </c>
      <c r="H84" s="312">
        <v>566.84</v>
      </c>
      <c r="I84" s="240">
        <f t="shared" si="3"/>
        <v>-394468</v>
      </c>
      <c r="J84" s="251" t="s">
        <v>60</v>
      </c>
      <c r="K84" s="251">
        <v>47</v>
      </c>
      <c r="L84" s="252" t="s">
        <v>818</v>
      </c>
      <c r="M84" s="252" t="s">
        <v>822</v>
      </c>
      <c r="N84" s="251" t="s">
        <v>29</v>
      </c>
      <c r="O84" s="252" t="s">
        <v>85</v>
      </c>
      <c r="P84" s="307"/>
      <c r="Q84" s="167"/>
      <c r="R84" s="241"/>
      <c r="S84" s="241"/>
    </row>
    <row r="85" spans="1:19">
      <c r="A85" s="257">
        <v>43679</v>
      </c>
      <c r="B85" s="252" t="s">
        <v>418</v>
      </c>
      <c r="C85" s="251" t="s">
        <v>22</v>
      </c>
      <c r="D85" s="252" t="s">
        <v>26</v>
      </c>
      <c r="E85" s="239"/>
      <c r="F85" s="239">
        <v>500</v>
      </c>
      <c r="G85" s="312">
        <f t="shared" si="2"/>
        <v>0.88003379329766263</v>
      </c>
      <c r="H85" s="312">
        <v>568.16</v>
      </c>
      <c r="I85" s="240">
        <f t="shared" si="3"/>
        <v>-394968</v>
      </c>
      <c r="J85" s="251" t="s">
        <v>60</v>
      </c>
      <c r="K85" s="251" t="s">
        <v>30</v>
      </c>
      <c r="L85" s="252" t="s">
        <v>826</v>
      </c>
      <c r="M85" s="252" t="s">
        <v>822</v>
      </c>
      <c r="N85" s="251" t="s">
        <v>29</v>
      </c>
      <c r="O85" s="251" t="s">
        <v>84</v>
      </c>
      <c r="P85" s="307"/>
      <c r="Q85" s="167"/>
      <c r="R85" s="241"/>
      <c r="S85" s="241"/>
    </row>
    <row r="86" spans="1:19">
      <c r="A86" s="257">
        <v>43679</v>
      </c>
      <c r="B86" s="252" t="s">
        <v>419</v>
      </c>
      <c r="C86" s="251" t="s">
        <v>22</v>
      </c>
      <c r="D86" s="252" t="s">
        <v>26</v>
      </c>
      <c r="E86" s="239"/>
      <c r="F86" s="239">
        <v>500</v>
      </c>
      <c r="G86" s="312">
        <f t="shared" si="2"/>
        <v>0.88003379329766263</v>
      </c>
      <c r="H86" s="312">
        <v>568.16</v>
      </c>
      <c r="I86" s="240">
        <f t="shared" si="3"/>
        <v>-395468</v>
      </c>
      <c r="J86" s="251" t="s">
        <v>60</v>
      </c>
      <c r="K86" s="251" t="s">
        <v>30</v>
      </c>
      <c r="L86" s="252" t="s">
        <v>826</v>
      </c>
      <c r="M86" s="252" t="s">
        <v>822</v>
      </c>
      <c r="N86" s="251" t="s">
        <v>29</v>
      </c>
      <c r="O86" s="251" t="s">
        <v>84</v>
      </c>
      <c r="P86" s="307"/>
      <c r="Q86" s="167"/>
      <c r="R86" s="241"/>
      <c r="S86" s="241"/>
    </row>
    <row r="87" spans="1:19">
      <c r="A87" s="257">
        <v>43679</v>
      </c>
      <c r="B87" s="252" t="s">
        <v>436</v>
      </c>
      <c r="C87" s="251" t="s">
        <v>22</v>
      </c>
      <c r="D87" s="252" t="s">
        <v>20</v>
      </c>
      <c r="E87" s="1"/>
      <c r="F87" s="1">
        <v>500</v>
      </c>
      <c r="G87" s="312">
        <f t="shared" si="2"/>
        <v>0.88208312751393692</v>
      </c>
      <c r="H87" s="312">
        <v>566.84</v>
      </c>
      <c r="I87" s="240">
        <f t="shared" si="3"/>
        <v>-395968</v>
      </c>
      <c r="J87" s="251" t="s">
        <v>64</v>
      </c>
      <c r="K87" s="252" t="s">
        <v>226</v>
      </c>
      <c r="L87" s="252" t="s">
        <v>818</v>
      </c>
      <c r="M87" s="252" t="s">
        <v>822</v>
      </c>
      <c r="N87" s="251" t="s">
        <v>29</v>
      </c>
      <c r="O87" s="251" t="s">
        <v>84</v>
      </c>
      <c r="P87" s="307"/>
      <c r="Q87" s="167"/>
      <c r="R87" s="241"/>
      <c r="S87" s="241"/>
    </row>
    <row r="88" spans="1:19">
      <c r="A88" s="257">
        <v>43679</v>
      </c>
      <c r="B88" s="252" t="s">
        <v>437</v>
      </c>
      <c r="C88" s="251" t="s">
        <v>22</v>
      </c>
      <c r="D88" s="252" t="s">
        <v>20</v>
      </c>
      <c r="E88" s="1"/>
      <c r="F88" s="1">
        <v>1000</v>
      </c>
      <c r="G88" s="312">
        <f t="shared" si="2"/>
        <v>1.7641662550278738</v>
      </c>
      <c r="H88" s="312">
        <v>566.84</v>
      </c>
      <c r="I88" s="240">
        <f t="shared" si="3"/>
        <v>-396968</v>
      </c>
      <c r="J88" s="251" t="s">
        <v>64</v>
      </c>
      <c r="K88" s="252" t="s">
        <v>226</v>
      </c>
      <c r="L88" s="252" t="s">
        <v>818</v>
      </c>
      <c r="M88" s="252" t="s">
        <v>822</v>
      </c>
      <c r="N88" s="251" t="s">
        <v>29</v>
      </c>
      <c r="O88" s="251" t="s">
        <v>84</v>
      </c>
      <c r="P88" s="307"/>
      <c r="Q88" s="167"/>
      <c r="R88" s="241"/>
      <c r="S88" s="241"/>
    </row>
    <row r="89" spans="1:19">
      <c r="A89" s="257">
        <v>43679</v>
      </c>
      <c r="B89" s="252" t="s">
        <v>721</v>
      </c>
      <c r="C89" s="252" t="s">
        <v>32</v>
      </c>
      <c r="D89" s="252" t="s">
        <v>20</v>
      </c>
      <c r="E89" s="1"/>
      <c r="F89" s="1">
        <v>15000</v>
      </c>
      <c r="G89" s="312">
        <f t="shared" si="2"/>
        <v>26.462493825418107</v>
      </c>
      <c r="H89" s="312">
        <v>566.84</v>
      </c>
      <c r="I89" s="240">
        <f t="shared" si="3"/>
        <v>-411968</v>
      </c>
      <c r="J89" s="251" t="s">
        <v>64</v>
      </c>
      <c r="K89" s="252" t="s">
        <v>23</v>
      </c>
      <c r="L89" s="252" t="s">
        <v>818</v>
      </c>
      <c r="M89" s="252" t="s">
        <v>821</v>
      </c>
      <c r="N89" s="251" t="s">
        <v>29</v>
      </c>
      <c r="O89" s="252" t="s">
        <v>85</v>
      </c>
      <c r="P89" s="331" t="s">
        <v>893</v>
      </c>
      <c r="Q89" s="167"/>
      <c r="R89" s="241"/>
      <c r="S89" s="241"/>
    </row>
    <row r="90" spans="1:19">
      <c r="A90" s="257">
        <v>43679</v>
      </c>
      <c r="B90" s="252" t="s">
        <v>722</v>
      </c>
      <c r="C90" s="252" t="s">
        <v>32</v>
      </c>
      <c r="D90" s="252" t="s">
        <v>20</v>
      </c>
      <c r="E90" s="1"/>
      <c r="F90" s="1">
        <v>45000</v>
      </c>
      <c r="G90" s="312">
        <f t="shared" si="2"/>
        <v>79.387481476254322</v>
      </c>
      <c r="H90" s="312">
        <v>566.84</v>
      </c>
      <c r="I90" s="240">
        <f t="shared" si="3"/>
        <v>-456968</v>
      </c>
      <c r="J90" s="251" t="s">
        <v>64</v>
      </c>
      <c r="K90" s="252" t="s">
        <v>23</v>
      </c>
      <c r="L90" s="252" t="s">
        <v>818</v>
      </c>
      <c r="M90" s="252" t="s">
        <v>821</v>
      </c>
      <c r="N90" s="251" t="s">
        <v>29</v>
      </c>
      <c r="O90" s="252" t="s">
        <v>85</v>
      </c>
      <c r="P90" s="331" t="s">
        <v>893</v>
      </c>
      <c r="Q90" s="167"/>
      <c r="R90" s="241"/>
      <c r="S90" s="241"/>
    </row>
    <row r="91" spans="1:19">
      <c r="A91" s="257">
        <v>43679</v>
      </c>
      <c r="B91" s="252" t="s">
        <v>855</v>
      </c>
      <c r="C91" s="252" t="s">
        <v>32</v>
      </c>
      <c r="D91" s="252" t="s">
        <v>20</v>
      </c>
      <c r="E91" s="1"/>
      <c r="F91" s="1">
        <v>30000</v>
      </c>
      <c r="G91" s="312">
        <f t="shared" si="2"/>
        <v>52.924987650836215</v>
      </c>
      <c r="H91" s="312">
        <v>566.84</v>
      </c>
      <c r="I91" s="240">
        <f t="shared" si="3"/>
        <v>-486968</v>
      </c>
      <c r="J91" s="251" t="s">
        <v>64</v>
      </c>
      <c r="K91" s="252" t="s">
        <v>23</v>
      </c>
      <c r="L91" s="252" t="s">
        <v>818</v>
      </c>
      <c r="M91" s="252" t="s">
        <v>821</v>
      </c>
      <c r="N91" s="251" t="s">
        <v>29</v>
      </c>
      <c r="O91" s="252" t="s">
        <v>85</v>
      </c>
      <c r="P91" s="331" t="s">
        <v>893</v>
      </c>
      <c r="Q91" s="167"/>
      <c r="R91" s="241"/>
      <c r="S91" s="241"/>
    </row>
    <row r="92" spans="1:19">
      <c r="A92" s="257">
        <v>43679</v>
      </c>
      <c r="B92" s="252" t="s">
        <v>650</v>
      </c>
      <c r="C92" s="252" t="s">
        <v>32</v>
      </c>
      <c r="D92" s="252" t="s">
        <v>20</v>
      </c>
      <c r="E92" s="1"/>
      <c r="F92" s="1">
        <v>60000</v>
      </c>
      <c r="G92" s="312">
        <f t="shared" si="2"/>
        <v>105.84997530167243</v>
      </c>
      <c r="H92" s="312">
        <v>566.84</v>
      </c>
      <c r="I92" s="240">
        <f t="shared" si="3"/>
        <v>-546968</v>
      </c>
      <c r="J92" s="251" t="s">
        <v>64</v>
      </c>
      <c r="K92" s="252" t="s">
        <v>226</v>
      </c>
      <c r="L92" s="252" t="s">
        <v>818</v>
      </c>
      <c r="M92" s="252" t="s">
        <v>821</v>
      </c>
      <c r="N92" s="251" t="s">
        <v>29</v>
      </c>
      <c r="O92" s="251" t="s">
        <v>84</v>
      </c>
      <c r="P92" s="331" t="s">
        <v>893</v>
      </c>
      <c r="Q92" s="167"/>
      <c r="R92" s="241"/>
      <c r="S92" s="241"/>
    </row>
    <row r="93" spans="1:19">
      <c r="A93" s="257">
        <v>43679</v>
      </c>
      <c r="B93" s="251" t="s">
        <v>511</v>
      </c>
      <c r="C93" s="251" t="s">
        <v>73</v>
      </c>
      <c r="D93" s="251" t="s">
        <v>41</v>
      </c>
      <c r="E93" s="171"/>
      <c r="F93" s="171">
        <v>3750</v>
      </c>
      <c r="G93" s="312">
        <f t="shared" si="2"/>
        <v>6.6156234563545269</v>
      </c>
      <c r="H93" s="312">
        <v>566.84</v>
      </c>
      <c r="I93" s="240">
        <f t="shared" si="3"/>
        <v>-550718</v>
      </c>
      <c r="J93" s="251" t="s">
        <v>19</v>
      </c>
      <c r="K93" s="251" t="s">
        <v>510</v>
      </c>
      <c r="L93" s="251" t="s">
        <v>818</v>
      </c>
      <c r="M93" s="251" t="s">
        <v>822</v>
      </c>
      <c r="N93" s="251" t="s">
        <v>29</v>
      </c>
      <c r="O93" s="252" t="s">
        <v>85</v>
      </c>
      <c r="P93" s="307"/>
      <c r="Q93" s="167"/>
      <c r="R93" s="241"/>
      <c r="S93" s="241"/>
    </row>
    <row r="94" spans="1:19">
      <c r="A94" s="257">
        <v>43679</v>
      </c>
      <c r="B94" s="251" t="s">
        <v>513</v>
      </c>
      <c r="C94" s="251" t="s">
        <v>73</v>
      </c>
      <c r="D94" s="251" t="s">
        <v>41</v>
      </c>
      <c r="E94" s="171"/>
      <c r="F94" s="171">
        <v>1000</v>
      </c>
      <c r="G94" s="312">
        <f t="shared" si="2"/>
        <v>1.7641662550278738</v>
      </c>
      <c r="H94" s="312">
        <v>566.84</v>
      </c>
      <c r="I94" s="240">
        <f t="shared" si="3"/>
        <v>-551718</v>
      </c>
      <c r="J94" s="251" t="s">
        <v>19</v>
      </c>
      <c r="K94" s="251" t="s">
        <v>512</v>
      </c>
      <c r="L94" s="251" t="s">
        <v>818</v>
      </c>
      <c r="M94" s="251" t="s">
        <v>822</v>
      </c>
      <c r="N94" s="251" t="s">
        <v>29</v>
      </c>
      <c r="O94" s="252" t="s">
        <v>85</v>
      </c>
      <c r="P94" s="307"/>
      <c r="Q94" s="167"/>
      <c r="R94" s="241"/>
      <c r="S94" s="241"/>
    </row>
    <row r="95" spans="1:19">
      <c r="A95" s="257">
        <v>43679</v>
      </c>
      <c r="B95" s="251" t="s">
        <v>515</v>
      </c>
      <c r="C95" s="251" t="s">
        <v>22</v>
      </c>
      <c r="D95" s="251" t="s">
        <v>36</v>
      </c>
      <c r="E95" s="171"/>
      <c r="F95" s="171">
        <v>5000</v>
      </c>
      <c r="G95" s="312">
        <f t="shared" si="2"/>
        <v>8.8208312751393692</v>
      </c>
      <c r="H95" s="312">
        <v>566.84</v>
      </c>
      <c r="I95" s="240">
        <f t="shared" si="3"/>
        <v>-556718</v>
      </c>
      <c r="J95" s="251" t="s">
        <v>19</v>
      </c>
      <c r="K95" s="251" t="s">
        <v>28</v>
      </c>
      <c r="L95" s="251" t="s">
        <v>818</v>
      </c>
      <c r="M95" s="251" t="s">
        <v>822</v>
      </c>
      <c r="N95" s="251" t="s">
        <v>29</v>
      </c>
      <c r="O95" s="251" t="s">
        <v>84</v>
      </c>
      <c r="P95" s="307"/>
      <c r="Q95" s="167"/>
      <c r="R95" s="241"/>
      <c r="S95" s="241"/>
    </row>
    <row r="96" spans="1:19">
      <c r="A96" s="257">
        <v>43679</v>
      </c>
      <c r="B96" s="251" t="s">
        <v>578</v>
      </c>
      <c r="C96" s="251" t="s">
        <v>22</v>
      </c>
      <c r="D96" s="252" t="s">
        <v>26</v>
      </c>
      <c r="E96" s="239"/>
      <c r="F96" s="239">
        <v>500</v>
      </c>
      <c r="G96" s="312">
        <f t="shared" si="2"/>
        <v>0.88003379329766263</v>
      </c>
      <c r="H96" s="312">
        <v>568.16</v>
      </c>
      <c r="I96" s="240">
        <f t="shared" si="3"/>
        <v>-557218</v>
      </c>
      <c r="J96" s="251" t="s">
        <v>70</v>
      </c>
      <c r="K96" s="251" t="s">
        <v>568</v>
      </c>
      <c r="L96" s="252" t="s">
        <v>826</v>
      </c>
      <c r="M96" s="252" t="s">
        <v>822</v>
      </c>
      <c r="N96" s="251" t="s">
        <v>29</v>
      </c>
      <c r="O96" s="251" t="s">
        <v>84</v>
      </c>
      <c r="P96" s="307"/>
      <c r="Q96" s="167"/>
      <c r="R96" s="241"/>
      <c r="S96" s="241"/>
    </row>
    <row r="97" spans="1:19">
      <c r="A97" s="257">
        <v>43679</v>
      </c>
      <c r="B97" s="251" t="s">
        <v>579</v>
      </c>
      <c r="C97" s="251" t="s">
        <v>22</v>
      </c>
      <c r="D97" s="252" t="s">
        <v>26</v>
      </c>
      <c r="E97" s="239"/>
      <c r="F97" s="239">
        <v>1500</v>
      </c>
      <c r="G97" s="312">
        <f t="shared" si="2"/>
        <v>2.6401013798929882</v>
      </c>
      <c r="H97" s="312">
        <v>568.16</v>
      </c>
      <c r="I97" s="240">
        <f t="shared" si="3"/>
        <v>-558718</v>
      </c>
      <c r="J97" s="251" t="s">
        <v>70</v>
      </c>
      <c r="K97" s="251" t="s">
        <v>568</v>
      </c>
      <c r="L97" s="252" t="s">
        <v>826</v>
      </c>
      <c r="M97" s="252" t="s">
        <v>822</v>
      </c>
      <c r="N97" s="251" t="s">
        <v>29</v>
      </c>
      <c r="O97" s="251" t="s">
        <v>84</v>
      </c>
      <c r="P97" s="307"/>
      <c r="Q97" s="167"/>
      <c r="R97" s="241"/>
      <c r="S97" s="241"/>
    </row>
    <row r="98" spans="1:19">
      <c r="A98" s="257">
        <v>43679</v>
      </c>
      <c r="B98" s="251" t="s">
        <v>653</v>
      </c>
      <c r="C98" s="252" t="s">
        <v>31</v>
      </c>
      <c r="D98" s="252" t="s">
        <v>26</v>
      </c>
      <c r="E98" s="239"/>
      <c r="F98" s="239">
        <v>16000</v>
      </c>
      <c r="G98" s="312">
        <f t="shared" si="2"/>
        <v>28.161081385525204</v>
      </c>
      <c r="H98" s="312">
        <v>568.16</v>
      </c>
      <c r="I98" s="240">
        <f t="shared" si="3"/>
        <v>-574718</v>
      </c>
      <c r="J98" s="251" t="s">
        <v>70</v>
      </c>
      <c r="K98" s="251">
        <v>9768</v>
      </c>
      <c r="L98" s="252" t="s">
        <v>826</v>
      </c>
      <c r="M98" s="252" t="s">
        <v>822</v>
      </c>
      <c r="N98" s="251" t="s">
        <v>29</v>
      </c>
      <c r="O98" s="252" t="s">
        <v>85</v>
      </c>
      <c r="P98" s="307"/>
      <c r="Q98" s="167"/>
      <c r="R98" s="241"/>
      <c r="S98" s="241"/>
    </row>
    <row r="99" spans="1:19">
      <c r="A99" s="257">
        <v>43679</v>
      </c>
      <c r="B99" s="251" t="s">
        <v>580</v>
      </c>
      <c r="C99" s="251" t="s">
        <v>22</v>
      </c>
      <c r="D99" s="252" t="s">
        <v>26</v>
      </c>
      <c r="E99" s="239"/>
      <c r="F99" s="239">
        <v>1500</v>
      </c>
      <c r="G99" s="312">
        <f t="shared" si="2"/>
        <v>2.6401013798929882</v>
      </c>
      <c r="H99" s="312">
        <v>568.16</v>
      </c>
      <c r="I99" s="240">
        <f t="shared" si="3"/>
        <v>-576218</v>
      </c>
      <c r="J99" s="251" t="s">
        <v>70</v>
      </c>
      <c r="K99" s="251" t="s">
        <v>568</v>
      </c>
      <c r="L99" s="252" t="s">
        <v>826</v>
      </c>
      <c r="M99" s="252" t="s">
        <v>822</v>
      </c>
      <c r="N99" s="251" t="s">
        <v>29</v>
      </c>
      <c r="O99" s="251" t="s">
        <v>84</v>
      </c>
      <c r="P99" s="307"/>
      <c r="Q99" s="167"/>
      <c r="R99" s="241"/>
      <c r="S99" s="241"/>
    </row>
    <row r="100" spans="1:19">
      <c r="A100" s="257">
        <v>43679</v>
      </c>
      <c r="B100" s="251" t="s">
        <v>654</v>
      </c>
      <c r="C100" s="252" t="s">
        <v>31</v>
      </c>
      <c r="D100" s="252" t="s">
        <v>26</v>
      </c>
      <c r="E100" s="239"/>
      <c r="F100" s="239">
        <v>5000</v>
      </c>
      <c r="G100" s="312">
        <f t="shared" si="2"/>
        <v>8.8003379329766265</v>
      </c>
      <c r="H100" s="312">
        <v>568.16</v>
      </c>
      <c r="I100" s="240">
        <f t="shared" si="3"/>
        <v>-581218</v>
      </c>
      <c r="J100" s="251" t="s">
        <v>70</v>
      </c>
      <c r="K100" s="251" t="s">
        <v>105</v>
      </c>
      <c r="L100" s="252" t="s">
        <v>826</v>
      </c>
      <c r="M100" s="252" t="s">
        <v>822</v>
      </c>
      <c r="N100" s="251" t="s">
        <v>29</v>
      </c>
      <c r="O100" s="252" t="s">
        <v>85</v>
      </c>
      <c r="P100" s="307"/>
      <c r="Q100" s="167"/>
      <c r="R100" s="241"/>
      <c r="S100" s="241"/>
    </row>
    <row r="101" spans="1:19">
      <c r="A101" s="257">
        <v>43679</v>
      </c>
      <c r="B101" s="251" t="s">
        <v>581</v>
      </c>
      <c r="C101" s="251" t="s">
        <v>22</v>
      </c>
      <c r="D101" s="252" t="s">
        <v>26</v>
      </c>
      <c r="E101" s="239"/>
      <c r="F101" s="239">
        <v>1500</v>
      </c>
      <c r="G101" s="312">
        <f t="shared" si="2"/>
        <v>2.6401013798929882</v>
      </c>
      <c r="H101" s="312">
        <v>568.16</v>
      </c>
      <c r="I101" s="240">
        <f t="shared" si="3"/>
        <v>-582718</v>
      </c>
      <c r="J101" s="251" t="s">
        <v>70</v>
      </c>
      <c r="K101" s="251" t="s">
        <v>568</v>
      </c>
      <c r="L101" s="252" t="s">
        <v>826</v>
      </c>
      <c r="M101" s="252" t="s">
        <v>822</v>
      </c>
      <c r="N101" s="251" t="s">
        <v>29</v>
      </c>
      <c r="O101" s="251" t="s">
        <v>84</v>
      </c>
      <c r="P101" s="307"/>
      <c r="Q101" s="167"/>
      <c r="R101" s="241"/>
      <c r="S101" s="241"/>
    </row>
    <row r="102" spans="1:19">
      <c r="A102" s="257">
        <v>43679</v>
      </c>
      <c r="B102" s="251" t="s">
        <v>582</v>
      </c>
      <c r="C102" s="251" t="s">
        <v>22</v>
      </c>
      <c r="D102" s="252" t="s">
        <v>26</v>
      </c>
      <c r="E102" s="239"/>
      <c r="F102" s="239">
        <v>1500</v>
      </c>
      <c r="G102" s="312">
        <f t="shared" si="2"/>
        <v>2.6401013798929882</v>
      </c>
      <c r="H102" s="312">
        <v>568.16</v>
      </c>
      <c r="I102" s="240">
        <f t="shared" si="3"/>
        <v>-584218</v>
      </c>
      <c r="J102" s="251" t="s">
        <v>70</v>
      </c>
      <c r="K102" s="251" t="s">
        <v>568</v>
      </c>
      <c r="L102" s="252" t="s">
        <v>826</v>
      </c>
      <c r="M102" s="252" t="s">
        <v>822</v>
      </c>
      <c r="N102" s="251" t="s">
        <v>29</v>
      </c>
      <c r="O102" s="251" t="s">
        <v>84</v>
      </c>
      <c r="P102" s="307"/>
      <c r="Q102" s="167"/>
      <c r="R102" s="241"/>
      <c r="S102" s="241"/>
    </row>
    <row r="103" spans="1:19">
      <c r="A103" s="257">
        <v>43679</v>
      </c>
      <c r="B103" s="251" t="s">
        <v>583</v>
      </c>
      <c r="C103" s="251" t="s">
        <v>22</v>
      </c>
      <c r="D103" s="252" t="s">
        <v>26</v>
      </c>
      <c r="E103" s="239"/>
      <c r="F103" s="239">
        <v>1000</v>
      </c>
      <c r="G103" s="312">
        <f t="shared" si="2"/>
        <v>1.7600675865953253</v>
      </c>
      <c r="H103" s="312">
        <v>568.16</v>
      </c>
      <c r="I103" s="240">
        <f t="shared" si="3"/>
        <v>-585218</v>
      </c>
      <c r="J103" s="251" t="s">
        <v>70</v>
      </c>
      <c r="K103" s="251" t="s">
        <v>568</v>
      </c>
      <c r="L103" s="252" t="s">
        <v>826</v>
      </c>
      <c r="M103" s="252" t="s">
        <v>822</v>
      </c>
      <c r="N103" s="251" t="s">
        <v>29</v>
      </c>
      <c r="O103" s="251" t="s">
        <v>84</v>
      </c>
      <c r="P103" s="307"/>
      <c r="Q103" s="167"/>
      <c r="R103" s="241"/>
      <c r="S103" s="241"/>
    </row>
    <row r="104" spans="1:19">
      <c r="A104" s="257">
        <v>43679</v>
      </c>
      <c r="B104" s="251" t="s">
        <v>662</v>
      </c>
      <c r="C104" s="252" t="s">
        <v>31</v>
      </c>
      <c r="D104" s="252" t="s">
        <v>26</v>
      </c>
      <c r="E104" s="239"/>
      <c r="F104" s="239">
        <v>2000</v>
      </c>
      <c r="G104" s="312">
        <f t="shared" si="2"/>
        <v>3.5201351731906505</v>
      </c>
      <c r="H104" s="312">
        <v>568.16</v>
      </c>
      <c r="I104" s="240">
        <f t="shared" si="3"/>
        <v>-587218</v>
      </c>
      <c r="J104" s="251" t="s">
        <v>70</v>
      </c>
      <c r="K104" s="251" t="s">
        <v>568</v>
      </c>
      <c r="L104" s="252" t="s">
        <v>826</v>
      </c>
      <c r="M104" s="252" t="s">
        <v>822</v>
      </c>
      <c r="N104" s="251" t="s">
        <v>29</v>
      </c>
      <c r="O104" s="251" t="s">
        <v>84</v>
      </c>
      <c r="P104" s="307"/>
      <c r="Q104" s="167"/>
      <c r="R104" s="241"/>
      <c r="S104" s="241"/>
    </row>
    <row r="105" spans="1:19">
      <c r="A105" s="257">
        <v>43679</v>
      </c>
      <c r="B105" s="251" t="s">
        <v>584</v>
      </c>
      <c r="C105" s="251" t="s">
        <v>22</v>
      </c>
      <c r="D105" s="252" t="s">
        <v>26</v>
      </c>
      <c r="E105" s="239"/>
      <c r="F105" s="239">
        <v>1000</v>
      </c>
      <c r="G105" s="312">
        <f t="shared" si="2"/>
        <v>1.7600675865953253</v>
      </c>
      <c r="H105" s="312">
        <v>568.16</v>
      </c>
      <c r="I105" s="240">
        <f t="shared" si="3"/>
        <v>-588218</v>
      </c>
      <c r="J105" s="251" t="s">
        <v>70</v>
      </c>
      <c r="K105" s="251" t="s">
        <v>568</v>
      </c>
      <c r="L105" s="252" t="s">
        <v>826</v>
      </c>
      <c r="M105" s="252" t="s">
        <v>822</v>
      </c>
      <c r="N105" s="251" t="s">
        <v>29</v>
      </c>
      <c r="O105" s="251" t="s">
        <v>84</v>
      </c>
      <c r="P105" s="307"/>
      <c r="Q105" s="167"/>
      <c r="R105" s="241"/>
      <c r="S105" s="241"/>
    </row>
    <row r="106" spans="1:19">
      <c r="A106" s="257">
        <v>43679</v>
      </c>
      <c r="B106" s="251" t="s">
        <v>585</v>
      </c>
      <c r="C106" s="251" t="s">
        <v>22</v>
      </c>
      <c r="D106" s="252" t="s">
        <v>26</v>
      </c>
      <c r="E106" s="239"/>
      <c r="F106" s="239">
        <v>500</v>
      </c>
      <c r="G106" s="312">
        <f t="shared" si="2"/>
        <v>0.88003379329766263</v>
      </c>
      <c r="H106" s="312">
        <v>568.16</v>
      </c>
      <c r="I106" s="240">
        <f t="shared" si="3"/>
        <v>-588718</v>
      </c>
      <c r="J106" s="251" t="s">
        <v>70</v>
      </c>
      <c r="K106" s="251" t="s">
        <v>568</v>
      </c>
      <c r="L106" s="252" t="s">
        <v>826</v>
      </c>
      <c r="M106" s="252" t="s">
        <v>822</v>
      </c>
      <c r="N106" s="251" t="s">
        <v>29</v>
      </c>
      <c r="O106" s="251" t="s">
        <v>84</v>
      </c>
      <c r="P106" s="307"/>
      <c r="Q106" s="167"/>
      <c r="R106" s="241"/>
      <c r="S106" s="241"/>
    </row>
    <row r="107" spans="1:19">
      <c r="A107" s="257">
        <v>43679</v>
      </c>
      <c r="B107" s="251" t="s">
        <v>586</v>
      </c>
      <c r="C107" s="251" t="s">
        <v>22</v>
      </c>
      <c r="D107" s="252" t="s">
        <v>26</v>
      </c>
      <c r="E107" s="239"/>
      <c r="F107" s="239">
        <v>500</v>
      </c>
      <c r="G107" s="312">
        <f t="shared" si="2"/>
        <v>0.88003379329766263</v>
      </c>
      <c r="H107" s="312">
        <v>568.16</v>
      </c>
      <c r="I107" s="240">
        <f t="shared" si="3"/>
        <v>-589218</v>
      </c>
      <c r="J107" s="251" t="s">
        <v>70</v>
      </c>
      <c r="K107" s="251" t="s">
        <v>568</v>
      </c>
      <c r="L107" s="252" t="s">
        <v>826</v>
      </c>
      <c r="M107" s="252" t="s">
        <v>822</v>
      </c>
      <c r="N107" s="251" t="s">
        <v>29</v>
      </c>
      <c r="O107" s="251" t="s">
        <v>84</v>
      </c>
      <c r="P107" s="307"/>
      <c r="Q107" s="167"/>
      <c r="R107" s="241"/>
      <c r="S107" s="241"/>
    </row>
    <row r="108" spans="1:19">
      <c r="A108" s="257">
        <v>43679</v>
      </c>
      <c r="B108" s="251" t="s">
        <v>587</v>
      </c>
      <c r="C108" s="251" t="s">
        <v>22</v>
      </c>
      <c r="D108" s="252" t="s">
        <v>26</v>
      </c>
      <c r="E108" s="239"/>
      <c r="F108" s="239">
        <v>1000</v>
      </c>
      <c r="G108" s="312">
        <f t="shared" si="2"/>
        <v>1.7600675865953253</v>
      </c>
      <c r="H108" s="312">
        <v>568.16</v>
      </c>
      <c r="I108" s="240">
        <f t="shared" si="3"/>
        <v>-590218</v>
      </c>
      <c r="J108" s="251" t="s">
        <v>70</v>
      </c>
      <c r="K108" s="251" t="s">
        <v>568</v>
      </c>
      <c r="L108" s="252" t="s">
        <v>826</v>
      </c>
      <c r="M108" s="252" t="s">
        <v>822</v>
      </c>
      <c r="N108" s="251" t="s">
        <v>29</v>
      </c>
      <c r="O108" s="251" t="s">
        <v>84</v>
      </c>
      <c r="P108" s="307"/>
      <c r="Q108" s="167"/>
      <c r="R108" s="241"/>
      <c r="S108" s="241"/>
    </row>
    <row r="109" spans="1:19">
      <c r="A109" s="257">
        <v>43679</v>
      </c>
      <c r="B109" s="251" t="s">
        <v>655</v>
      </c>
      <c r="C109" s="252" t="s">
        <v>31</v>
      </c>
      <c r="D109" s="252" t="s">
        <v>26</v>
      </c>
      <c r="E109" s="239"/>
      <c r="F109" s="239">
        <v>3550</v>
      </c>
      <c r="G109" s="312">
        <f t="shared" si="2"/>
        <v>6.248239932413405</v>
      </c>
      <c r="H109" s="312">
        <v>568.16</v>
      </c>
      <c r="I109" s="240">
        <f t="shared" si="3"/>
        <v>-593768</v>
      </c>
      <c r="J109" s="251" t="s">
        <v>70</v>
      </c>
      <c r="K109" s="251" t="s">
        <v>105</v>
      </c>
      <c r="L109" s="252" t="s">
        <v>826</v>
      </c>
      <c r="M109" s="252" t="s">
        <v>822</v>
      </c>
      <c r="N109" s="251" t="s">
        <v>29</v>
      </c>
      <c r="O109" s="252" t="s">
        <v>85</v>
      </c>
      <c r="P109" s="307"/>
      <c r="Q109" s="167"/>
      <c r="R109" s="241"/>
      <c r="S109" s="241"/>
    </row>
    <row r="110" spans="1:19">
      <c r="A110" s="257">
        <v>43679</v>
      </c>
      <c r="B110" s="251" t="s">
        <v>588</v>
      </c>
      <c r="C110" s="252" t="s">
        <v>31</v>
      </c>
      <c r="D110" s="252" t="s">
        <v>26</v>
      </c>
      <c r="E110" s="239"/>
      <c r="F110" s="239">
        <v>22975</v>
      </c>
      <c r="G110" s="312">
        <f t="shared" si="2"/>
        <v>40.437552802027604</v>
      </c>
      <c r="H110" s="312">
        <v>568.16</v>
      </c>
      <c r="I110" s="240">
        <f t="shared" si="3"/>
        <v>-616743</v>
      </c>
      <c r="J110" s="251" t="s">
        <v>70</v>
      </c>
      <c r="K110" s="251" t="s">
        <v>589</v>
      </c>
      <c r="L110" s="252" t="s">
        <v>826</v>
      </c>
      <c r="M110" s="252" t="s">
        <v>822</v>
      </c>
      <c r="N110" s="251" t="s">
        <v>29</v>
      </c>
      <c r="O110" s="252" t="s">
        <v>85</v>
      </c>
      <c r="P110" s="307"/>
      <c r="Q110" s="167"/>
      <c r="R110" s="241"/>
      <c r="S110" s="241"/>
    </row>
    <row r="111" spans="1:19">
      <c r="A111" s="257">
        <v>43679</v>
      </c>
      <c r="B111" s="251" t="s">
        <v>590</v>
      </c>
      <c r="C111" s="251" t="s">
        <v>22</v>
      </c>
      <c r="D111" s="252" t="s">
        <v>26</v>
      </c>
      <c r="E111" s="239"/>
      <c r="F111" s="239">
        <v>500</v>
      </c>
      <c r="G111" s="312">
        <f t="shared" si="2"/>
        <v>0.88003379329766263</v>
      </c>
      <c r="H111" s="312">
        <v>568.16</v>
      </c>
      <c r="I111" s="240">
        <f t="shared" si="3"/>
        <v>-617243</v>
      </c>
      <c r="J111" s="251" t="s">
        <v>70</v>
      </c>
      <c r="K111" s="251" t="s">
        <v>568</v>
      </c>
      <c r="L111" s="252" t="s">
        <v>826</v>
      </c>
      <c r="M111" s="252" t="s">
        <v>822</v>
      </c>
      <c r="N111" s="251" t="s">
        <v>29</v>
      </c>
      <c r="O111" s="251" t="s">
        <v>84</v>
      </c>
      <c r="P111" s="307"/>
      <c r="Q111" s="167"/>
      <c r="R111" s="241"/>
      <c r="S111" s="241"/>
    </row>
    <row r="112" spans="1:19">
      <c r="A112" s="257">
        <v>43679</v>
      </c>
      <c r="B112" s="251" t="s">
        <v>591</v>
      </c>
      <c r="C112" s="251" t="s">
        <v>22</v>
      </c>
      <c r="D112" s="252" t="s">
        <v>26</v>
      </c>
      <c r="E112" s="239"/>
      <c r="F112" s="239">
        <v>500</v>
      </c>
      <c r="G112" s="312">
        <f t="shared" si="2"/>
        <v>0.88003379329766263</v>
      </c>
      <c r="H112" s="312">
        <v>568.16</v>
      </c>
      <c r="I112" s="240">
        <f t="shared" si="3"/>
        <v>-617743</v>
      </c>
      <c r="J112" s="251" t="s">
        <v>70</v>
      </c>
      <c r="K112" s="251" t="s">
        <v>568</v>
      </c>
      <c r="L112" s="252" t="s">
        <v>826</v>
      </c>
      <c r="M112" s="252" t="s">
        <v>822</v>
      </c>
      <c r="N112" s="251" t="s">
        <v>29</v>
      </c>
      <c r="O112" s="251" t="s">
        <v>84</v>
      </c>
      <c r="P112" s="307"/>
      <c r="Q112" s="167"/>
      <c r="R112" s="241"/>
      <c r="S112" s="241"/>
    </row>
    <row r="113" spans="1:19">
      <c r="A113" s="257">
        <v>43679</v>
      </c>
      <c r="B113" s="251" t="s">
        <v>663</v>
      </c>
      <c r="C113" s="252" t="s">
        <v>31</v>
      </c>
      <c r="D113" s="252" t="s">
        <v>26</v>
      </c>
      <c r="E113" s="239"/>
      <c r="F113" s="239">
        <v>2500</v>
      </c>
      <c r="G113" s="312">
        <f t="shared" si="2"/>
        <v>4.4001689664883132</v>
      </c>
      <c r="H113" s="312">
        <v>568.16</v>
      </c>
      <c r="I113" s="240">
        <f t="shared" si="3"/>
        <v>-620243</v>
      </c>
      <c r="J113" s="251" t="s">
        <v>70</v>
      </c>
      <c r="K113" s="251" t="s">
        <v>568</v>
      </c>
      <c r="L113" s="252" t="s">
        <v>826</v>
      </c>
      <c r="M113" s="252" t="s">
        <v>822</v>
      </c>
      <c r="N113" s="251" t="s">
        <v>29</v>
      </c>
      <c r="O113" s="251" t="s">
        <v>84</v>
      </c>
      <c r="P113" s="307"/>
      <c r="Q113" s="167"/>
      <c r="R113" s="241"/>
      <c r="S113" s="241"/>
    </row>
    <row r="114" spans="1:19">
      <c r="A114" s="257">
        <v>43679</v>
      </c>
      <c r="B114" s="251" t="s">
        <v>592</v>
      </c>
      <c r="C114" s="251" t="s">
        <v>22</v>
      </c>
      <c r="D114" s="252" t="s">
        <v>26</v>
      </c>
      <c r="E114" s="239"/>
      <c r="F114" s="239">
        <v>1000</v>
      </c>
      <c r="G114" s="312">
        <f t="shared" si="2"/>
        <v>1.7600675865953253</v>
      </c>
      <c r="H114" s="312">
        <v>568.16</v>
      </c>
      <c r="I114" s="240">
        <f t="shared" si="3"/>
        <v>-621243</v>
      </c>
      <c r="J114" s="251" t="s">
        <v>70</v>
      </c>
      <c r="K114" s="251" t="s">
        <v>568</v>
      </c>
      <c r="L114" s="252" t="s">
        <v>826</v>
      </c>
      <c r="M114" s="252" t="s">
        <v>822</v>
      </c>
      <c r="N114" s="251" t="s">
        <v>29</v>
      </c>
      <c r="O114" s="251" t="s">
        <v>84</v>
      </c>
      <c r="P114" s="307"/>
      <c r="Q114" s="167"/>
      <c r="R114" s="241"/>
      <c r="S114" s="241"/>
    </row>
    <row r="115" spans="1:19">
      <c r="A115" s="257">
        <v>43679</v>
      </c>
      <c r="B115" s="251" t="s">
        <v>593</v>
      </c>
      <c r="C115" s="251" t="s">
        <v>22</v>
      </c>
      <c r="D115" s="252" t="s">
        <v>26</v>
      </c>
      <c r="E115" s="239"/>
      <c r="F115" s="239">
        <v>1000</v>
      </c>
      <c r="G115" s="312">
        <f t="shared" si="2"/>
        <v>1.7600675865953253</v>
      </c>
      <c r="H115" s="312">
        <v>568.16</v>
      </c>
      <c r="I115" s="240">
        <f t="shared" si="3"/>
        <v>-622243</v>
      </c>
      <c r="J115" s="251" t="s">
        <v>70</v>
      </c>
      <c r="K115" s="251" t="s">
        <v>568</v>
      </c>
      <c r="L115" s="252" t="s">
        <v>826</v>
      </c>
      <c r="M115" s="252" t="s">
        <v>822</v>
      </c>
      <c r="N115" s="251" t="s">
        <v>29</v>
      </c>
      <c r="O115" s="251" t="s">
        <v>84</v>
      </c>
      <c r="P115" s="307"/>
      <c r="Q115" s="167"/>
      <c r="R115" s="241"/>
      <c r="S115" s="241"/>
    </row>
    <row r="116" spans="1:19">
      <c r="A116" s="257">
        <v>43679</v>
      </c>
      <c r="B116" s="251" t="s">
        <v>775</v>
      </c>
      <c r="C116" s="253" t="s">
        <v>62</v>
      </c>
      <c r="D116" s="251" t="s">
        <v>26</v>
      </c>
      <c r="E116" s="166"/>
      <c r="F116" s="171">
        <v>470000</v>
      </c>
      <c r="G116" s="312">
        <f t="shared" si="2"/>
        <v>716.51038101582878</v>
      </c>
      <c r="H116" s="312">
        <v>655.95699999999999</v>
      </c>
      <c r="I116" s="240">
        <f t="shared" si="3"/>
        <v>-1092243</v>
      </c>
      <c r="J116" s="251" t="s">
        <v>71</v>
      </c>
      <c r="K116" s="166" t="s">
        <v>770</v>
      </c>
      <c r="L116" s="251" t="s">
        <v>816</v>
      </c>
      <c r="M116" s="252" t="s">
        <v>821</v>
      </c>
      <c r="N116" s="251" t="s">
        <v>29</v>
      </c>
      <c r="O116" s="251" t="s">
        <v>85</v>
      </c>
      <c r="P116" s="331" t="s">
        <v>888</v>
      </c>
      <c r="Q116" s="167"/>
      <c r="R116" s="241"/>
      <c r="S116" s="241"/>
    </row>
    <row r="117" spans="1:19">
      <c r="A117" s="257">
        <v>43679</v>
      </c>
      <c r="B117" s="251" t="s">
        <v>776</v>
      </c>
      <c r="C117" s="253" t="s">
        <v>62</v>
      </c>
      <c r="D117" s="251" t="s">
        <v>39</v>
      </c>
      <c r="E117" s="166"/>
      <c r="F117" s="171">
        <v>140000</v>
      </c>
      <c r="G117" s="312">
        <f t="shared" si="2"/>
        <v>213.42862413237452</v>
      </c>
      <c r="H117" s="312">
        <v>655.95699999999999</v>
      </c>
      <c r="I117" s="240">
        <f t="shared" si="3"/>
        <v>-1232243</v>
      </c>
      <c r="J117" s="251" t="s">
        <v>71</v>
      </c>
      <c r="K117" s="166" t="s">
        <v>770</v>
      </c>
      <c r="L117" s="251" t="s">
        <v>816</v>
      </c>
      <c r="M117" s="252" t="s">
        <v>821</v>
      </c>
      <c r="N117" s="251" t="s">
        <v>29</v>
      </c>
      <c r="O117" s="251" t="s">
        <v>85</v>
      </c>
      <c r="P117" s="331" t="s">
        <v>890</v>
      </c>
      <c r="Q117" s="167"/>
      <c r="R117" s="241"/>
      <c r="S117" s="241"/>
    </row>
    <row r="118" spans="1:19">
      <c r="A118" s="257">
        <v>43679</v>
      </c>
      <c r="B118" s="251" t="s">
        <v>777</v>
      </c>
      <c r="C118" s="253" t="s">
        <v>62</v>
      </c>
      <c r="D118" s="251" t="s">
        <v>26</v>
      </c>
      <c r="E118" s="166"/>
      <c r="F118" s="171">
        <v>193600</v>
      </c>
      <c r="G118" s="312">
        <f t="shared" si="2"/>
        <v>295.14129737162648</v>
      </c>
      <c r="H118" s="312">
        <v>655.95699999999999</v>
      </c>
      <c r="I118" s="240">
        <f t="shared" si="3"/>
        <v>-1425843</v>
      </c>
      <c r="J118" s="251" t="s">
        <v>71</v>
      </c>
      <c r="K118" s="166" t="s">
        <v>770</v>
      </c>
      <c r="L118" s="251" t="s">
        <v>816</v>
      </c>
      <c r="M118" s="252" t="s">
        <v>821</v>
      </c>
      <c r="N118" s="251" t="s">
        <v>29</v>
      </c>
      <c r="O118" s="251" t="s">
        <v>85</v>
      </c>
      <c r="P118" s="331" t="s">
        <v>888</v>
      </c>
      <c r="Q118" s="167"/>
      <c r="R118" s="241"/>
      <c r="S118" s="241"/>
    </row>
    <row r="119" spans="1:19">
      <c r="A119" s="257">
        <v>43679</v>
      </c>
      <c r="B119" s="251" t="s">
        <v>778</v>
      </c>
      <c r="C119" s="253" t="s">
        <v>62</v>
      </c>
      <c r="D119" s="251" t="s">
        <v>26</v>
      </c>
      <c r="E119" s="166"/>
      <c r="F119" s="171">
        <v>250000</v>
      </c>
      <c r="G119" s="312">
        <f t="shared" si="2"/>
        <v>381.12254309352596</v>
      </c>
      <c r="H119" s="312">
        <v>655.95699999999999</v>
      </c>
      <c r="I119" s="240">
        <f t="shared" si="3"/>
        <v>-1675843</v>
      </c>
      <c r="J119" s="251" t="s">
        <v>71</v>
      </c>
      <c r="K119" s="166" t="s">
        <v>770</v>
      </c>
      <c r="L119" s="251" t="s">
        <v>816</v>
      </c>
      <c r="M119" s="252" t="s">
        <v>821</v>
      </c>
      <c r="N119" s="251" t="s">
        <v>29</v>
      </c>
      <c r="O119" s="251" t="s">
        <v>85</v>
      </c>
      <c r="P119" s="331" t="s">
        <v>888</v>
      </c>
      <c r="Q119" s="167"/>
      <c r="R119" s="241"/>
      <c r="S119" s="241"/>
    </row>
    <row r="120" spans="1:19">
      <c r="A120" s="257">
        <v>43679</v>
      </c>
      <c r="B120" s="251" t="s">
        <v>931</v>
      </c>
      <c r="C120" s="253" t="s">
        <v>62</v>
      </c>
      <c r="D120" s="251" t="s">
        <v>26</v>
      </c>
      <c r="E120" s="166"/>
      <c r="F120" s="171">
        <f>15*230000/26+17692</f>
        <v>150384.30769230769</v>
      </c>
      <c r="G120" s="312">
        <f t="shared" si="2"/>
        <v>229.2593991562064</v>
      </c>
      <c r="H120" s="312">
        <v>655.95699999999999</v>
      </c>
      <c r="I120" s="240">
        <f t="shared" si="3"/>
        <v>-1826227.3076923077</v>
      </c>
      <c r="J120" s="251" t="s">
        <v>71</v>
      </c>
      <c r="K120" s="166" t="s">
        <v>770</v>
      </c>
      <c r="L120" s="251" t="s">
        <v>816</v>
      </c>
      <c r="M120" s="252" t="s">
        <v>821</v>
      </c>
      <c r="N120" s="251" t="s">
        <v>29</v>
      </c>
      <c r="O120" s="251" t="s">
        <v>85</v>
      </c>
      <c r="P120" s="331" t="s">
        <v>888</v>
      </c>
      <c r="Q120" s="167"/>
      <c r="R120" s="241"/>
      <c r="S120" s="241"/>
    </row>
    <row r="121" spans="1:19">
      <c r="A121" s="257">
        <v>43679</v>
      </c>
      <c r="B121" s="251" t="s">
        <v>944</v>
      </c>
      <c r="C121" s="253" t="s">
        <v>62</v>
      </c>
      <c r="D121" s="251" t="s">
        <v>26</v>
      </c>
      <c r="E121" s="166"/>
      <c r="F121" s="171">
        <f>11*230000/26-17692</f>
        <v>79615.692307692312</v>
      </c>
      <c r="G121" s="312">
        <f t="shared" si="2"/>
        <v>140.45531773991303</v>
      </c>
      <c r="H121" s="312">
        <v>566.84</v>
      </c>
      <c r="I121" s="240">
        <f t="shared" si="3"/>
        <v>-1905843</v>
      </c>
      <c r="J121" s="251" t="s">
        <v>71</v>
      </c>
      <c r="K121" s="166" t="s">
        <v>770</v>
      </c>
      <c r="L121" s="251" t="s">
        <v>818</v>
      </c>
      <c r="M121" s="252" t="s">
        <v>822</v>
      </c>
      <c r="N121" s="251" t="s">
        <v>29</v>
      </c>
      <c r="O121" s="251" t="s">
        <v>85</v>
      </c>
      <c r="P121" s="331"/>
      <c r="Q121" s="167"/>
      <c r="R121" s="241"/>
      <c r="S121" s="241"/>
    </row>
    <row r="122" spans="1:19">
      <c r="A122" s="257">
        <v>43679</v>
      </c>
      <c r="B122" s="251" t="s">
        <v>780</v>
      </c>
      <c r="C122" s="253" t="s">
        <v>62</v>
      </c>
      <c r="D122" s="251" t="s">
        <v>26</v>
      </c>
      <c r="E122" s="166"/>
      <c r="F122" s="171">
        <v>193600</v>
      </c>
      <c r="G122" s="312">
        <f t="shared" si="2"/>
        <v>295.14129737162648</v>
      </c>
      <c r="H122" s="312">
        <v>655.95699999999999</v>
      </c>
      <c r="I122" s="240">
        <f t="shared" si="3"/>
        <v>-2099443</v>
      </c>
      <c r="J122" s="251" t="s">
        <v>71</v>
      </c>
      <c r="K122" s="166" t="s">
        <v>770</v>
      </c>
      <c r="L122" s="251" t="s">
        <v>816</v>
      </c>
      <c r="M122" s="252" t="s">
        <v>821</v>
      </c>
      <c r="N122" s="251" t="s">
        <v>29</v>
      </c>
      <c r="O122" s="251" t="s">
        <v>85</v>
      </c>
      <c r="P122" s="331" t="s">
        <v>888</v>
      </c>
      <c r="Q122" s="167"/>
      <c r="R122" s="241"/>
      <c r="S122" s="241"/>
    </row>
    <row r="123" spans="1:19">
      <c r="A123" s="257">
        <v>43679</v>
      </c>
      <c r="B123" s="251" t="s">
        <v>781</v>
      </c>
      <c r="C123" s="253" t="s">
        <v>62</v>
      </c>
      <c r="D123" s="251" t="s">
        <v>26</v>
      </c>
      <c r="E123" s="166"/>
      <c r="F123" s="171">
        <v>230000</v>
      </c>
      <c r="G123" s="312">
        <f t="shared" si="2"/>
        <v>350.63273964604389</v>
      </c>
      <c r="H123" s="312">
        <v>655.95699999999999</v>
      </c>
      <c r="I123" s="240">
        <f t="shared" si="3"/>
        <v>-2329443</v>
      </c>
      <c r="J123" s="251" t="s">
        <v>71</v>
      </c>
      <c r="K123" s="166" t="s">
        <v>770</v>
      </c>
      <c r="L123" s="251" t="s">
        <v>816</v>
      </c>
      <c r="M123" s="252" t="s">
        <v>821</v>
      </c>
      <c r="N123" s="251" t="s">
        <v>29</v>
      </c>
      <c r="O123" s="251" t="s">
        <v>85</v>
      </c>
      <c r="P123" s="331" t="s">
        <v>888</v>
      </c>
      <c r="Q123" s="167"/>
      <c r="R123" s="241"/>
      <c r="S123" s="241"/>
    </row>
    <row r="124" spans="1:19">
      <c r="A124" s="257">
        <v>43679</v>
      </c>
      <c r="B124" s="251" t="s">
        <v>945</v>
      </c>
      <c r="C124" s="253" t="s">
        <v>62</v>
      </c>
      <c r="D124" s="251" t="s">
        <v>36</v>
      </c>
      <c r="E124" s="166"/>
      <c r="F124" s="171">
        <f>385939*18/26+21590</f>
        <v>288778.53846153844</v>
      </c>
      <c r="G124" s="312">
        <f t="shared" si="2"/>
        <v>440.24004387717252</v>
      </c>
      <c r="H124" s="312">
        <v>655.95699999999999</v>
      </c>
      <c r="I124" s="240">
        <f t="shared" si="3"/>
        <v>-2618221.5384615385</v>
      </c>
      <c r="J124" s="251" t="s">
        <v>71</v>
      </c>
      <c r="K124" s="166" t="s">
        <v>770</v>
      </c>
      <c r="L124" s="251" t="s">
        <v>816</v>
      </c>
      <c r="M124" s="252" t="s">
        <v>821</v>
      </c>
      <c r="N124" s="251" t="s">
        <v>29</v>
      </c>
      <c r="O124" s="251" t="s">
        <v>85</v>
      </c>
      <c r="P124" s="331" t="s">
        <v>889</v>
      </c>
      <c r="Q124" s="167"/>
      <c r="R124" s="241"/>
      <c r="S124" s="241"/>
    </row>
    <row r="125" spans="1:19">
      <c r="A125" s="257">
        <v>43679</v>
      </c>
      <c r="B125" s="251" t="s">
        <v>932</v>
      </c>
      <c r="C125" s="253" t="s">
        <v>62</v>
      </c>
      <c r="D125" s="251" t="s">
        <v>36</v>
      </c>
      <c r="E125" s="166"/>
      <c r="F125" s="171">
        <f>8*385939/26-21590</f>
        <v>97160.461538461532</v>
      </c>
      <c r="G125" s="312">
        <f t="shared" si="2"/>
        <v>171.40720756908743</v>
      </c>
      <c r="H125" s="312">
        <v>566.84</v>
      </c>
      <c r="I125" s="240">
        <f t="shared" si="3"/>
        <v>-2715382</v>
      </c>
      <c r="J125" s="251" t="s">
        <v>71</v>
      </c>
      <c r="K125" s="166" t="s">
        <v>770</v>
      </c>
      <c r="L125" s="251" t="s">
        <v>818</v>
      </c>
      <c r="M125" s="252" t="s">
        <v>822</v>
      </c>
      <c r="N125" s="251" t="s">
        <v>29</v>
      </c>
      <c r="O125" s="251" t="s">
        <v>85</v>
      </c>
      <c r="P125" s="331"/>
      <c r="Q125" s="167"/>
      <c r="R125" s="241"/>
      <c r="S125" s="241"/>
    </row>
    <row r="126" spans="1:19">
      <c r="A126" s="257">
        <v>43679</v>
      </c>
      <c r="B126" s="251" t="s">
        <v>783</v>
      </c>
      <c r="C126" s="253" t="s">
        <v>62</v>
      </c>
      <c r="D126" s="251" t="s">
        <v>26</v>
      </c>
      <c r="E126" s="166"/>
      <c r="F126" s="171">
        <v>166755</v>
      </c>
      <c r="G126" s="312">
        <f t="shared" si="2"/>
        <v>254.21635869424367</v>
      </c>
      <c r="H126" s="312">
        <v>655.95699999999999</v>
      </c>
      <c r="I126" s="240">
        <f t="shared" si="3"/>
        <v>-2882137</v>
      </c>
      <c r="J126" s="251" t="s">
        <v>71</v>
      </c>
      <c r="K126" s="166" t="s">
        <v>770</v>
      </c>
      <c r="L126" s="251" t="s">
        <v>816</v>
      </c>
      <c r="M126" s="252" t="s">
        <v>821</v>
      </c>
      <c r="N126" s="251" t="s">
        <v>29</v>
      </c>
      <c r="O126" s="251" t="s">
        <v>85</v>
      </c>
      <c r="P126" s="331" t="s">
        <v>888</v>
      </c>
      <c r="Q126" s="167"/>
      <c r="R126" s="241"/>
      <c r="S126" s="241"/>
    </row>
    <row r="127" spans="1:19">
      <c r="A127" s="257">
        <v>43679</v>
      </c>
      <c r="B127" s="251" t="s">
        <v>784</v>
      </c>
      <c r="C127" s="252" t="s">
        <v>801</v>
      </c>
      <c r="D127" s="251" t="s">
        <v>41</v>
      </c>
      <c r="E127" s="166"/>
      <c r="F127" s="1">
        <v>9964</v>
      </c>
      <c r="G127" s="312">
        <f t="shared" si="2"/>
        <v>15.19002007753557</v>
      </c>
      <c r="H127" s="312">
        <v>655.95699999999999</v>
      </c>
      <c r="I127" s="240">
        <f t="shared" si="3"/>
        <v>-2892101</v>
      </c>
      <c r="J127" s="251" t="s">
        <v>71</v>
      </c>
      <c r="K127" s="166" t="s">
        <v>770</v>
      </c>
      <c r="L127" s="251" t="s">
        <v>816</v>
      </c>
      <c r="M127" s="251" t="s">
        <v>821</v>
      </c>
      <c r="N127" s="251" t="s">
        <v>29</v>
      </c>
      <c r="O127" s="251" t="s">
        <v>85</v>
      </c>
      <c r="P127" s="331" t="s">
        <v>883</v>
      </c>
      <c r="Q127" s="167"/>
      <c r="R127" s="241"/>
      <c r="S127" s="241"/>
    </row>
    <row r="128" spans="1:19">
      <c r="A128" s="257">
        <v>43680</v>
      </c>
      <c r="B128" s="252" t="s">
        <v>186</v>
      </c>
      <c r="C128" s="251" t="s">
        <v>22</v>
      </c>
      <c r="D128" s="252" t="s">
        <v>26</v>
      </c>
      <c r="E128" s="1"/>
      <c r="F128" s="1">
        <v>500</v>
      </c>
      <c r="G128" s="312">
        <f t="shared" si="2"/>
        <v>0.90594480984218451</v>
      </c>
      <c r="H128" s="312">
        <v>551.91</v>
      </c>
      <c r="I128" s="240">
        <f t="shared" si="3"/>
        <v>-2892601</v>
      </c>
      <c r="J128" s="251" t="s">
        <v>27</v>
      </c>
      <c r="K128" s="252" t="s">
        <v>30</v>
      </c>
      <c r="L128" s="252" t="s">
        <v>825</v>
      </c>
      <c r="M128" s="252" t="s">
        <v>822</v>
      </c>
      <c r="N128" s="251" t="s">
        <v>29</v>
      </c>
      <c r="O128" s="251" t="s">
        <v>84</v>
      </c>
      <c r="P128" s="307"/>
      <c r="Q128" s="167"/>
      <c r="R128" s="241"/>
      <c r="S128" s="241"/>
    </row>
    <row r="129" spans="1:19">
      <c r="A129" s="257">
        <v>43680</v>
      </c>
      <c r="B129" s="252" t="s">
        <v>187</v>
      </c>
      <c r="C129" s="251" t="s">
        <v>22</v>
      </c>
      <c r="D129" s="252" t="s">
        <v>26</v>
      </c>
      <c r="E129" s="1"/>
      <c r="F129" s="1">
        <v>500</v>
      </c>
      <c r="G129" s="312">
        <f t="shared" si="2"/>
        <v>0.90594480984218451</v>
      </c>
      <c r="H129" s="312">
        <v>551.91</v>
      </c>
      <c r="I129" s="240">
        <f t="shared" si="3"/>
        <v>-2893101</v>
      </c>
      <c r="J129" s="251" t="s">
        <v>27</v>
      </c>
      <c r="K129" s="252" t="s">
        <v>30</v>
      </c>
      <c r="L129" s="252" t="s">
        <v>825</v>
      </c>
      <c r="M129" s="252" t="s">
        <v>822</v>
      </c>
      <c r="N129" s="251" t="s">
        <v>29</v>
      </c>
      <c r="O129" s="251" t="s">
        <v>84</v>
      </c>
      <c r="P129" s="307"/>
      <c r="Q129" s="167"/>
      <c r="R129" s="241"/>
      <c r="S129" s="241"/>
    </row>
    <row r="130" spans="1:19">
      <c r="A130" s="257">
        <v>43680</v>
      </c>
      <c r="B130" s="252" t="s">
        <v>664</v>
      </c>
      <c r="C130" s="252" t="s">
        <v>31</v>
      </c>
      <c r="D130" s="252" t="s">
        <v>26</v>
      </c>
      <c r="E130" s="1"/>
      <c r="F130" s="1">
        <v>750</v>
      </c>
      <c r="G130" s="312">
        <f t="shared" si="2"/>
        <v>1.3589172147632766</v>
      </c>
      <c r="H130" s="312">
        <v>551.91</v>
      </c>
      <c r="I130" s="240">
        <f t="shared" si="3"/>
        <v>-2893851</v>
      </c>
      <c r="J130" s="251" t="s">
        <v>27</v>
      </c>
      <c r="K130" s="252" t="s">
        <v>30</v>
      </c>
      <c r="L130" s="252" t="s">
        <v>825</v>
      </c>
      <c r="M130" s="252" t="s">
        <v>822</v>
      </c>
      <c r="N130" s="251" t="s">
        <v>29</v>
      </c>
      <c r="O130" s="251" t="s">
        <v>84</v>
      </c>
      <c r="P130" s="307"/>
      <c r="Q130" s="167"/>
      <c r="R130" s="241"/>
      <c r="S130" s="241"/>
    </row>
    <row r="131" spans="1:19">
      <c r="A131" s="257">
        <v>43680</v>
      </c>
      <c r="B131" s="252" t="s">
        <v>188</v>
      </c>
      <c r="C131" s="251" t="s">
        <v>22</v>
      </c>
      <c r="D131" s="252" t="s">
        <v>26</v>
      </c>
      <c r="E131" s="1"/>
      <c r="F131" s="1">
        <v>500</v>
      </c>
      <c r="G131" s="312">
        <f t="shared" si="2"/>
        <v>0.90594480984218451</v>
      </c>
      <c r="H131" s="312">
        <v>551.91</v>
      </c>
      <c r="I131" s="240">
        <f t="shared" si="3"/>
        <v>-2894351</v>
      </c>
      <c r="J131" s="251" t="s">
        <v>27</v>
      </c>
      <c r="K131" s="252" t="s">
        <v>30</v>
      </c>
      <c r="L131" s="252" t="s">
        <v>825</v>
      </c>
      <c r="M131" s="252" t="s">
        <v>822</v>
      </c>
      <c r="N131" s="251" t="s">
        <v>29</v>
      </c>
      <c r="O131" s="251" t="s">
        <v>84</v>
      </c>
      <c r="P131" s="307"/>
      <c r="Q131" s="167"/>
      <c r="R131" s="241"/>
      <c r="S131" s="241"/>
    </row>
    <row r="132" spans="1:19">
      <c r="A132" s="257">
        <v>43680</v>
      </c>
      <c r="B132" s="252" t="s">
        <v>176</v>
      </c>
      <c r="C132" s="251" t="s">
        <v>22</v>
      </c>
      <c r="D132" s="252" t="s">
        <v>26</v>
      </c>
      <c r="E132" s="1"/>
      <c r="F132" s="1">
        <v>500</v>
      </c>
      <c r="G132" s="312">
        <f t="shared" si="2"/>
        <v>0.90594480984218451</v>
      </c>
      <c r="H132" s="312">
        <v>551.91</v>
      </c>
      <c r="I132" s="240">
        <f t="shared" si="3"/>
        <v>-2894851</v>
      </c>
      <c r="J132" s="251" t="s">
        <v>27</v>
      </c>
      <c r="K132" s="252" t="s">
        <v>30</v>
      </c>
      <c r="L132" s="252" t="s">
        <v>825</v>
      </c>
      <c r="M132" s="252" t="s">
        <v>822</v>
      </c>
      <c r="N132" s="251" t="s">
        <v>29</v>
      </c>
      <c r="O132" s="251" t="s">
        <v>84</v>
      </c>
      <c r="P132" s="307"/>
      <c r="Q132" s="167"/>
      <c r="R132" s="241"/>
      <c r="S132" s="241"/>
    </row>
    <row r="133" spans="1:19">
      <c r="A133" s="257">
        <v>43680</v>
      </c>
      <c r="B133" s="252" t="s">
        <v>170</v>
      </c>
      <c r="C133" s="251" t="s">
        <v>22</v>
      </c>
      <c r="D133" s="252" t="s">
        <v>26</v>
      </c>
      <c r="E133" s="1"/>
      <c r="F133" s="1">
        <v>500</v>
      </c>
      <c r="G133" s="312">
        <f t="shared" si="2"/>
        <v>0.90594480984218451</v>
      </c>
      <c r="H133" s="312">
        <v>551.91</v>
      </c>
      <c r="I133" s="240">
        <f t="shared" si="3"/>
        <v>-2895351</v>
      </c>
      <c r="J133" s="251" t="s">
        <v>27</v>
      </c>
      <c r="K133" s="252" t="s">
        <v>30</v>
      </c>
      <c r="L133" s="252" t="s">
        <v>825</v>
      </c>
      <c r="M133" s="252" t="s">
        <v>822</v>
      </c>
      <c r="N133" s="251" t="s">
        <v>29</v>
      </c>
      <c r="O133" s="251" t="s">
        <v>84</v>
      </c>
      <c r="P133" s="307"/>
      <c r="Q133" s="167"/>
      <c r="R133" s="241"/>
      <c r="S133" s="241"/>
    </row>
    <row r="134" spans="1:19">
      <c r="A134" s="257">
        <v>43680</v>
      </c>
      <c r="B134" s="252" t="s">
        <v>171</v>
      </c>
      <c r="C134" s="251" t="s">
        <v>22</v>
      </c>
      <c r="D134" s="252" t="s">
        <v>26</v>
      </c>
      <c r="E134" s="1"/>
      <c r="F134" s="1">
        <v>500</v>
      </c>
      <c r="G134" s="312">
        <f t="shared" si="2"/>
        <v>0.90594480984218451</v>
      </c>
      <c r="H134" s="312">
        <v>551.91</v>
      </c>
      <c r="I134" s="240">
        <f t="shared" si="3"/>
        <v>-2895851</v>
      </c>
      <c r="J134" s="251" t="s">
        <v>27</v>
      </c>
      <c r="K134" s="252" t="s">
        <v>30</v>
      </c>
      <c r="L134" s="252" t="s">
        <v>825</v>
      </c>
      <c r="M134" s="252" t="s">
        <v>822</v>
      </c>
      <c r="N134" s="251" t="s">
        <v>29</v>
      </c>
      <c r="O134" s="251" t="s">
        <v>84</v>
      </c>
      <c r="P134" s="307"/>
      <c r="Q134" s="167"/>
      <c r="R134" s="241"/>
      <c r="S134" s="241"/>
    </row>
    <row r="135" spans="1:19">
      <c r="A135" s="257">
        <v>43680</v>
      </c>
      <c r="B135" s="252" t="s">
        <v>189</v>
      </c>
      <c r="C135" s="251" t="s">
        <v>22</v>
      </c>
      <c r="D135" s="252" t="s">
        <v>26</v>
      </c>
      <c r="E135" s="1"/>
      <c r="F135" s="1">
        <v>500</v>
      </c>
      <c r="G135" s="312">
        <f t="shared" si="2"/>
        <v>0.90594480984218451</v>
      </c>
      <c r="H135" s="312">
        <v>551.91</v>
      </c>
      <c r="I135" s="240">
        <f t="shared" si="3"/>
        <v>-2896351</v>
      </c>
      <c r="J135" s="251" t="s">
        <v>27</v>
      </c>
      <c r="K135" s="252" t="s">
        <v>30</v>
      </c>
      <c r="L135" s="252" t="s">
        <v>825</v>
      </c>
      <c r="M135" s="252" t="s">
        <v>822</v>
      </c>
      <c r="N135" s="251" t="s">
        <v>29</v>
      </c>
      <c r="O135" s="251" t="s">
        <v>84</v>
      </c>
      <c r="P135" s="307"/>
      <c r="Q135" s="167"/>
      <c r="R135" s="241"/>
      <c r="S135" s="241"/>
    </row>
    <row r="136" spans="1:19">
      <c r="A136" s="257">
        <v>43680</v>
      </c>
      <c r="B136" s="252" t="s">
        <v>665</v>
      </c>
      <c r="C136" s="252" t="s">
        <v>31</v>
      </c>
      <c r="D136" s="252" t="s">
        <v>26</v>
      </c>
      <c r="E136" s="1"/>
      <c r="F136" s="1">
        <v>2600</v>
      </c>
      <c r="G136" s="312">
        <f t="shared" si="2"/>
        <v>4.7109130111793593</v>
      </c>
      <c r="H136" s="312">
        <v>551.91</v>
      </c>
      <c r="I136" s="240">
        <f t="shared" si="3"/>
        <v>-2898951</v>
      </c>
      <c r="J136" s="251" t="s">
        <v>27</v>
      </c>
      <c r="K136" s="252" t="s">
        <v>30</v>
      </c>
      <c r="L136" s="252" t="s">
        <v>825</v>
      </c>
      <c r="M136" s="252" t="s">
        <v>822</v>
      </c>
      <c r="N136" s="251" t="s">
        <v>29</v>
      </c>
      <c r="O136" s="251" t="s">
        <v>84</v>
      </c>
      <c r="P136" s="307"/>
      <c r="Q136" s="167"/>
      <c r="R136" s="241"/>
      <c r="S136" s="241"/>
    </row>
    <row r="137" spans="1:19">
      <c r="A137" s="257">
        <v>43680</v>
      </c>
      <c r="B137" s="252" t="s">
        <v>188</v>
      </c>
      <c r="C137" s="251" t="s">
        <v>22</v>
      </c>
      <c r="D137" s="252" t="s">
        <v>26</v>
      </c>
      <c r="E137" s="1"/>
      <c r="F137" s="1">
        <v>500</v>
      </c>
      <c r="G137" s="312">
        <f t="shared" si="2"/>
        <v>0.90594480984218451</v>
      </c>
      <c r="H137" s="312">
        <v>551.91</v>
      </c>
      <c r="I137" s="240">
        <f t="shared" si="3"/>
        <v>-2899451</v>
      </c>
      <c r="J137" s="251" t="s">
        <v>27</v>
      </c>
      <c r="K137" s="252" t="s">
        <v>30</v>
      </c>
      <c r="L137" s="252" t="s">
        <v>825</v>
      </c>
      <c r="M137" s="252" t="s">
        <v>822</v>
      </c>
      <c r="N137" s="251" t="s">
        <v>29</v>
      </c>
      <c r="O137" s="251" t="s">
        <v>84</v>
      </c>
      <c r="P137" s="307"/>
      <c r="Q137" s="167"/>
      <c r="R137" s="241"/>
      <c r="S137" s="241"/>
    </row>
    <row r="138" spans="1:19">
      <c r="A138" s="257">
        <v>43680</v>
      </c>
      <c r="B138" s="252" t="s">
        <v>176</v>
      </c>
      <c r="C138" s="251" t="s">
        <v>22</v>
      </c>
      <c r="D138" s="252" t="s">
        <v>26</v>
      </c>
      <c r="E138" s="1"/>
      <c r="F138" s="1">
        <v>500</v>
      </c>
      <c r="G138" s="312">
        <f t="shared" si="2"/>
        <v>0.90594480984218451</v>
      </c>
      <c r="H138" s="312">
        <v>551.91</v>
      </c>
      <c r="I138" s="240">
        <f t="shared" si="3"/>
        <v>-2899951</v>
      </c>
      <c r="J138" s="251" t="s">
        <v>27</v>
      </c>
      <c r="K138" s="252" t="s">
        <v>30</v>
      </c>
      <c r="L138" s="252" t="s">
        <v>825</v>
      </c>
      <c r="M138" s="252" t="s">
        <v>822</v>
      </c>
      <c r="N138" s="251" t="s">
        <v>29</v>
      </c>
      <c r="O138" s="251" t="s">
        <v>84</v>
      </c>
      <c r="P138" s="307"/>
      <c r="Q138" s="167"/>
      <c r="R138" s="241"/>
      <c r="S138" s="241"/>
    </row>
    <row r="139" spans="1:19">
      <c r="A139" s="257">
        <v>43680</v>
      </c>
      <c r="B139" s="252" t="s">
        <v>170</v>
      </c>
      <c r="C139" s="251" t="s">
        <v>22</v>
      </c>
      <c r="D139" s="252" t="s">
        <v>26</v>
      </c>
      <c r="E139" s="1"/>
      <c r="F139" s="1">
        <v>500</v>
      </c>
      <c r="G139" s="312">
        <f t="shared" si="2"/>
        <v>0.90594480984218451</v>
      </c>
      <c r="H139" s="312">
        <v>551.91</v>
      </c>
      <c r="I139" s="240">
        <f t="shared" si="3"/>
        <v>-2900451</v>
      </c>
      <c r="J139" s="251" t="s">
        <v>27</v>
      </c>
      <c r="K139" s="252" t="s">
        <v>30</v>
      </c>
      <c r="L139" s="252" t="s">
        <v>825</v>
      </c>
      <c r="M139" s="252" t="s">
        <v>822</v>
      </c>
      <c r="N139" s="251" t="s">
        <v>29</v>
      </c>
      <c r="O139" s="251" t="s">
        <v>84</v>
      </c>
      <c r="P139" s="307"/>
      <c r="Q139" s="167"/>
      <c r="R139" s="241"/>
      <c r="S139" s="241"/>
    </row>
    <row r="140" spans="1:19">
      <c r="A140" s="257">
        <v>43680</v>
      </c>
      <c r="B140" s="252" t="s">
        <v>171</v>
      </c>
      <c r="C140" s="251" t="s">
        <v>22</v>
      </c>
      <c r="D140" s="252" t="s">
        <v>26</v>
      </c>
      <c r="E140" s="1"/>
      <c r="F140" s="1">
        <v>500</v>
      </c>
      <c r="G140" s="312">
        <f t="shared" si="2"/>
        <v>0.90594480984218451</v>
      </c>
      <c r="H140" s="312">
        <v>551.91</v>
      </c>
      <c r="I140" s="240">
        <f t="shared" si="3"/>
        <v>-2900951</v>
      </c>
      <c r="J140" s="251" t="s">
        <v>27</v>
      </c>
      <c r="K140" s="252" t="s">
        <v>30</v>
      </c>
      <c r="L140" s="252" t="s">
        <v>825</v>
      </c>
      <c r="M140" s="252" t="s">
        <v>822</v>
      </c>
      <c r="N140" s="251" t="s">
        <v>29</v>
      </c>
      <c r="O140" s="251" t="s">
        <v>84</v>
      </c>
      <c r="P140" s="307"/>
      <c r="Q140" s="167"/>
      <c r="R140" s="241"/>
      <c r="S140" s="241"/>
    </row>
    <row r="141" spans="1:19">
      <c r="A141" s="257">
        <v>43680</v>
      </c>
      <c r="B141" s="252" t="s">
        <v>420</v>
      </c>
      <c r="C141" s="251" t="s">
        <v>22</v>
      </c>
      <c r="D141" s="252" t="s">
        <v>26</v>
      </c>
      <c r="E141" s="239"/>
      <c r="F141" s="239">
        <v>1000</v>
      </c>
      <c r="G141" s="312">
        <f t="shared" ref="G141:G204" si="4">+F141/H141</f>
        <v>1.811889619684369</v>
      </c>
      <c r="H141" s="312">
        <v>551.91</v>
      </c>
      <c r="I141" s="240">
        <f t="shared" si="3"/>
        <v>-2901951</v>
      </c>
      <c r="J141" s="251" t="s">
        <v>60</v>
      </c>
      <c r="K141" s="251" t="s">
        <v>30</v>
      </c>
      <c r="L141" s="252" t="s">
        <v>825</v>
      </c>
      <c r="M141" s="252" t="s">
        <v>822</v>
      </c>
      <c r="N141" s="251" t="s">
        <v>29</v>
      </c>
      <c r="O141" s="251" t="s">
        <v>84</v>
      </c>
      <c r="P141" s="307"/>
      <c r="Q141" s="167"/>
      <c r="R141" s="241"/>
      <c r="S141" s="241"/>
    </row>
    <row r="142" spans="1:19">
      <c r="A142" s="257">
        <v>43680</v>
      </c>
      <c r="B142" s="252" t="s">
        <v>421</v>
      </c>
      <c r="C142" s="251" t="s">
        <v>22</v>
      </c>
      <c r="D142" s="252" t="s">
        <v>26</v>
      </c>
      <c r="E142" s="239"/>
      <c r="F142" s="239">
        <v>1000</v>
      </c>
      <c r="G142" s="312">
        <f t="shared" si="4"/>
        <v>1.811889619684369</v>
      </c>
      <c r="H142" s="312">
        <v>551.91</v>
      </c>
      <c r="I142" s="240">
        <f t="shared" si="3"/>
        <v>-2902951</v>
      </c>
      <c r="J142" s="251" t="s">
        <v>60</v>
      </c>
      <c r="K142" s="251" t="s">
        <v>30</v>
      </c>
      <c r="L142" s="252" t="s">
        <v>825</v>
      </c>
      <c r="M142" s="252" t="s">
        <v>822</v>
      </c>
      <c r="N142" s="251" t="s">
        <v>29</v>
      </c>
      <c r="O142" s="251" t="s">
        <v>84</v>
      </c>
      <c r="P142" s="307"/>
      <c r="Q142" s="167"/>
      <c r="R142" s="241"/>
      <c r="S142" s="241"/>
    </row>
    <row r="143" spans="1:19">
      <c r="A143" s="257">
        <v>43680</v>
      </c>
      <c r="B143" s="251" t="s">
        <v>594</v>
      </c>
      <c r="C143" s="251" t="s">
        <v>22</v>
      </c>
      <c r="D143" s="252" t="s">
        <v>26</v>
      </c>
      <c r="E143" s="239"/>
      <c r="F143" s="239">
        <v>1000</v>
      </c>
      <c r="G143" s="312">
        <f t="shared" si="4"/>
        <v>1.811889619684369</v>
      </c>
      <c r="H143" s="312">
        <v>551.91</v>
      </c>
      <c r="I143" s="240">
        <f t="shared" ref="I143:I206" si="5">I142+E143-F143</f>
        <v>-2903951</v>
      </c>
      <c r="J143" s="251" t="s">
        <v>70</v>
      </c>
      <c r="K143" s="251" t="s">
        <v>568</v>
      </c>
      <c r="L143" s="252" t="s">
        <v>825</v>
      </c>
      <c r="M143" s="252" t="s">
        <v>822</v>
      </c>
      <c r="N143" s="251" t="s">
        <v>29</v>
      </c>
      <c r="O143" s="251" t="s">
        <v>84</v>
      </c>
      <c r="P143" s="307"/>
      <c r="Q143" s="167"/>
      <c r="R143" s="241"/>
      <c r="S143" s="241"/>
    </row>
    <row r="144" spans="1:19">
      <c r="A144" s="257">
        <v>43680</v>
      </c>
      <c r="B144" s="251" t="s">
        <v>666</v>
      </c>
      <c r="C144" s="252" t="s">
        <v>31</v>
      </c>
      <c r="D144" s="252" t="s">
        <v>26</v>
      </c>
      <c r="E144" s="239"/>
      <c r="F144" s="239">
        <v>2000</v>
      </c>
      <c r="G144" s="312">
        <f t="shared" si="4"/>
        <v>3.623779239368738</v>
      </c>
      <c r="H144" s="312">
        <v>551.91</v>
      </c>
      <c r="I144" s="240">
        <f t="shared" si="5"/>
        <v>-2905951</v>
      </c>
      <c r="J144" s="251" t="s">
        <v>70</v>
      </c>
      <c r="K144" s="251" t="s">
        <v>568</v>
      </c>
      <c r="L144" s="252" t="s">
        <v>825</v>
      </c>
      <c r="M144" s="252" t="s">
        <v>822</v>
      </c>
      <c r="N144" s="251" t="s">
        <v>29</v>
      </c>
      <c r="O144" s="251" t="s">
        <v>84</v>
      </c>
      <c r="P144" s="307"/>
      <c r="Q144" s="167"/>
      <c r="R144" s="241"/>
      <c r="S144" s="241"/>
    </row>
    <row r="145" spans="1:19">
      <c r="A145" s="257">
        <v>43680</v>
      </c>
      <c r="B145" s="251" t="s">
        <v>595</v>
      </c>
      <c r="C145" s="251" t="s">
        <v>22</v>
      </c>
      <c r="D145" s="252" t="s">
        <v>26</v>
      </c>
      <c r="E145" s="239"/>
      <c r="F145" s="239">
        <v>500</v>
      </c>
      <c r="G145" s="312">
        <f t="shared" si="4"/>
        <v>0.90594480984218451</v>
      </c>
      <c r="H145" s="312">
        <v>551.91</v>
      </c>
      <c r="I145" s="240">
        <f t="shared" si="5"/>
        <v>-2906451</v>
      </c>
      <c r="J145" s="251" t="s">
        <v>70</v>
      </c>
      <c r="K145" s="251" t="s">
        <v>568</v>
      </c>
      <c r="L145" s="252" t="s">
        <v>825</v>
      </c>
      <c r="M145" s="252" t="s">
        <v>822</v>
      </c>
      <c r="N145" s="251" t="s">
        <v>29</v>
      </c>
      <c r="O145" s="251" t="s">
        <v>84</v>
      </c>
      <c r="P145" s="307"/>
      <c r="Q145" s="167"/>
      <c r="R145" s="241"/>
      <c r="S145" s="241"/>
    </row>
    <row r="146" spans="1:19">
      <c r="A146" s="257">
        <v>43680</v>
      </c>
      <c r="B146" s="251" t="s">
        <v>596</v>
      </c>
      <c r="C146" s="251" t="s">
        <v>22</v>
      </c>
      <c r="D146" s="252" t="s">
        <v>26</v>
      </c>
      <c r="E146" s="239"/>
      <c r="F146" s="239">
        <v>500</v>
      </c>
      <c r="G146" s="312">
        <f t="shared" si="4"/>
        <v>0.90594480984218451</v>
      </c>
      <c r="H146" s="312">
        <v>551.91</v>
      </c>
      <c r="I146" s="240">
        <f t="shared" si="5"/>
        <v>-2906951</v>
      </c>
      <c r="J146" s="251" t="s">
        <v>70</v>
      </c>
      <c r="K146" s="251" t="s">
        <v>568</v>
      </c>
      <c r="L146" s="252" t="s">
        <v>825</v>
      </c>
      <c r="M146" s="252" t="s">
        <v>822</v>
      </c>
      <c r="N146" s="251" t="s">
        <v>29</v>
      </c>
      <c r="O146" s="251" t="s">
        <v>84</v>
      </c>
      <c r="P146" s="307"/>
      <c r="Q146" s="167"/>
      <c r="R146" s="241"/>
      <c r="S146" s="241"/>
    </row>
    <row r="147" spans="1:19">
      <c r="A147" s="257">
        <v>43680</v>
      </c>
      <c r="B147" s="251" t="s">
        <v>597</v>
      </c>
      <c r="C147" s="251" t="s">
        <v>22</v>
      </c>
      <c r="D147" s="252" t="s">
        <v>26</v>
      </c>
      <c r="E147" s="239"/>
      <c r="F147" s="239">
        <v>500</v>
      </c>
      <c r="G147" s="312">
        <f t="shared" si="4"/>
        <v>0.90594480984218451</v>
      </c>
      <c r="H147" s="312">
        <v>551.91</v>
      </c>
      <c r="I147" s="240">
        <f t="shared" si="5"/>
        <v>-2907451</v>
      </c>
      <c r="J147" s="251" t="s">
        <v>70</v>
      </c>
      <c r="K147" s="251" t="s">
        <v>568</v>
      </c>
      <c r="L147" s="252" t="s">
        <v>825</v>
      </c>
      <c r="M147" s="252" t="s">
        <v>822</v>
      </c>
      <c r="N147" s="251" t="s">
        <v>29</v>
      </c>
      <c r="O147" s="251" t="s">
        <v>84</v>
      </c>
      <c r="P147" s="307"/>
      <c r="Q147" s="167"/>
      <c r="R147" s="241"/>
      <c r="S147" s="241"/>
    </row>
    <row r="148" spans="1:19">
      <c r="A148" s="257">
        <v>43680</v>
      </c>
      <c r="B148" s="251" t="s">
        <v>598</v>
      </c>
      <c r="C148" s="251" t="s">
        <v>22</v>
      </c>
      <c r="D148" s="252" t="s">
        <v>26</v>
      </c>
      <c r="E148" s="239"/>
      <c r="F148" s="239">
        <v>500</v>
      </c>
      <c r="G148" s="312">
        <f t="shared" si="4"/>
        <v>0.90594480984218451</v>
      </c>
      <c r="H148" s="312">
        <v>551.91</v>
      </c>
      <c r="I148" s="240">
        <f t="shared" si="5"/>
        <v>-2907951</v>
      </c>
      <c r="J148" s="251" t="s">
        <v>70</v>
      </c>
      <c r="K148" s="251" t="s">
        <v>568</v>
      </c>
      <c r="L148" s="252" t="s">
        <v>825</v>
      </c>
      <c r="M148" s="252" t="s">
        <v>822</v>
      </c>
      <c r="N148" s="251" t="s">
        <v>29</v>
      </c>
      <c r="O148" s="251" t="s">
        <v>84</v>
      </c>
      <c r="P148" s="307"/>
      <c r="Q148" s="167"/>
      <c r="R148" s="241"/>
      <c r="S148" s="241"/>
    </row>
    <row r="149" spans="1:19">
      <c r="A149" s="257">
        <v>43680</v>
      </c>
      <c r="B149" s="251" t="s">
        <v>599</v>
      </c>
      <c r="C149" s="251" t="s">
        <v>22</v>
      </c>
      <c r="D149" s="252" t="s">
        <v>26</v>
      </c>
      <c r="E149" s="239"/>
      <c r="F149" s="239">
        <v>500</v>
      </c>
      <c r="G149" s="312">
        <f t="shared" si="4"/>
        <v>0.90594480984218451</v>
      </c>
      <c r="H149" s="312">
        <v>551.91</v>
      </c>
      <c r="I149" s="240">
        <f t="shared" si="5"/>
        <v>-2908451</v>
      </c>
      <c r="J149" s="251" t="s">
        <v>70</v>
      </c>
      <c r="K149" s="251" t="s">
        <v>568</v>
      </c>
      <c r="L149" s="252" t="s">
        <v>825</v>
      </c>
      <c r="M149" s="252" t="s">
        <v>822</v>
      </c>
      <c r="N149" s="251" t="s">
        <v>29</v>
      </c>
      <c r="O149" s="251" t="s">
        <v>84</v>
      </c>
      <c r="P149" s="307"/>
      <c r="Q149" s="167"/>
      <c r="R149" s="241"/>
      <c r="S149" s="241"/>
    </row>
    <row r="150" spans="1:19">
      <c r="A150" s="257">
        <v>43680</v>
      </c>
      <c r="B150" s="251" t="s">
        <v>667</v>
      </c>
      <c r="C150" s="252" t="s">
        <v>31</v>
      </c>
      <c r="D150" s="252" t="s">
        <v>26</v>
      </c>
      <c r="E150" s="239"/>
      <c r="F150" s="239">
        <v>3000</v>
      </c>
      <c r="G150" s="312">
        <f t="shared" si="4"/>
        <v>5.4356688590531066</v>
      </c>
      <c r="H150" s="312">
        <v>551.91</v>
      </c>
      <c r="I150" s="240">
        <f t="shared" si="5"/>
        <v>-2911451</v>
      </c>
      <c r="J150" s="251" t="s">
        <v>70</v>
      </c>
      <c r="K150" s="251" t="s">
        <v>568</v>
      </c>
      <c r="L150" s="252" t="s">
        <v>825</v>
      </c>
      <c r="M150" s="252" t="s">
        <v>822</v>
      </c>
      <c r="N150" s="251" t="s">
        <v>29</v>
      </c>
      <c r="O150" s="251" t="s">
        <v>84</v>
      </c>
      <c r="P150" s="307"/>
      <c r="Q150" s="167"/>
      <c r="R150" s="241"/>
      <c r="S150" s="241"/>
    </row>
    <row r="151" spans="1:19">
      <c r="A151" s="257">
        <v>43680</v>
      </c>
      <c r="B151" s="251" t="s">
        <v>600</v>
      </c>
      <c r="C151" s="251" t="s">
        <v>22</v>
      </c>
      <c r="D151" s="252" t="s">
        <v>26</v>
      </c>
      <c r="E151" s="239"/>
      <c r="F151" s="239">
        <v>500</v>
      </c>
      <c r="G151" s="312">
        <f t="shared" si="4"/>
        <v>0.90594480984218451</v>
      </c>
      <c r="H151" s="312">
        <v>551.91</v>
      </c>
      <c r="I151" s="240">
        <f t="shared" si="5"/>
        <v>-2911951</v>
      </c>
      <c r="J151" s="251" t="s">
        <v>70</v>
      </c>
      <c r="K151" s="251" t="s">
        <v>568</v>
      </c>
      <c r="L151" s="252" t="s">
        <v>825</v>
      </c>
      <c r="M151" s="252" t="s">
        <v>822</v>
      </c>
      <c r="N151" s="251" t="s">
        <v>29</v>
      </c>
      <c r="O151" s="251" t="s">
        <v>84</v>
      </c>
      <c r="P151" s="307"/>
      <c r="Q151" s="167"/>
      <c r="R151" s="241"/>
      <c r="S151" s="241"/>
    </row>
    <row r="152" spans="1:19">
      <c r="A152" s="257">
        <v>43680</v>
      </c>
      <c r="B152" s="251" t="s">
        <v>668</v>
      </c>
      <c r="C152" s="252" t="s">
        <v>31</v>
      </c>
      <c r="D152" s="252" t="s">
        <v>26</v>
      </c>
      <c r="E152" s="239"/>
      <c r="F152" s="239">
        <v>1000</v>
      </c>
      <c r="G152" s="312">
        <f t="shared" si="4"/>
        <v>1.811889619684369</v>
      </c>
      <c r="H152" s="312">
        <v>551.91</v>
      </c>
      <c r="I152" s="240">
        <f t="shared" si="5"/>
        <v>-2912951</v>
      </c>
      <c r="J152" s="251" t="s">
        <v>70</v>
      </c>
      <c r="K152" s="251" t="s">
        <v>568</v>
      </c>
      <c r="L152" s="252" t="s">
        <v>825</v>
      </c>
      <c r="M152" s="252" t="s">
        <v>822</v>
      </c>
      <c r="N152" s="251" t="s">
        <v>29</v>
      </c>
      <c r="O152" s="251" t="s">
        <v>84</v>
      </c>
      <c r="P152" s="307"/>
      <c r="Q152" s="167"/>
      <c r="R152" s="241"/>
      <c r="S152" s="241"/>
    </row>
    <row r="153" spans="1:19">
      <c r="A153" s="257">
        <v>43680</v>
      </c>
      <c r="B153" s="251" t="s">
        <v>601</v>
      </c>
      <c r="C153" s="251" t="s">
        <v>22</v>
      </c>
      <c r="D153" s="252" t="s">
        <v>26</v>
      </c>
      <c r="E153" s="239"/>
      <c r="F153" s="239">
        <v>1000</v>
      </c>
      <c r="G153" s="312">
        <f t="shared" si="4"/>
        <v>1.811889619684369</v>
      </c>
      <c r="H153" s="312">
        <v>551.91</v>
      </c>
      <c r="I153" s="240">
        <f t="shared" si="5"/>
        <v>-2913951</v>
      </c>
      <c r="J153" s="251" t="s">
        <v>70</v>
      </c>
      <c r="K153" s="251" t="s">
        <v>568</v>
      </c>
      <c r="L153" s="252" t="s">
        <v>825</v>
      </c>
      <c r="M153" s="252" t="s">
        <v>822</v>
      </c>
      <c r="N153" s="251" t="s">
        <v>29</v>
      </c>
      <c r="O153" s="251" t="s">
        <v>84</v>
      </c>
      <c r="P153" s="307"/>
      <c r="Q153" s="167"/>
      <c r="R153" s="241"/>
      <c r="S153" s="241"/>
    </row>
    <row r="154" spans="1:19">
      <c r="A154" s="257">
        <v>43681</v>
      </c>
      <c r="B154" s="252" t="s">
        <v>189</v>
      </c>
      <c r="C154" s="251" t="s">
        <v>22</v>
      </c>
      <c r="D154" s="252" t="s">
        <v>26</v>
      </c>
      <c r="E154" s="1"/>
      <c r="F154" s="1">
        <v>500</v>
      </c>
      <c r="G154" s="312">
        <f t="shared" si="4"/>
        <v>0.90594480984218451</v>
      </c>
      <c r="H154" s="312">
        <v>551.91</v>
      </c>
      <c r="I154" s="240">
        <f t="shared" si="5"/>
        <v>-2914451</v>
      </c>
      <c r="J154" s="251" t="s">
        <v>27</v>
      </c>
      <c r="K154" s="252" t="s">
        <v>30</v>
      </c>
      <c r="L154" s="252" t="s">
        <v>825</v>
      </c>
      <c r="M154" s="252" t="s">
        <v>822</v>
      </c>
      <c r="N154" s="251" t="s">
        <v>29</v>
      </c>
      <c r="O154" s="251" t="s">
        <v>84</v>
      </c>
      <c r="P154" s="307"/>
      <c r="Q154" s="167"/>
      <c r="R154" s="241"/>
      <c r="S154" s="241"/>
    </row>
    <row r="155" spans="1:19">
      <c r="A155" s="257">
        <v>43681</v>
      </c>
      <c r="B155" s="252" t="s">
        <v>664</v>
      </c>
      <c r="C155" s="252" t="s">
        <v>31</v>
      </c>
      <c r="D155" s="252" t="s">
        <v>26</v>
      </c>
      <c r="E155" s="1"/>
      <c r="F155" s="1">
        <v>1600</v>
      </c>
      <c r="G155" s="312">
        <f t="shared" si="4"/>
        <v>2.8990233914949903</v>
      </c>
      <c r="H155" s="312">
        <v>551.91</v>
      </c>
      <c r="I155" s="240">
        <f t="shared" si="5"/>
        <v>-2916051</v>
      </c>
      <c r="J155" s="251" t="s">
        <v>27</v>
      </c>
      <c r="K155" s="252" t="s">
        <v>30</v>
      </c>
      <c r="L155" s="252" t="s">
        <v>825</v>
      </c>
      <c r="M155" s="252" t="s">
        <v>822</v>
      </c>
      <c r="N155" s="251" t="s">
        <v>29</v>
      </c>
      <c r="O155" s="251" t="s">
        <v>84</v>
      </c>
      <c r="P155" s="307"/>
      <c r="Q155" s="167"/>
      <c r="R155" s="241"/>
      <c r="S155" s="241"/>
    </row>
    <row r="156" spans="1:19">
      <c r="A156" s="257">
        <v>43681</v>
      </c>
      <c r="B156" s="252" t="s">
        <v>188</v>
      </c>
      <c r="C156" s="251" t="s">
        <v>22</v>
      </c>
      <c r="D156" s="252" t="s">
        <v>26</v>
      </c>
      <c r="E156" s="1"/>
      <c r="F156" s="1">
        <v>500</v>
      </c>
      <c r="G156" s="312">
        <f t="shared" si="4"/>
        <v>0.90594480984218451</v>
      </c>
      <c r="H156" s="312">
        <v>551.91</v>
      </c>
      <c r="I156" s="240">
        <f t="shared" si="5"/>
        <v>-2916551</v>
      </c>
      <c r="J156" s="251" t="s">
        <v>27</v>
      </c>
      <c r="K156" s="252" t="s">
        <v>30</v>
      </c>
      <c r="L156" s="252" t="s">
        <v>825</v>
      </c>
      <c r="M156" s="252" t="s">
        <v>822</v>
      </c>
      <c r="N156" s="251" t="s">
        <v>29</v>
      </c>
      <c r="O156" s="251" t="s">
        <v>84</v>
      </c>
      <c r="P156" s="307"/>
      <c r="Q156" s="167"/>
      <c r="R156" s="241"/>
      <c r="S156" s="241"/>
    </row>
    <row r="157" spans="1:19">
      <c r="A157" s="257">
        <v>43681</v>
      </c>
      <c r="B157" s="252" t="s">
        <v>190</v>
      </c>
      <c r="C157" s="251" t="s">
        <v>22</v>
      </c>
      <c r="D157" s="252" t="s">
        <v>26</v>
      </c>
      <c r="E157" s="1"/>
      <c r="F157" s="1">
        <v>500</v>
      </c>
      <c r="G157" s="312">
        <f t="shared" si="4"/>
        <v>0.90594480984218451</v>
      </c>
      <c r="H157" s="312">
        <v>551.91</v>
      </c>
      <c r="I157" s="240">
        <f t="shared" si="5"/>
        <v>-2917051</v>
      </c>
      <c r="J157" s="251" t="s">
        <v>27</v>
      </c>
      <c r="K157" s="252" t="s">
        <v>30</v>
      </c>
      <c r="L157" s="252" t="s">
        <v>825</v>
      </c>
      <c r="M157" s="252" t="s">
        <v>822</v>
      </c>
      <c r="N157" s="251" t="s">
        <v>29</v>
      </c>
      <c r="O157" s="251" t="s">
        <v>84</v>
      </c>
      <c r="P157" s="307"/>
      <c r="Q157" s="167"/>
      <c r="R157" s="241"/>
      <c r="S157" s="241"/>
    </row>
    <row r="158" spans="1:19">
      <c r="A158" s="257">
        <v>43681</v>
      </c>
      <c r="B158" s="252" t="s">
        <v>171</v>
      </c>
      <c r="C158" s="251" t="s">
        <v>22</v>
      </c>
      <c r="D158" s="252" t="s">
        <v>26</v>
      </c>
      <c r="E158" s="1"/>
      <c r="F158" s="1">
        <v>500</v>
      </c>
      <c r="G158" s="312">
        <f t="shared" si="4"/>
        <v>0.90594480984218451</v>
      </c>
      <c r="H158" s="312">
        <v>551.91</v>
      </c>
      <c r="I158" s="240">
        <f t="shared" si="5"/>
        <v>-2917551</v>
      </c>
      <c r="J158" s="251" t="s">
        <v>27</v>
      </c>
      <c r="K158" s="252" t="s">
        <v>30</v>
      </c>
      <c r="L158" s="252" t="s">
        <v>825</v>
      </c>
      <c r="M158" s="252" t="s">
        <v>822</v>
      </c>
      <c r="N158" s="251" t="s">
        <v>29</v>
      </c>
      <c r="O158" s="251" t="s">
        <v>84</v>
      </c>
      <c r="P158" s="307"/>
      <c r="Q158" s="167"/>
      <c r="R158" s="241"/>
      <c r="S158" s="241"/>
    </row>
    <row r="159" spans="1:19">
      <c r="A159" s="257">
        <v>43681</v>
      </c>
      <c r="B159" s="252" t="s">
        <v>189</v>
      </c>
      <c r="C159" s="251" t="s">
        <v>22</v>
      </c>
      <c r="D159" s="252" t="s">
        <v>26</v>
      </c>
      <c r="E159" s="1"/>
      <c r="F159" s="1">
        <v>500</v>
      </c>
      <c r="G159" s="312">
        <f t="shared" si="4"/>
        <v>0.90594480984218451</v>
      </c>
      <c r="H159" s="312">
        <v>551.91</v>
      </c>
      <c r="I159" s="240">
        <f t="shared" si="5"/>
        <v>-2918051</v>
      </c>
      <c r="J159" s="251" t="s">
        <v>27</v>
      </c>
      <c r="K159" s="252" t="s">
        <v>30</v>
      </c>
      <c r="L159" s="252" t="s">
        <v>825</v>
      </c>
      <c r="M159" s="252" t="s">
        <v>822</v>
      </c>
      <c r="N159" s="251" t="s">
        <v>29</v>
      </c>
      <c r="O159" s="251" t="s">
        <v>84</v>
      </c>
      <c r="P159" s="307"/>
      <c r="Q159" s="167"/>
      <c r="R159" s="241"/>
      <c r="S159" s="241"/>
    </row>
    <row r="160" spans="1:19">
      <c r="A160" s="257">
        <v>43681</v>
      </c>
      <c r="B160" s="252" t="s">
        <v>191</v>
      </c>
      <c r="C160" s="252" t="s">
        <v>31</v>
      </c>
      <c r="D160" s="252" t="s">
        <v>26</v>
      </c>
      <c r="E160" s="1"/>
      <c r="F160" s="1">
        <v>2800</v>
      </c>
      <c r="G160" s="312">
        <f t="shared" si="4"/>
        <v>5.0732909351162334</v>
      </c>
      <c r="H160" s="312">
        <v>551.91</v>
      </c>
      <c r="I160" s="240">
        <f t="shared" si="5"/>
        <v>-2920851</v>
      </c>
      <c r="J160" s="251" t="s">
        <v>27</v>
      </c>
      <c r="K160" s="252" t="s">
        <v>30</v>
      </c>
      <c r="L160" s="252" t="s">
        <v>825</v>
      </c>
      <c r="M160" s="252" t="s">
        <v>822</v>
      </c>
      <c r="N160" s="251" t="s">
        <v>29</v>
      </c>
      <c r="O160" s="251" t="s">
        <v>84</v>
      </c>
      <c r="P160" s="307"/>
      <c r="Q160" s="167"/>
      <c r="R160" s="241"/>
      <c r="S160" s="241"/>
    </row>
    <row r="161" spans="1:19">
      <c r="A161" s="257">
        <v>43681</v>
      </c>
      <c r="B161" s="252" t="s">
        <v>188</v>
      </c>
      <c r="C161" s="251" t="s">
        <v>22</v>
      </c>
      <c r="D161" s="252" t="s">
        <v>26</v>
      </c>
      <c r="E161" s="1"/>
      <c r="F161" s="1">
        <v>500</v>
      </c>
      <c r="G161" s="312">
        <f t="shared" si="4"/>
        <v>0.90594480984218451</v>
      </c>
      <c r="H161" s="312">
        <v>551.91</v>
      </c>
      <c r="I161" s="240">
        <f t="shared" si="5"/>
        <v>-2921351</v>
      </c>
      <c r="J161" s="251" t="s">
        <v>27</v>
      </c>
      <c r="K161" s="252" t="s">
        <v>30</v>
      </c>
      <c r="L161" s="252" t="s">
        <v>825</v>
      </c>
      <c r="M161" s="252" t="s">
        <v>822</v>
      </c>
      <c r="N161" s="251" t="s">
        <v>29</v>
      </c>
      <c r="O161" s="251" t="s">
        <v>84</v>
      </c>
      <c r="P161" s="307"/>
      <c r="Q161" s="167"/>
      <c r="R161" s="241"/>
      <c r="S161" s="241"/>
    </row>
    <row r="162" spans="1:19">
      <c r="A162" s="257">
        <v>43681</v>
      </c>
      <c r="B162" s="252" t="s">
        <v>176</v>
      </c>
      <c r="C162" s="251" t="s">
        <v>22</v>
      </c>
      <c r="D162" s="252" t="s">
        <v>26</v>
      </c>
      <c r="E162" s="1"/>
      <c r="F162" s="1">
        <v>500</v>
      </c>
      <c r="G162" s="312">
        <f t="shared" si="4"/>
        <v>0.90594480984218451</v>
      </c>
      <c r="H162" s="312">
        <v>551.91</v>
      </c>
      <c r="I162" s="240">
        <f t="shared" si="5"/>
        <v>-2921851</v>
      </c>
      <c r="J162" s="251" t="s">
        <v>27</v>
      </c>
      <c r="K162" s="252" t="s">
        <v>30</v>
      </c>
      <c r="L162" s="252" t="s">
        <v>825</v>
      </c>
      <c r="M162" s="252" t="s">
        <v>822</v>
      </c>
      <c r="N162" s="251" t="s">
        <v>29</v>
      </c>
      <c r="O162" s="251" t="s">
        <v>84</v>
      </c>
      <c r="P162" s="307"/>
      <c r="Q162" s="167"/>
      <c r="R162" s="241"/>
      <c r="S162" s="241"/>
    </row>
    <row r="163" spans="1:19">
      <c r="A163" s="257">
        <v>43681</v>
      </c>
      <c r="B163" s="252" t="s">
        <v>170</v>
      </c>
      <c r="C163" s="251" t="s">
        <v>22</v>
      </c>
      <c r="D163" s="252" t="s">
        <v>26</v>
      </c>
      <c r="E163" s="1"/>
      <c r="F163" s="1">
        <v>500</v>
      </c>
      <c r="G163" s="312">
        <f t="shared" si="4"/>
        <v>0.90594480984218451</v>
      </c>
      <c r="H163" s="312">
        <v>551.91</v>
      </c>
      <c r="I163" s="240">
        <f t="shared" si="5"/>
        <v>-2922351</v>
      </c>
      <c r="J163" s="251" t="s">
        <v>27</v>
      </c>
      <c r="K163" s="252" t="s">
        <v>30</v>
      </c>
      <c r="L163" s="252" t="s">
        <v>825</v>
      </c>
      <c r="M163" s="252" t="s">
        <v>822</v>
      </c>
      <c r="N163" s="251" t="s">
        <v>29</v>
      </c>
      <c r="O163" s="251" t="s">
        <v>84</v>
      </c>
      <c r="P163" s="307"/>
      <c r="Q163" s="167"/>
      <c r="R163" s="241"/>
      <c r="S163" s="241"/>
    </row>
    <row r="164" spans="1:19">
      <c r="A164" s="257">
        <v>43681</v>
      </c>
      <c r="B164" s="252" t="s">
        <v>171</v>
      </c>
      <c r="C164" s="251" t="s">
        <v>22</v>
      </c>
      <c r="D164" s="252" t="s">
        <v>26</v>
      </c>
      <c r="E164" s="1"/>
      <c r="F164" s="1">
        <v>500</v>
      </c>
      <c r="G164" s="312">
        <f t="shared" si="4"/>
        <v>0.90594480984218451</v>
      </c>
      <c r="H164" s="312">
        <v>551.91</v>
      </c>
      <c r="I164" s="240">
        <f t="shared" si="5"/>
        <v>-2922851</v>
      </c>
      <c r="J164" s="251" t="s">
        <v>27</v>
      </c>
      <c r="K164" s="252" t="s">
        <v>30</v>
      </c>
      <c r="L164" s="252" t="s">
        <v>825</v>
      </c>
      <c r="M164" s="252" t="s">
        <v>822</v>
      </c>
      <c r="N164" s="251" t="s">
        <v>29</v>
      </c>
      <c r="O164" s="251" t="s">
        <v>84</v>
      </c>
      <c r="P164" s="307"/>
      <c r="Q164" s="167"/>
      <c r="R164" s="241"/>
      <c r="S164" s="241"/>
    </row>
    <row r="165" spans="1:19">
      <c r="A165" s="257">
        <v>43681</v>
      </c>
      <c r="B165" s="251" t="s">
        <v>602</v>
      </c>
      <c r="C165" s="251" t="s">
        <v>22</v>
      </c>
      <c r="D165" s="252" t="s">
        <v>26</v>
      </c>
      <c r="E165" s="239"/>
      <c r="F165" s="239">
        <v>500</v>
      </c>
      <c r="G165" s="312">
        <f t="shared" si="4"/>
        <v>0.90594480984218451</v>
      </c>
      <c r="H165" s="312">
        <v>551.91</v>
      </c>
      <c r="I165" s="240">
        <f t="shared" si="5"/>
        <v>-2923351</v>
      </c>
      <c r="J165" s="251" t="s">
        <v>70</v>
      </c>
      <c r="K165" s="251" t="s">
        <v>568</v>
      </c>
      <c r="L165" s="252" t="s">
        <v>825</v>
      </c>
      <c r="M165" s="252" t="s">
        <v>822</v>
      </c>
      <c r="N165" s="251" t="s">
        <v>29</v>
      </c>
      <c r="O165" s="251" t="s">
        <v>84</v>
      </c>
      <c r="P165" s="307"/>
      <c r="Q165" s="167"/>
      <c r="R165" s="241"/>
      <c r="S165" s="241"/>
    </row>
    <row r="166" spans="1:19">
      <c r="A166" s="257">
        <v>43681</v>
      </c>
      <c r="B166" s="251" t="s">
        <v>669</v>
      </c>
      <c r="C166" s="252" t="s">
        <v>31</v>
      </c>
      <c r="D166" s="252" t="s">
        <v>26</v>
      </c>
      <c r="E166" s="239"/>
      <c r="F166" s="239">
        <v>1600</v>
      </c>
      <c r="G166" s="312">
        <f t="shared" si="4"/>
        <v>2.8990233914949903</v>
      </c>
      <c r="H166" s="312">
        <v>551.91</v>
      </c>
      <c r="I166" s="240">
        <f t="shared" si="5"/>
        <v>-2924951</v>
      </c>
      <c r="J166" s="251" t="s">
        <v>70</v>
      </c>
      <c r="K166" s="251" t="s">
        <v>568</v>
      </c>
      <c r="L166" s="252" t="s">
        <v>825</v>
      </c>
      <c r="M166" s="252" t="s">
        <v>822</v>
      </c>
      <c r="N166" s="251" t="s">
        <v>29</v>
      </c>
      <c r="O166" s="251" t="s">
        <v>84</v>
      </c>
      <c r="P166" s="307"/>
      <c r="Q166" s="167"/>
      <c r="R166" s="241"/>
      <c r="S166" s="241"/>
    </row>
    <row r="167" spans="1:19">
      <c r="A167" s="257">
        <v>43681</v>
      </c>
      <c r="B167" s="251" t="s">
        <v>603</v>
      </c>
      <c r="C167" s="251" t="s">
        <v>22</v>
      </c>
      <c r="D167" s="252" t="s">
        <v>26</v>
      </c>
      <c r="E167" s="239"/>
      <c r="F167" s="239">
        <v>500</v>
      </c>
      <c r="G167" s="312">
        <f t="shared" si="4"/>
        <v>0.90594480984218451</v>
      </c>
      <c r="H167" s="312">
        <v>551.91</v>
      </c>
      <c r="I167" s="240">
        <f t="shared" si="5"/>
        <v>-2925451</v>
      </c>
      <c r="J167" s="251" t="s">
        <v>70</v>
      </c>
      <c r="K167" s="251" t="s">
        <v>568</v>
      </c>
      <c r="L167" s="252" t="s">
        <v>825</v>
      </c>
      <c r="M167" s="252" t="s">
        <v>822</v>
      </c>
      <c r="N167" s="251" t="s">
        <v>29</v>
      </c>
      <c r="O167" s="251" t="s">
        <v>84</v>
      </c>
      <c r="P167" s="307"/>
      <c r="Q167" s="167"/>
      <c r="R167" s="241"/>
      <c r="S167" s="241"/>
    </row>
    <row r="168" spans="1:19">
      <c r="A168" s="257">
        <v>43681</v>
      </c>
      <c r="B168" s="251" t="s">
        <v>660</v>
      </c>
      <c r="C168" s="252" t="s">
        <v>31</v>
      </c>
      <c r="D168" s="252" t="s">
        <v>26</v>
      </c>
      <c r="E168" s="239"/>
      <c r="F168" s="239">
        <v>1000</v>
      </c>
      <c r="G168" s="312">
        <f t="shared" si="4"/>
        <v>1.811889619684369</v>
      </c>
      <c r="H168" s="312">
        <v>551.91</v>
      </c>
      <c r="I168" s="240">
        <f t="shared" si="5"/>
        <v>-2926451</v>
      </c>
      <c r="J168" s="251" t="s">
        <v>70</v>
      </c>
      <c r="K168" s="251" t="s">
        <v>568</v>
      </c>
      <c r="L168" s="252" t="s">
        <v>825</v>
      </c>
      <c r="M168" s="252" t="s">
        <v>822</v>
      </c>
      <c r="N168" s="251" t="s">
        <v>29</v>
      </c>
      <c r="O168" s="251" t="s">
        <v>84</v>
      </c>
      <c r="P168" s="307"/>
      <c r="Q168" s="167"/>
      <c r="R168" s="241"/>
      <c r="S168" s="241"/>
    </row>
    <row r="169" spans="1:19">
      <c r="A169" s="257">
        <v>43681</v>
      </c>
      <c r="B169" s="251" t="s">
        <v>604</v>
      </c>
      <c r="C169" s="251" t="s">
        <v>22</v>
      </c>
      <c r="D169" s="252" t="s">
        <v>26</v>
      </c>
      <c r="E169" s="239"/>
      <c r="F169" s="239">
        <v>1000</v>
      </c>
      <c r="G169" s="312">
        <f t="shared" si="4"/>
        <v>1.811889619684369</v>
      </c>
      <c r="H169" s="312">
        <v>551.91</v>
      </c>
      <c r="I169" s="240">
        <f t="shared" si="5"/>
        <v>-2927451</v>
      </c>
      <c r="J169" s="251" t="s">
        <v>70</v>
      </c>
      <c r="K169" s="251" t="s">
        <v>568</v>
      </c>
      <c r="L169" s="252" t="s">
        <v>825</v>
      </c>
      <c r="M169" s="252" t="s">
        <v>822</v>
      </c>
      <c r="N169" s="251" t="s">
        <v>29</v>
      </c>
      <c r="O169" s="251" t="s">
        <v>84</v>
      </c>
      <c r="P169" s="307"/>
      <c r="Q169" s="167"/>
      <c r="R169" s="241"/>
      <c r="S169" s="241"/>
    </row>
    <row r="170" spans="1:19">
      <c r="A170" s="257">
        <v>43681</v>
      </c>
      <c r="B170" s="251" t="s">
        <v>605</v>
      </c>
      <c r="C170" s="251" t="s">
        <v>22</v>
      </c>
      <c r="D170" s="252" t="s">
        <v>26</v>
      </c>
      <c r="E170" s="239"/>
      <c r="F170" s="239">
        <v>1000</v>
      </c>
      <c r="G170" s="312">
        <f t="shared" si="4"/>
        <v>1.811889619684369</v>
      </c>
      <c r="H170" s="312">
        <v>551.91</v>
      </c>
      <c r="I170" s="240">
        <f t="shared" si="5"/>
        <v>-2928451</v>
      </c>
      <c r="J170" s="251" t="s">
        <v>70</v>
      </c>
      <c r="K170" s="251" t="s">
        <v>568</v>
      </c>
      <c r="L170" s="252" t="s">
        <v>825</v>
      </c>
      <c r="M170" s="252" t="s">
        <v>822</v>
      </c>
      <c r="N170" s="251" t="s">
        <v>29</v>
      </c>
      <c r="O170" s="251" t="s">
        <v>84</v>
      </c>
      <c r="P170" s="307"/>
      <c r="Q170" s="167"/>
      <c r="R170" s="241"/>
      <c r="S170" s="241"/>
    </row>
    <row r="171" spans="1:19">
      <c r="A171" s="257">
        <v>43681</v>
      </c>
      <c r="B171" s="251" t="s">
        <v>670</v>
      </c>
      <c r="C171" s="252" t="s">
        <v>31</v>
      </c>
      <c r="D171" s="252" t="s">
        <v>26</v>
      </c>
      <c r="E171" s="239"/>
      <c r="F171" s="239">
        <v>2700</v>
      </c>
      <c r="G171" s="312">
        <f t="shared" si="4"/>
        <v>4.8921019731477964</v>
      </c>
      <c r="H171" s="312">
        <v>551.91</v>
      </c>
      <c r="I171" s="240">
        <f t="shared" si="5"/>
        <v>-2931151</v>
      </c>
      <c r="J171" s="251" t="s">
        <v>70</v>
      </c>
      <c r="K171" s="251" t="s">
        <v>568</v>
      </c>
      <c r="L171" s="252" t="s">
        <v>825</v>
      </c>
      <c r="M171" s="252" t="s">
        <v>822</v>
      </c>
      <c r="N171" s="251" t="s">
        <v>29</v>
      </c>
      <c r="O171" s="251" t="s">
        <v>84</v>
      </c>
      <c r="P171" s="307"/>
      <c r="Q171" s="167"/>
      <c r="R171" s="241"/>
      <c r="S171" s="241"/>
    </row>
    <row r="172" spans="1:19">
      <c r="A172" s="257">
        <v>43681</v>
      </c>
      <c r="B172" s="251" t="s">
        <v>661</v>
      </c>
      <c r="C172" s="252" t="s">
        <v>31</v>
      </c>
      <c r="D172" s="252" t="s">
        <v>26</v>
      </c>
      <c r="E172" s="239"/>
      <c r="F172" s="239">
        <v>1000</v>
      </c>
      <c r="G172" s="312">
        <f t="shared" si="4"/>
        <v>1.811889619684369</v>
      </c>
      <c r="H172" s="312">
        <v>551.91</v>
      </c>
      <c r="I172" s="240">
        <f t="shared" si="5"/>
        <v>-2932151</v>
      </c>
      <c r="J172" s="251" t="s">
        <v>70</v>
      </c>
      <c r="K172" s="251" t="s">
        <v>568</v>
      </c>
      <c r="L172" s="252" t="s">
        <v>825</v>
      </c>
      <c r="M172" s="252" t="s">
        <v>822</v>
      </c>
      <c r="N172" s="251" t="s">
        <v>29</v>
      </c>
      <c r="O172" s="251" t="s">
        <v>84</v>
      </c>
      <c r="P172" s="307"/>
      <c r="Q172" s="167"/>
      <c r="R172" s="241"/>
      <c r="S172" s="241"/>
    </row>
    <row r="173" spans="1:19">
      <c r="A173" s="257">
        <v>43681</v>
      </c>
      <c r="B173" s="251" t="s">
        <v>606</v>
      </c>
      <c r="C173" s="251" t="s">
        <v>22</v>
      </c>
      <c r="D173" s="252" t="s">
        <v>26</v>
      </c>
      <c r="E173" s="239"/>
      <c r="F173" s="239">
        <v>500</v>
      </c>
      <c r="G173" s="312">
        <f t="shared" si="4"/>
        <v>0.90594480984218451</v>
      </c>
      <c r="H173" s="312">
        <v>551.91</v>
      </c>
      <c r="I173" s="240">
        <f t="shared" si="5"/>
        <v>-2932651</v>
      </c>
      <c r="J173" s="251" t="s">
        <v>70</v>
      </c>
      <c r="K173" s="251" t="s">
        <v>568</v>
      </c>
      <c r="L173" s="252" t="s">
        <v>825</v>
      </c>
      <c r="M173" s="252" t="s">
        <v>822</v>
      </c>
      <c r="N173" s="251" t="s">
        <v>29</v>
      </c>
      <c r="O173" s="251" t="s">
        <v>84</v>
      </c>
      <c r="P173" s="307"/>
      <c r="Q173" s="167"/>
      <c r="R173" s="241"/>
      <c r="S173" s="241"/>
    </row>
    <row r="174" spans="1:19">
      <c r="A174" s="257">
        <v>43681</v>
      </c>
      <c r="B174" s="251" t="s">
        <v>607</v>
      </c>
      <c r="C174" s="251" t="s">
        <v>22</v>
      </c>
      <c r="D174" s="252" t="s">
        <v>26</v>
      </c>
      <c r="E174" s="239"/>
      <c r="F174" s="239">
        <v>1000</v>
      </c>
      <c r="G174" s="312">
        <f t="shared" si="4"/>
        <v>1.811889619684369</v>
      </c>
      <c r="H174" s="312">
        <v>551.91</v>
      </c>
      <c r="I174" s="240">
        <f t="shared" si="5"/>
        <v>-2933651</v>
      </c>
      <c r="J174" s="251" t="s">
        <v>70</v>
      </c>
      <c r="K174" s="251" t="s">
        <v>568</v>
      </c>
      <c r="L174" s="252" t="s">
        <v>825</v>
      </c>
      <c r="M174" s="252" t="s">
        <v>822</v>
      </c>
      <c r="N174" s="251" t="s">
        <v>29</v>
      </c>
      <c r="O174" s="251" t="s">
        <v>84</v>
      </c>
      <c r="P174" s="307"/>
      <c r="Q174" s="167"/>
      <c r="R174" s="241"/>
      <c r="S174" s="241"/>
    </row>
    <row r="175" spans="1:19">
      <c r="A175" s="257">
        <v>43682</v>
      </c>
      <c r="B175" s="251" t="s">
        <v>88</v>
      </c>
      <c r="C175" s="251" t="s">
        <v>22</v>
      </c>
      <c r="D175" s="251" t="s">
        <v>36</v>
      </c>
      <c r="E175" s="171"/>
      <c r="F175" s="171">
        <v>2000</v>
      </c>
      <c r="G175" s="312">
        <f t="shared" si="4"/>
        <v>3.5283325100557477</v>
      </c>
      <c r="H175" s="312">
        <v>566.84</v>
      </c>
      <c r="I175" s="240">
        <f t="shared" si="5"/>
        <v>-2935651</v>
      </c>
      <c r="J175" s="251" t="s">
        <v>61</v>
      </c>
      <c r="K175" s="251" t="s">
        <v>30</v>
      </c>
      <c r="L175" s="251" t="s">
        <v>818</v>
      </c>
      <c r="M175" s="251" t="s">
        <v>822</v>
      </c>
      <c r="N175" s="251" t="s">
        <v>29</v>
      </c>
      <c r="O175" s="251" t="s">
        <v>84</v>
      </c>
      <c r="P175" s="307"/>
      <c r="Q175" s="167"/>
      <c r="R175" s="241"/>
      <c r="S175" s="241"/>
    </row>
    <row r="176" spans="1:19">
      <c r="A176" s="257">
        <v>43682</v>
      </c>
      <c r="B176" s="251" t="s">
        <v>692</v>
      </c>
      <c r="C176" s="251" t="s">
        <v>62</v>
      </c>
      <c r="D176" s="251" t="s">
        <v>36</v>
      </c>
      <c r="E176" s="171"/>
      <c r="F176" s="171">
        <v>1000</v>
      </c>
      <c r="G176" s="312">
        <f t="shared" si="4"/>
        <v>1.7641662550278738</v>
      </c>
      <c r="H176" s="312">
        <v>566.84</v>
      </c>
      <c r="I176" s="240">
        <f t="shared" si="5"/>
        <v>-2936651</v>
      </c>
      <c r="J176" s="251" t="s">
        <v>61</v>
      </c>
      <c r="K176" s="251" t="s">
        <v>30</v>
      </c>
      <c r="L176" s="251" t="s">
        <v>818</v>
      </c>
      <c r="M176" s="251" t="s">
        <v>822</v>
      </c>
      <c r="N176" s="251" t="s">
        <v>29</v>
      </c>
      <c r="O176" s="251" t="s">
        <v>84</v>
      </c>
      <c r="P176" s="307"/>
      <c r="Q176" s="167"/>
      <c r="R176" s="241"/>
      <c r="S176" s="241"/>
    </row>
    <row r="177" spans="1:19">
      <c r="A177" s="257">
        <v>43682</v>
      </c>
      <c r="B177" s="251" t="s">
        <v>92</v>
      </c>
      <c r="C177" s="251" t="s">
        <v>22</v>
      </c>
      <c r="D177" s="251" t="s">
        <v>36</v>
      </c>
      <c r="E177" s="171"/>
      <c r="F177" s="171">
        <v>2000</v>
      </c>
      <c r="G177" s="312">
        <f t="shared" si="4"/>
        <v>3.5283325100557477</v>
      </c>
      <c r="H177" s="312">
        <v>566.84</v>
      </c>
      <c r="I177" s="240">
        <f t="shared" si="5"/>
        <v>-2938651</v>
      </c>
      <c r="J177" s="251" t="s">
        <v>61</v>
      </c>
      <c r="K177" s="251" t="s">
        <v>30</v>
      </c>
      <c r="L177" s="251" t="s">
        <v>818</v>
      </c>
      <c r="M177" s="251" t="s">
        <v>822</v>
      </c>
      <c r="N177" s="251" t="s">
        <v>29</v>
      </c>
      <c r="O177" s="251" t="s">
        <v>84</v>
      </c>
      <c r="P177" s="307"/>
      <c r="Q177" s="167"/>
      <c r="R177" s="241"/>
      <c r="S177" s="241"/>
    </row>
    <row r="178" spans="1:19">
      <c r="A178" s="257">
        <v>43682</v>
      </c>
      <c r="B178" s="251" t="s">
        <v>93</v>
      </c>
      <c r="C178" s="251" t="s">
        <v>22</v>
      </c>
      <c r="D178" s="251" t="s">
        <v>36</v>
      </c>
      <c r="E178" s="171"/>
      <c r="F178" s="171">
        <v>2000</v>
      </c>
      <c r="G178" s="312">
        <f t="shared" si="4"/>
        <v>3.5283325100557477</v>
      </c>
      <c r="H178" s="312">
        <v>566.84</v>
      </c>
      <c r="I178" s="240">
        <f t="shared" si="5"/>
        <v>-2940651</v>
      </c>
      <c r="J178" s="251" t="s">
        <v>61</v>
      </c>
      <c r="K178" s="251" t="s">
        <v>30</v>
      </c>
      <c r="L178" s="251" t="s">
        <v>818</v>
      </c>
      <c r="M178" s="251" t="s">
        <v>822</v>
      </c>
      <c r="N178" s="251" t="s">
        <v>29</v>
      </c>
      <c r="O178" s="251" t="s">
        <v>84</v>
      </c>
      <c r="P178" s="307"/>
      <c r="Q178" s="167"/>
      <c r="R178" s="241"/>
      <c r="S178" s="241"/>
    </row>
    <row r="179" spans="1:19">
      <c r="A179" s="257">
        <v>43682</v>
      </c>
      <c r="B179" s="252" t="s">
        <v>126</v>
      </c>
      <c r="C179" s="251" t="s">
        <v>22</v>
      </c>
      <c r="D179" s="252" t="s">
        <v>26</v>
      </c>
      <c r="E179" s="244"/>
      <c r="F179" s="244">
        <v>2500</v>
      </c>
      <c r="G179" s="312">
        <f t="shared" si="4"/>
        <v>4.5297240492109223</v>
      </c>
      <c r="H179" s="312">
        <v>551.91</v>
      </c>
      <c r="I179" s="240">
        <f t="shared" si="5"/>
        <v>-2943151</v>
      </c>
      <c r="J179" s="251" t="s">
        <v>34</v>
      </c>
      <c r="K179" s="251" t="s">
        <v>30</v>
      </c>
      <c r="L179" s="252" t="s">
        <v>825</v>
      </c>
      <c r="M179" s="252" t="s">
        <v>822</v>
      </c>
      <c r="N179" s="252" t="s">
        <v>29</v>
      </c>
      <c r="O179" s="251" t="s">
        <v>84</v>
      </c>
      <c r="P179" s="307"/>
      <c r="Q179" s="167"/>
      <c r="R179" s="241"/>
      <c r="S179" s="241"/>
    </row>
    <row r="180" spans="1:19">
      <c r="A180" s="257">
        <v>43682</v>
      </c>
      <c r="B180" s="252" t="s">
        <v>718</v>
      </c>
      <c r="C180" s="251" t="s">
        <v>22</v>
      </c>
      <c r="D180" s="252" t="s">
        <v>26</v>
      </c>
      <c r="E180" s="244"/>
      <c r="F180" s="244">
        <v>12000</v>
      </c>
      <c r="G180" s="312">
        <f t="shared" si="4"/>
        <v>21.120811039143906</v>
      </c>
      <c r="H180" s="312">
        <v>568.16</v>
      </c>
      <c r="I180" s="240">
        <f t="shared" si="5"/>
        <v>-2955151</v>
      </c>
      <c r="J180" s="251" t="s">
        <v>34</v>
      </c>
      <c r="K180" s="251" t="s">
        <v>834</v>
      </c>
      <c r="L180" s="252" t="s">
        <v>826</v>
      </c>
      <c r="M180" s="252" t="s">
        <v>821</v>
      </c>
      <c r="N180" s="252" t="s">
        <v>29</v>
      </c>
      <c r="O180" s="252" t="s">
        <v>85</v>
      </c>
      <c r="P180" s="331" t="s">
        <v>892</v>
      </c>
      <c r="Q180" s="167"/>
      <c r="R180" s="241"/>
      <c r="S180" s="241"/>
    </row>
    <row r="181" spans="1:19">
      <c r="A181" s="257">
        <v>43682</v>
      </c>
      <c r="B181" s="252" t="s">
        <v>189</v>
      </c>
      <c r="C181" s="251" t="s">
        <v>22</v>
      </c>
      <c r="D181" s="252" t="s">
        <v>26</v>
      </c>
      <c r="E181" s="1"/>
      <c r="F181" s="244">
        <v>2500</v>
      </c>
      <c r="G181" s="312">
        <f t="shared" si="4"/>
        <v>4.5297240492109223</v>
      </c>
      <c r="H181" s="312">
        <v>551.91</v>
      </c>
      <c r="I181" s="240">
        <f t="shared" si="5"/>
        <v>-2957651</v>
      </c>
      <c r="J181" s="251" t="s">
        <v>27</v>
      </c>
      <c r="K181" s="252" t="s">
        <v>30</v>
      </c>
      <c r="L181" s="252" t="s">
        <v>825</v>
      </c>
      <c r="M181" s="252" t="s">
        <v>822</v>
      </c>
      <c r="N181" s="251" t="s">
        <v>29</v>
      </c>
      <c r="O181" s="251" t="s">
        <v>84</v>
      </c>
      <c r="P181" s="307"/>
      <c r="Q181" s="167"/>
      <c r="R181" s="241"/>
      <c r="S181" s="241"/>
    </row>
    <row r="182" spans="1:19">
      <c r="A182" s="257">
        <v>43682</v>
      </c>
      <c r="B182" s="252" t="s">
        <v>671</v>
      </c>
      <c r="C182" s="252" t="s">
        <v>31</v>
      </c>
      <c r="D182" s="252" t="s">
        <v>26</v>
      </c>
      <c r="E182" s="1"/>
      <c r="F182" s="1">
        <v>1000</v>
      </c>
      <c r="G182" s="312">
        <f t="shared" si="4"/>
        <v>1.811889619684369</v>
      </c>
      <c r="H182" s="312">
        <v>551.91</v>
      </c>
      <c r="I182" s="240">
        <f t="shared" si="5"/>
        <v>-2958651</v>
      </c>
      <c r="J182" s="251" t="s">
        <v>27</v>
      </c>
      <c r="K182" s="252" t="s">
        <v>30</v>
      </c>
      <c r="L182" s="252" t="s">
        <v>825</v>
      </c>
      <c r="M182" s="252" t="s">
        <v>822</v>
      </c>
      <c r="N182" s="251" t="s">
        <v>29</v>
      </c>
      <c r="O182" s="251" t="s">
        <v>84</v>
      </c>
      <c r="P182" s="307"/>
      <c r="Q182" s="167"/>
      <c r="R182" s="241"/>
      <c r="S182" s="241"/>
    </row>
    <row r="183" spans="1:19">
      <c r="A183" s="257">
        <v>43682</v>
      </c>
      <c r="B183" s="252" t="s">
        <v>188</v>
      </c>
      <c r="C183" s="251" t="s">
        <v>22</v>
      </c>
      <c r="D183" s="252" t="s">
        <v>26</v>
      </c>
      <c r="E183" s="1"/>
      <c r="F183" s="244">
        <v>2500</v>
      </c>
      <c r="G183" s="312">
        <f t="shared" si="4"/>
        <v>4.5297240492109223</v>
      </c>
      <c r="H183" s="312">
        <v>551.91</v>
      </c>
      <c r="I183" s="240">
        <f t="shared" si="5"/>
        <v>-2961151</v>
      </c>
      <c r="J183" s="251" t="s">
        <v>27</v>
      </c>
      <c r="K183" s="252" t="s">
        <v>30</v>
      </c>
      <c r="L183" s="252" t="s">
        <v>825</v>
      </c>
      <c r="M183" s="252" t="s">
        <v>822</v>
      </c>
      <c r="N183" s="251" t="s">
        <v>29</v>
      </c>
      <c r="O183" s="251" t="s">
        <v>84</v>
      </c>
      <c r="P183" s="307"/>
      <c r="Q183" s="167"/>
      <c r="R183" s="241"/>
      <c r="S183" s="241"/>
    </row>
    <row r="184" spans="1:19">
      <c r="A184" s="257">
        <v>43682</v>
      </c>
      <c r="B184" s="252" t="s">
        <v>176</v>
      </c>
      <c r="C184" s="251" t="s">
        <v>22</v>
      </c>
      <c r="D184" s="252" t="s">
        <v>26</v>
      </c>
      <c r="E184" s="1"/>
      <c r="F184" s="244">
        <v>2500</v>
      </c>
      <c r="G184" s="312">
        <f t="shared" si="4"/>
        <v>4.5297240492109223</v>
      </c>
      <c r="H184" s="312">
        <v>551.91</v>
      </c>
      <c r="I184" s="240">
        <f t="shared" si="5"/>
        <v>-2963651</v>
      </c>
      <c r="J184" s="251" t="s">
        <v>27</v>
      </c>
      <c r="K184" s="252" t="s">
        <v>30</v>
      </c>
      <c r="L184" s="252" t="s">
        <v>825</v>
      </c>
      <c r="M184" s="252" t="s">
        <v>822</v>
      </c>
      <c r="N184" s="251" t="s">
        <v>29</v>
      </c>
      <c r="O184" s="251" t="s">
        <v>84</v>
      </c>
      <c r="P184" s="307"/>
      <c r="Q184" s="167"/>
      <c r="R184" s="241"/>
      <c r="S184" s="241"/>
    </row>
    <row r="185" spans="1:19">
      <c r="A185" s="257">
        <v>43682</v>
      </c>
      <c r="B185" s="252" t="s">
        <v>192</v>
      </c>
      <c r="C185" s="251" t="s">
        <v>22</v>
      </c>
      <c r="D185" s="252" t="s">
        <v>26</v>
      </c>
      <c r="E185" s="1"/>
      <c r="F185" s="244">
        <v>2500</v>
      </c>
      <c r="G185" s="312">
        <f t="shared" si="4"/>
        <v>4.5297240492109223</v>
      </c>
      <c r="H185" s="312">
        <v>551.91</v>
      </c>
      <c r="I185" s="240">
        <f t="shared" si="5"/>
        <v>-2966151</v>
      </c>
      <c r="J185" s="251" t="s">
        <v>27</v>
      </c>
      <c r="K185" s="252" t="s">
        <v>30</v>
      </c>
      <c r="L185" s="252" t="s">
        <v>825</v>
      </c>
      <c r="M185" s="252" t="s">
        <v>822</v>
      </c>
      <c r="N185" s="251" t="s">
        <v>29</v>
      </c>
      <c r="O185" s="251" t="s">
        <v>84</v>
      </c>
      <c r="P185" s="307"/>
      <c r="Q185" s="167"/>
      <c r="R185" s="241"/>
      <c r="S185" s="241"/>
    </row>
    <row r="186" spans="1:19">
      <c r="A186" s="257">
        <v>43682</v>
      </c>
      <c r="B186" s="252" t="s">
        <v>193</v>
      </c>
      <c r="C186" s="251" t="s">
        <v>22</v>
      </c>
      <c r="D186" s="252" t="s">
        <v>26</v>
      </c>
      <c r="E186" s="1"/>
      <c r="F186" s="244">
        <v>2500</v>
      </c>
      <c r="G186" s="312">
        <f t="shared" si="4"/>
        <v>4.5297240492109223</v>
      </c>
      <c r="H186" s="312">
        <v>551.91</v>
      </c>
      <c r="I186" s="240">
        <f t="shared" si="5"/>
        <v>-2968651</v>
      </c>
      <c r="J186" s="251" t="s">
        <v>27</v>
      </c>
      <c r="K186" s="252" t="s">
        <v>30</v>
      </c>
      <c r="L186" s="252" t="s">
        <v>825</v>
      </c>
      <c r="M186" s="252" t="s">
        <v>822</v>
      </c>
      <c r="N186" s="251" t="s">
        <v>29</v>
      </c>
      <c r="O186" s="251" t="s">
        <v>84</v>
      </c>
      <c r="P186" s="307"/>
      <c r="Q186" s="167"/>
      <c r="R186" s="241"/>
      <c r="S186" s="241"/>
    </row>
    <row r="187" spans="1:19">
      <c r="A187" s="257">
        <v>43682</v>
      </c>
      <c r="B187" s="252" t="s">
        <v>179</v>
      </c>
      <c r="C187" s="251" t="s">
        <v>22</v>
      </c>
      <c r="D187" s="252" t="s">
        <v>26</v>
      </c>
      <c r="E187" s="1"/>
      <c r="F187" s="244">
        <v>2500</v>
      </c>
      <c r="G187" s="312">
        <f t="shared" si="4"/>
        <v>4.5297240492109223</v>
      </c>
      <c r="H187" s="312">
        <v>551.91</v>
      </c>
      <c r="I187" s="240">
        <f t="shared" si="5"/>
        <v>-2971151</v>
      </c>
      <c r="J187" s="251" t="s">
        <v>27</v>
      </c>
      <c r="K187" s="252" t="s">
        <v>30</v>
      </c>
      <c r="L187" s="252" t="s">
        <v>825</v>
      </c>
      <c r="M187" s="252" t="s">
        <v>822</v>
      </c>
      <c r="N187" s="251" t="s">
        <v>29</v>
      </c>
      <c r="O187" s="251" t="s">
        <v>84</v>
      </c>
      <c r="P187" s="307"/>
      <c r="Q187" s="167"/>
      <c r="R187" s="241"/>
      <c r="S187" s="241"/>
    </row>
    <row r="188" spans="1:19">
      <c r="A188" s="257">
        <v>43682</v>
      </c>
      <c r="B188" s="252" t="s">
        <v>194</v>
      </c>
      <c r="C188" s="251" t="s">
        <v>22</v>
      </c>
      <c r="D188" s="252" t="s">
        <v>26</v>
      </c>
      <c r="E188" s="1"/>
      <c r="F188" s="244">
        <v>2500</v>
      </c>
      <c r="G188" s="312">
        <f t="shared" si="4"/>
        <v>4.5297240492109223</v>
      </c>
      <c r="H188" s="312">
        <v>551.91</v>
      </c>
      <c r="I188" s="240">
        <f t="shared" si="5"/>
        <v>-2973651</v>
      </c>
      <c r="J188" s="251" t="s">
        <v>27</v>
      </c>
      <c r="K188" s="252" t="s">
        <v>30</v>
      </c>
      <c r="L188" s="252" t="s">
        <v>825</v>
      </c>
      <c r="M188" s="252" t="s">
        <v>822</v>
      </c>
      <c r="N188" s="251" t="s">
        <v>29</v>
      </c>
      <c r="O188" s="251" t="s">
        <v>84</v>
      </c>
      <c r="P188" s="307"/>
      <c r="Q188" s="167"/>
      <c r="R188" s="241"/>
      <c r="S188" s="241"/>
    </row>
    <row r="189" spans="1:19">
      <c r="A189" s="257">
        <v>43682</v>
      </c>
      <c r="B189" s="252" t="s">
        <v>195</v>
      </c>
      <c r="C189" s="251" t="s">
        <v>22</v>
      </c>
      <c r="D189" s="252" t="s">
        <v>26</v>
      </c>
      <c r="E189" s="1"/>
      <c r="F189" s="244">
        <v>2500</v>
      </c>
      <c r="G189" s="312">
        <f t="shared" si="4"/>
        <v>4.5297240492109223</v>
      </c>
      <c r="H189" s="312">
        <v>551.91</v>
      </c>
      <c r="I189" s="240">
        <f t="shared" si="5"/>
        <v>-2976151</v>
      </c>
      <c r="J189" s="251" t="s">
        <v>27</v>
      </c>
      <c r="K189" s="252" t="s">
        <v>30</v>
      </c>
      <c r="L189" s="252" t="s">
        <v>825</v>
      </c>
      <c r="M189" s="252" t="s">
        <v>822</v>
      </c>
      <c r="N189" s="251" t="s">
        <v>29</v>
      </c>
      <c r="O189" s="251" t="s">
        <v>84</v>
      </c>
      <c r="P189" s="307"/>
      <c r="Q189" s="167"/>
      <c r="R189" s="241"/>
      <c r="S189" s="241"/>
    </row>
    <row r="190" spans="1:19">
      <c r="A190" s="257">
        <v>43682</v>
      </c>
      <c r="B190" s="252" t="s">
        <v>196</v>
      </c>
      <c r="C190" s="251" t="s">
        <v>22</v>
      </c>
      <c r="D190" s="252" t="s">
        <v>26</v>
      </c>
      <c r="E190" s="1"/>
      <c r="F190" s="244">
        <v>2500</v>
      </c>
      <c r="G190" s="312">
        <f t="shared" si="4"/>
        <v>4.5297240492109223</v>
      </c>
      <c r="H190" s="312">
        <v>551.91</v>
      </c>
      <c r="I190" s="240">
        <f t="shared" si="5"/>
        <v>-2978651</v>
      </c>
      <c r="J190" s="251" t="s">
        <v>27</v>
      </c>
      <c r="K190" s="252" t="s">
        <v>30</v>
      </c>
      <c r="L190" s="252" t="s">
        <v>825</v>
      </c>
      <c r="M190" s="252" t="s">
        <v>822</v>
      </c>
      <c r="N190" s="251" t="s">
        <v>29</v>
      </c>
      <c r="O190" s="251" t="s">
        <v>84</v>
      </c>
      <c r="P190" s="307"/>
      <c r="Q190" s="167"/>
      <c r="R190" s="241"/>
      <c r="S190" s="241"/>
    </row>
    <row r="191" spans="1:19">
      <c r="A191" s="257">
        <v>43682</v>
      </c>
      <c r="B191" s="252" t="s">
        <v>705</v>
      </c>
      <c r="C191" s="251" t="s">
        <v>22</v>
      </c>
      <c r="D191" s="252" t="s">
        <v>26</v>
      </c>
      <c r="E191" s="1"/>
      <c r="F191" s="1">
        <v>20000</v>
      </c>
      <c r="G191" s="312">
        <f t="shared" si="4"/>
        <v>35.201351731906506</v>
      </c>
      <c r="H191" s="312">
        <v>568.16</v>
      </c>
      <c r="I191" s="240">
        <f t="shared" si="5"/>
        <v>-2998651</v>
      </c>
      <c r="J191" s="251" t="s">
        <v>27</v>
      </c>
      <c r="K191" s="251" t="s">
        <v>835</v>
      </c>
      <c r="L191" s="252" t="s">
        <v>826</v>
      </c>
      <c r="M191" s="252" t="s">
        <v>821</v>
      </c>
      <c r="N191" s="251" t="s">
        <v>29</v>
      </c>
      <c r="O191" s="252" t="s">
        <v>85</v>
      </c>
      <c r="P191" s="331" t="s">
        <v>892</v>
      </c>
      <c r="Q191" s="167"/>
      <c r="R191" s="241"/>
      <c r="S191" s="241"/>
    </row>
    <row r="192" spans="1:19">
      <c r="A192" s="257">
        <v>43682</v>
      </c>
      <c r="B192" s="252" t="s">
        <v>171</v>
      </c>
      <c r="C192" s="251" t="s">
        <v>22</v>
      </c>
      <c r="D192" s="252" t="s">
        <v>26</v>
      </c>
      <c r="E192" s="1"/>
      <c r="F192" s="1">
        <v>500</v>
      </c>
      <c r="G192" s="312">
        <f t="shared" si="4"/>
        <v>0.90594480984218451</v>
      </c>
      <c r="H192" s="312">
        <v>551.91</v>
      </c>
      <c r="I192" s="240">
        <f t="shared" si="5"/>
        <v>-2999151</v>
      </c>
      <c r="J192" s="251" t="s">
        <v>27</v>
      </c>
      <c r="K192" s="252" t="s">
        <v>30</v>
      </c>
      <c r="L192" s="252" t="s">
        <v>825</v>
      </c>
      <c r="M192" s="252" t="s">
        <v>822</v>
      </c>
      <c r="N192" s="251" t="s">
        <v>29</v>
      </c>
      <c r="O192" s="251" t="s">
        <v>84</v>
      </c>
      <c r="P192" s="307"/>
      <c r="Q192" s="167"/>
      <c r="R192" s="241"/>
      <c r="S192" s="241"/>
    </row>
    <row r="193" spans="1:19">
      <c r="A193" s="257">
        <v>43682</v>
      </c>
      <c r="B193" s="252" t="s">
        <v>186</v>
      </c>
      <c r="C193" s="251" t="s">
        <v>22</v>
      </c>
      <c r="D193" s="252" t="s">
        <v>26</v>
      </c>
      <c r="E193" s="1"/>
      <c r="F193" s="1">
        <v>500</v>
      </c>
      <c r="G193" s="312">
        <f t="shared" si="4"/>
        <v>0.90594480984218451</v>
      </c>
      <c r="H193" s="312">
        <v>551.91</v>
      </c>
      <c r="I193" s="240">
        <f t="shared" si="5"/>
        <v>-2999651</v>
      </c>
      <c r="J193" s="251" t="s">
        <v>27</v>
      </c>
      <c r="K193" s="252" t="s">
        <v>30</v>
      </c>
      <c r="L193" s="252" t="s">
        <v>825</v>
      </c>
      <c r="M193" s="252" t="s">
        <v>822</v>
      </c>
      <c r="N193" s="251" t="s">
        <v>29</v>
      </c>
      <c r="O193" s="251" t="s">
        <v>84</v>
      </c>
      <c r="P193" s="307"/>
      <c r="Q193" s="167"/>
      <c r="R193" s="241"/>
      <c r="S193" s="241"/>
    </row>
    <row r="194" spans="1:19">
      <c r="A194" s="257">
        <v>43682</v>
      </c>
      <c r="B194" s="252" t="s">
        <v>190</v>
      </c>
      <c r="C194" s="251" t="s">
        <v>22</v>
      </c>
      <c r="D194" s="252" t="s">
        <v>26</v>
      </c>
      <c r="E194" s="1"/>
      <c r="F194" s="1">
        <v>500</v>
      </c>
      <c r="G194" s="312">
        <f t="shared" si="4"/>
        <v>0.90594480984218451</v>
      </c>
      <c r="H194" s="312">
        <v>551.91</v>
      </c>
      <c r="I194" s="240">
        <f t="shared" si="5"/>
        <v>-3000151</v>
      </c>
      <c r="J194" s="251" t="s">
        <v>27</v>
      </c>
      <c r="K194" s="252" t="s">
        <v>30</v>
      </c>
      <c r="L194" s="252" t="s">
        <v>825</v>
      </c>
      <c r="M194" s="252" t="s">
        <v>822</v>
      </c>
      <c r="N194" s="251" t="s">
        <v>29</v>
      </c>
      <c r="O194" s="251" t="s">
        <v>84</v>
      </c>
      <c r="P194" s="307"/>
      <c r="Q194" s="167"/>
      <c r="R194" s="241"/>
      <c r="S194" s="241"/>
    </row>
    <row r="195" spans="1:19">
      <c r="A195" s="257">
        <v>43682</v>
      </c>
      <c r="B195" s="252" t="s">
        <v>171</v>
      </c>
      <c r="C195" s="251" t="s">
        <v>22</v>
      </c>
      <c r="D195" s="252" t="s">
        <v>26</v>
      </c>
      <c r="E195" s="1"/>
      <c r="F195" s="1">
        <v>500</v>
      </c>
      <c r="G195" s="312">
        <f t="shared" si="4"/>
        <v>0.90594480984218451</v>
      </c>
      <c r="H195" s="312">
        <v>551.91</v>
      </c>
      <c r="I195" s="240">
        <f t="shared" si="5"/>
        <v>-3000651</v>
      </c>
      <c r="J195" s="251" t="s">
        <v>27</v>
      </c>
      <c r="K195" s="252" t="s">
        <v>30</v>
      </c>
      <c r="L195" s="252" t="s">
        <v>825</v>
      </c>
      <c r="M195" s="252" t="s">
        <v>822</v>
      </c>
      <c r="N195" s="251" t="s">
        <v>29</v>
      </c>
      <c r="O195" s="251" t="s">
        <v>84</v>
      </c>
      <c r="P195" s="307"/>
      <c r="Q195" s="167"/>
      <c r="R195" s="241"/>
      <c r="S195" s="241"/>
    </row>
    <row r="196" spans="1:19">
      <c r="A196" s="257">
        <v>43682</v>
      </c>
      <c r="B196" s="252" t="s">
        <v>219</v>
      </c>
      <c r="C196" s="251" t="s">
        <v>22</v>
      </c>
      <c r="D196" s="251" t="s">
        <v>20</v>
      </c>
      <c r="E196" s="1"/>
      <c r="F196" s="1">
        <v>500</v>
      </c>
      <c r="G196" s="312">
        <f t="shared" si="4"/>
        <v>0.88208312751393692</v>
      </c>
      <c r="H196" s="312">
        <v>566.84</v>
      </c>
      <c r="I196" s="240">
        <f t="shared" si="5"/>
        <v>-3001151</v>
      </c>
      <c r="J196" s="251" t="s">
        <v>21</v>
      </c>
      <c r="K196" s="252" t="s">
        <v>30</v>
      </c>
      <c r="L196" s="252" t="s">
        <v>818</v>
      </c>
      <c r="M196" s="252" t="s">
        <v>822</v>
      </c>
      <c r="N196" s="251" t="s">
        <v>29</v>
      </c>
      <c r="O196" s="251" t="s">
        <v>84</v>
      </c>
      <c r="P196" s="307"/>
      <c r="Q196" s="167"/>
      <c r="R196" s="241"/>
      <c r="S196" s="241"/>
    </row>
    <row r="197" spans="1:19">
      <c r="A197" s="257">
        <v>43682</v>
      </c>
      <c r="B197" s="252" t="s">
        <v>220</v>
      </c>
      <c r="C197" s="251" t="s">
        <v>22</v>
      </c>
      <c r="D197" s="251" t="s">
        <v>20</v>
      </c>
      <c r="E197" s="1"/>
      <c r="F197" s="1">
        <v>500</v>
      </c>
      <c r="G197" s="312">
        <f t="shared" si="4"/>
        <v>0.88208312751393692</v>
      </c>
      <c r="H197" s="312">
        <v>566.84</v>
      </c>
      <c r="I197" s="240">
        <f t="shared" si="5"/>
        <v>-3001651</v>
      </c>
      <c r="J197" s="251" t="s">
        <v>21</v>
      </c>
      <c r="K197" s="252" t="s">
        <v>30</v>
      </c>
      <c r="L197" s="252" t="s">
        <v>818</v>
      </c>
      <c r="M197" s="252" t="s">
        <v>822</v>
      </c>
      <c r="N197" s="251" t="s">
        <v>29</v>
      </c>
      <c r="O197" s="251" t="s">
        <v>84</v>
      </c>
      <c r="P197" s="307"/>
      <c r="Q197" s="167"/>
      <c r="R197" s="241"/>
      <c r="S197" s="241"/>
    </row>
    <row r="198" spans="1:19">
      <c r="A198" s="257">
        <v>43682</v>
      </c>
      <c r="B198" s="252" t="s">
        <v>711</v>
      </c>
      <c r="C198" s="251" t="s">
        <v>22</v>
      </c>
      <c r="D198" s="251" t="s">
        <v>20</v>
      </c>
      <c r="E198" s="1"/>
      <c r="F198" s="1">
        <v>20000</v>
      </c>
      <c r="G198" s="312">
        <f t="shared" si="4"/>
        <v>35.283325100557477</v>
      </c>
      <c r="H198" s="312">
        <v>566.84</v>
      </c>
      <c r="I198" s="240">
        <f t="shared" si="5"/>
        <v>-3021651</v>
      </c>
      <c r="J198" s="251" t="s">
        <v>21</v>
      </c>
      <c r="K198" s="252" t="s">
        <v>836</v>
      </c>
      <c r="L198" s="252" t="s">
        <v>818</v>
      </c>
      <c r="M198" s="252" t="s">
        <v>821</v>
      </c>
      <c r="N198" s="251" t="s">
        <v>29</v>
      </c>
      <c r="O198" s="252" t="s">
        <v>85</v>
      </c>
      <c r="P198" s="331" t="s">
        <v>892</v>
      </c>
      <c r="Q198" s="167"/>
      <c r="R198" s="241"/>
      <c r="S198" s="241"/>
    </row>
    <row r="199" spans="1:19">
      <c r="A199" s="257">
        <v>43682</v>
      </c>
      <c r="B199" s="252" t="s">
        <v>309</v>
      </c>
      <c r="C199" s="251" t="s">
        <v>22</v>
      </c>
      <c r="D199" s="254" t="s">
        <v>20</v>
      </c>
      <c r="E199" s="1"/>
      <c r="F199" s="1">
        <v>12000</v>
      </c>
      <c r="G199" s="312">
        <f t="shared" si="4"/>
        <v>21.169995060334486</v>
      </c>
      <c r="H199" s="312">
        <v>566.84</v>
      </c>
      <c r="I199" s="240">
        <f t="shared" si="5"/>
        <v>-3033651</v>
      </c>
      <c r="J199" s="251" t="s">
        <v>49</v>
      </c>
      <c r="K199" s="252" t="s">
        <v>837</v>
      </c>
      <c r="L199" s="252" t="s">
        <v>818</v>
      </c>
      <c r="M199" s="252" t="s">
        <v>821</v>
      </c>
      <c r="N199" s="251" t="s">
        <v>29</v>
      </c>
      <c r="O199" s="251" t="s">
        <v>85</v>
      </c>
      <c r="P199" s="331" t="s">
        <v>892</v>
      </c>
      <c r="Q199" s="167"/>
      <c r="R199" s="241"/>
      <c r="S199" s="241"/>
    </row>
    <row r="200" spans="1:19">
      <c r="A200" s="257">
        <v>43682</v>
      </c>
      <c r="B200" s="252" t="s">
        <v>438</v>
      </c>
      <c r="C200" s="251" t="s">
        <v>22</v>
      </c>
      <c r="D200" s="252" t="s">
        <v>20</v>
      </c>
      <c r="E200" s="1"/>
      <c r="F200" s="1">
        <v>10000</v>
      </c>
      <c r="G200" s="312">
        <f t="shared" si="4"/>
        <v>17.641662550278738</v>
      </c>
      <c r="H200" s="312">
        <v>566.84</v>
      </c>
      <c r="I200" s="240">
        <f t="shared" si="5"/>
        <v>-3043651</v>
      </c>
      <c r="J200" s="251" t="s">
        <v>64</v>
      </c>
      <c r="K200" s="252" t="s">
        <v>838</v>
      </c>
      <c r="L200" s="252" t="s">
        <v>818</v>
      </c>
      <c r="M200" s="252" t="s">
        <v>821</v>
      </c>
      <c r="N200" s="251" t="s">
        <v>29</v>
      </c>
      <c r="O200" s="252" t="s">
        <v>85</v>
      </c>
      <c r="P200" s="331" t="s">
        <v>892</v>
      </c>
      <c r="Q200" s="167"/>
      <c r="R200" s="241"/>
      <c r="S200" s="241"/>
    </row>
    <row r="201" spans="1:19">
      <c r="A201" s="257">
        <v>43682</v>
      </c>
      <c r="B201" s="251" t="s">
        <v>693</v>
      </c>
      <c r="C201" s="251" t="s">
        <v>62</v>
      </c>
      <c r="D201" s="251" t="s">
        <v>20</v>
      </c>
      <c r="E201" s="171"/>
      <c r="F201" s="171">
        <v>10000</v>
      </c>
      <c r="G201" s="312">
        <f t="shared" si="4"/>
        <v>17.641662550278738</v>
      </c>
      <c r="H201" s="312">
        <v>566.84</v>
      </c>
      <c r="I201" s="240">
        <f t="shared" si="5"/>
        <v>-3053651</v>
      </c>
      <c r="J201" s="251" t="s">
        <v>19</v>
      </c>
      <c r="K201" s="251" t="s">
        <v>28</v>
      </c>
      <c r="L201" s="252" t="s">
        <v>818</v>
      </c>
      <c r="M201" s="252" t="s">
        <v>821</v>
      </c>
      <c r="N201" s="251" t="s">
        <v>29</v>
      </c>
      <c r="O201" s="251" t="s">
        <v>85</v>
      </c>
      <c r="P201" s="331" t="s">
        <v>887</v>
      </c>
      <c r="Q201" s="167"/>
      <c r="R201" s="241"/>
      <c r="S201" s="241"/>
    </row>
    <row r="202" spans="1:19">
      <c r="A202" s="257">
        <v>43682</v>
      </c>
      <c r="B202" s="251" t="s">
        <v>694</v>
      </c>
      <c r="C202" s="251" t="s">
        <v>74</v>
      </c>
      <c r="D202" s="251" t="s">
        <v>41</v>
      </c>
      <c r="E202" s="171"/>
      <c r="F202" s="171">
        <v>500</v>
      </c>
      <c r="G202" s="312">
        <f t="shared" si="4"/>
        <v>0.88208312751393692</v>
      </c>
      <c r="H202" s="312">
        <v>566.84</v>
      </c>
      <c r="I202" s="240">
        <f t="shared" si="5"/>
        <v>-3054151</v>
      </c>
      <c r="J202" s="251" t="s">
        <v>19</v>
      </c>
      <c r="K202" s="251" t="s">
        <v>28</v>
      </c>
      <c r="L202" s="251" t="s">
        <v>818</v>
      </c>
      <c r="M202" s="251" t="s">
        <v>822</v>
      </c>
      <c r="N202" s="251" t="s">
        <v>29</v>
      </c>
      <c r="O202" s="251" t="s">
        <v>85</v>
      </c>
      <c r="P202" s="307"/>
      <c r="Q202" s="167"/>
      <c r="R202" s="241"/>
      <c r="S202" s="241"/>
    </row>
    <row r="203" spans="1:19">
      <c r="A203" s="257">
        <v>43682</v>
      </c>
      <c r="B203" s="251" t="s">
        <v>524</v>
      </c>
      <c r="C203" s="251" t="s">
        <v>73</v>
      </c>
      <c r="D203" s="251" t="s">
        <v>41</v>
      </c>
      <c r="E203" s="171"/>
      <c r="F203" s="171">
        <v>1600</v>
      </c>
      <c r="G203" s="312">
        <f t="shared" si="4"/>
        <v>2.8226660080445978</v>
      </c>
      <c r="H203" s="312">
        <v>566.84</v>
      </c>
      <c r="I203" s="240">
        <f t="shared" si="5"/>
        <v>-3055751</v>
      </c>
      <c r="J203" s="251" t="s">
        <v>19</v>
      </c>
      <c r="K203" s="251" t="s">
        <v>523</v>
      </c>
      <c r="L203" s="251" t="s">
        <v>818</v>
      </c>
      <c r="M203" s="251" t="s">
        <v>822</v>
      </c>
      <c r="N203" s="251" t="s">
        <v>29</v>
      </c>
      <c r="O203" s="251" t="s">
        <v>85</v>
      </c>
      <c r="P203" s="307"/>
      <c r="Q203" s="167"/>
      <c r="R203" s="241"/>
      <c r="S203" s="241"/>
    </row>
    <row r="204" spans="1:19">
      <c r="A204" s="257">
        <v>43682</v>
      </c>
      <c r="B204" s="251" t="s">
        <v>513</v>
      </c>
      <c r="C204" s="251" t="s">
        <v>73</v>
      </c>
      <c r="D204" s="251" t="s">
        <v>41</v>
      </c>
      <c r="E204" s="171"/>
      <c r="F204" s="171">
        <v>600</v>
      </c>
      <c r="G204" s="312">
        <f t="shared" si="4"/>
        <v>1.0584997530167242</v>
      </c>
      <c r="H204" s="312">
        <v>566.84</v>
      </c>
      <c r="I204" s="240">
        <f t="shared" si="5"/>
        <v>-3056351</v>
      </c>
      <c r="J204" s="251" t="s">
        <v>19</v>
      </c>
      <c r="K204" s="251" t="s">
        <v>28</v>
      </c>
      <c r="L204" s="251" t="s">
        <v>818</v>
      </c>
      <c r="M204" s="251" t="s">
        <v>822</v>
      </c>
      <c r="N204" s="251" t="s">
        <v>29</v>
      </c>
      <c r="O204" s="251" t="s">
        <v>85</v>
      </c>
      <c r="P204" s="307"/>
      <c r="Q204" s="167"/>
      <c r="R204" s="241"/>
      <c r="S204" s="241"/>
    </row>
    <row r="205" spans="1:19">
      <c r="A205" s="257">
        <v>43682</v>
      </c>
      <c r="B205" s="251" t="s">
        <v>608</v>
      </c>
      <c r="C205" s="251" t="s">
        <v>22</v>
      </c>
      <c r="D205" s="251" t="s">
        <v>26</v>
      </c>
      <c r="E205" s="239"/>
      <c r="F205" s="239">
        <v>500</v>
      </c>
      <c r="G205" s="312">
        <f t="shared" ref="G205:G268" si="6">+F205/H205</f>
        <v>0.90594480984218451</v>
      </c>
      <c r="H205" s="312">
        <v>551.91</v>
      </c>
      <c r="I205" s="240">
        <f t="shared" si="5"/>
        <v>-3056851</v>
      </c>
      <c r="J205" s="251" t="s">
        <v>70</v>
      </c>
      <c r="K205" s="251" t="s">
        <v>568</v>
      </c>
      <c r="L205" s="252" t="s">
        <v>825</v>
      </c>
      <c r="M205" s="252" t="s">
        <v>822</v>
      </c>
      <c r="N205" s="251" t="s">
        <v>29</v>
      </c>
      <c r="O205" s="251" t="s">
        <v>84</v>
      </c>
      <c r="P205" s="307"/>
      <c r="Q205" s="167"/>
      <c r="R205" s="241"/>
      <c r="S205" s="241"/>
    </row>
    <row r="206" spans="1:19">
      <c r="A206" s="257">
        <v>43682</v>
      </c>
      <c r="B206" s="251" t="s">
        <v>609</v>
      </c>
      <c r="C206" s="251" t="s">
        <v>22</v>
      </c>
      <c r="D206" s="251" t="s">
        <v>26</v>
      </c>
      <c r="E206" s="239"/>
      <c r="F206" s="239">
        <v>500</v>
      </c>
      <c r="G206" s="312">
        <f t="shared" si="6"/>
        <v>0.90594480984218451</v>
      </c>
      <c r="H206" s="312">
        <v>551.91</v>
      </c>
      <c r="I206" s="240">
        <f t="shared" si="5"/>
        <v>-3057351</v>
      </c>
      <c r="J206" s="251" t="s">
        <v>70</v>
      </c>
      <c r="K206" s="251" t="s">
        <v>568</v>
      </c>
      <c r="L206" s="252" t="s">
        <v>825</v>
      </c>
      <c r="M206" s="252" t="s">
        <v>822</v>
      </c>
      <c r="N206" s="251" t="s">
        <v>29</v>
      </c>
      <c r="O206" s="251" t="s">
        <v>84</v>
      </c>
      <c r="P206" s="307"/>
      <c r="Q206" s="167"/>
      <c r="R206" s="241"/>
      <c r="S206" s="241"/>
    </row>
    <row r="207" spans="1:19">
      <c r="A207" s="257">
        <v>43682</v>
      </c>
      <c r="B207" s="251" t="s">
        <v>611</v>
      </c>
      <c r="C207" s="251" t="s">
        <v>22</v>
      </c>
      <c r="D207" s="251" t="s">
        <v>26</v>
      </c>
      <c r="E207" s="239"/>
      <c r="F207" s="239">
        <v>500</v>
      </c>
      <c r="G207" s="312">
        <f t="shared" si="6"/>
        <v>0.90594480984218451</v>
      </c>
      <c r="H207" s="312">
        <v>551.91</v>
      </c>
      <c r="I207" s="240">
        <f t="shared" ref="I207:I270" si="7">I206+E207-F207</f>
        <v>-3057851</v>
      </c>
      <c r="J207" s="251" t="s">
        <v>70</v>
      </c>
      <c r="K207" s="251" t="s">
        <v>568</v>
      </c>
      <c r="L207" s="252" t="s">
        <v>825</v>
      </c>
      <c r="M207" s="252" t="s">
        <v>822</v>
      </c>
      <c r="N207" s="251" t="s">
        <v>29</v>
      </c>
      <c r="O207" s="251" t="s">
        <v>84</v>
      </c>
      <c r="P207" s="307"/>
      <c r="Q207" s="167"/>
      <c r="R207" s="241"/>
      <c r="S207" s="241"/>
    </row>
    <row r="208" spans="1:19">
      <c r="A208" s="257">
        <v>43682</v>
      </c>
      <c r="B208" s="251" t="s">
        <v>672</v>
      </c>
      <c r="C208" s="252" t="s">
        <v>31</v>
      </c>
      <c r="D208" s="252" t="s">
        <v>26</v>
      </c>
      <c r="E208" s="239"/>
      <c r="F208" s="239">
        <v>1600</v>
      </c>
      <c r="G208" s="312">
        <f t="shared" si="6"/>
        <v>2.8990233914949903</v>
      </c>
      <c r="H208" s="312">
        <v>551.91</v>
      </c>
      <c r="I208" s="240">
        <f t="shared" si="7"/>
        <v>-3059451</v>
      </c>
      <c r="J208" s="251" t="s">
        <v>70</v>
      </c>
      <c r="K208" s="251" t="s">
        <v>568</v>
      </c>
      <c r="L208" s="252" t="s">
        <v>825</v>
      </c>
      <c r="M208" s="252" t="s">
        <v>822</v>
      </c>
      <c r="N208" s="251" t="s">
        <v>29</v>
      </c>
      <c r="O208" s="251" t="s">
        <v>84</v>
      </c>
      <c r="P208" s="307"/>
      <c r="Q208" s="167"/>
      <c r="R208" s="241"/>
      <c r="S208" s="241"/>
    </row>
    <row r="209" spans="1:19">
      <c r="A209" s="257">
        <v>43682</v>
      </c>
      <c r="B209" s="251" t="s">
        <v>612</v>
      </c>
      <c r="C209" s="251" t="s">
        <v>22</v>
      </c>
      <c r="D209" s="251" t="s">
        <v>26</v>
      </c>
      <c r="E209" s="239"/>
      <c r="F209" s="239">
        <v>500</v>
      </c>
      <c r="G209" s="312">
        <f t="shared" si="6"/>
        <v>0.90594480984218451</v>
      </c>
      <c r="H209" s="312">
        <v>551.91</v>
      </c>
      <c r="I209" s="240">
        <f t="shared" si="7"/>
        <v>-3059951</v>
      </c>
      <c r="J209" s="251" t="s">
        <v>70</v>
      </c>
      <c r="K209" s="251" t="s">
        <v>568</v>
      </c>
      <c r="L209" s="252" t="s">
        <v>825</v>
      </c>
      <c r="M209" s="252" t="s">
        <v>822</v>
      </c>
      <c r="N209" s="251" t="s">
        <v>29</v>
      </c>
      <c r="O209" s="251" t="s">
        <v>84</v>
      </c>
      <c r="P209" s="307"/>
      <c r="Q209" s="167"/>
      <c r="R209" s="241"/>
      <c r="S209" s="241"/>
    </row>
    <row r="210" spans="1:19">
      <c r="A210" s="257">
        <v>43682</v>
      </c>
      <c r="B210" s="251" t="s">
        <v>660</v>
      </c>
      <c r="C210" s="252" t="s">
        <v>31</v>
      </c>
      <c r="D210" s="252" t="s">
        <v>26</v>
      </c>
      <c r="E210" s="239"/>
      <c r="F210" s="239">
        <v>1000</v>
      </c>
      <c r="G210" s="312">
        <f t="shared" si="6"/>
        <v>1.811889619684369</v>
      </c>
      <c r="H210" s="312">
        <v>551.91</v>
      </c>
      <c r="I210" s="240">
        <f t="shared" si="7"/>
        <v>-3060951</v>
      </c>
      <c r="J210" s="251" t="s">
        <v>70</v>
      </c>
      <c r="K210" s="251" t="s">
        <v>568</v>
      </c>
      <c r="L210" s="252" t="s">
        <v>825</v>
      </c>
      <c r="M210" s="252" t="s">
        <v>822</v>
      </c>
      <c r="N210" s="251" t="s">
        <v>29</v>
      </c>
      <c r="O210" s="251" t="s">
        <v>84</v>
      </c>
      <c r="P210" s="307"/>
      <c r="Q210" s="167"/>
      <c r="R210" s="241"/>
      <c r="S210" s="241"/>
    </row>
    <row r="211" spans="1:19">
      <c r="A211" s="257">
        <v>43682</v>
      </c>
      <c r="B211" s="251" t="s">
        <v>613</v>
      </c>
      <c r="C211" s="251" t="s">
        <v>22</v>
      </c>
      <c r="D211" s="251" t="s">
        <v>26</v>
      </c>
      <c r="E211" s="239"/>
      <c r="F211" s="239">
        <v>500</v>
      </c>
      <c r="G211" s="312">
        <f t="shared" si="6"/>
        <v>0.90594480984218451</v>
      </c>
      <c r="H211" s="312">
        <v>551.91</v>
      </c>
      <c r="I211" s="240">
        <f t="shared" si="7"/>
        <v>-3061451</v>
      </c>
      <c r="J211" s="251" t="s">
        <v>70</v>
      </c>
      <c r="K211" s="251" t="s">
        <v>568</v>
      </c>
      <c r="L211" s="252" t="s">
        <v>825</v>
      </c>
      <c r="M211" s="252" t="s">
        <v>822</v>
      </c>
      <c r="N211" s="251" t="s">
        <v>29</v>
      </c>
      <c r="O211" s="251" t="s">
        <v>84</v>
      </c>
      <c r="P211" s="307"/>
      <c r="Q211" s="167"/>
      <c r="R211" s="241"/>
      <c r="S211" s="241"/>
    </row>
    <row r="212" spans="1:19">
      <c r="A212" s="257">
        <v>43682</v>
      </c>
      <c r="B212" s="251" t="s">
        <v>614</v>
      </c>
      <c r="C212" s="251" t="s">
        <v>22</v>
      </c>
      <c r="D212" s="251" t="s">
        <v>26</v>
      </c>
      <c r="E212" s="239"/>
      <c r="F212" s="239">
        <v>1000</v>
      </c>
      <c r="G212" s="312">
        <f t="shared" si="6"/>
        <v>1.811889619684369</v>
      </c>
      <c r="H212" s="312">
        <v>551.91</v>
      </c>
      <c r="I212" s="240">
        <f t="shared" si="7"/>
        <v>-3062451</v>
      </c>
      <c r="J212" s="251" t="s">
        <v>70</v>
      </c>
      <c r="K212" s="251" t="s">
        <v>568</v>
      </c>
      <c r="L212" s="252" t="s">
        <v>825</v>
      </c>
      <c r="M212" s="252" t="s">
        <v>822</v>
      </c>
      <c r="N212" s="251" t="s">
        <v>29</v>
      </c>
      <c r="O212" s="251" t="s">
        <v>84</v>
      </c>
      <c r="P212" s="307"/>
      <c r="Q212" s="167"/>
      <c r="R212" s="241"/>
      <c r="S212" s="241"/>
    </row>
    <row r="213" spans="1:19">
      <c r="A213" s="257">
        <v>43682</v>
      </c>
      <c r="B213" s="251" t="s">
        <v>615</v>
      </c>
      <c r="C213" s="251" t="s">
        <v>22</v>
      </c>
      <c r="D213" s="251" t="s">
        <v>26</v>
      </c>
      <c r="E213" s="239"/>
      <c r="F213" s="239">
        <v>1000</v>
      </c>
      <c r="G213" s="312">
        <f t="shared" si="6"/>
        <v>1.811889619684369</v>
      </c>
      <c r="H213" s="312">
        <v>551.91</v>
      </c>
      <c r="I213" s="240">
        <f t="shared" si="7"/>
        <v>-3063451</v>
      </c>
      <c r="J213" s="251" t="s">
        <v>70</v>
      </c>
      <c r="K213" s="251" t="s">
        <v>568</v>
      </c>
      <c r="L213" s="252" t="s">
        <v>825</v>
      </c>
      <c r="M213" s="252" t="s">
        <v>822</v>
      </c>
      <c r="N213" s="251" t="s">
        <v>29</v>
      </c>
      <c r="O213" s="251" t="s">
        <v>84</v>
      </c>
      <c r="P213" s="307"/>
      <c r="Q213" s="167"/>
      <c r="R213" s="241"/>
      <c r="S213" s="241"/>
    </row>
    <row r="214" spans="1:19">
      <c r="A214" s="257">
        <v>43682</v>
      </c>
      <c r="B214" s="251" t="s">
        <v>670</v>
      </c>
      <c r="C214" s="252" t="s">
        <v>31</v>
      </c>
      <c r="D214" s="252" t="s">
        <v>26</v>
      </c>
      <c r="E214" s="239"/>
      <c r="F214" s="239">
        <v>3000</v>
      </c>
      <c r="G214" s="312">
        <f t="shared" si="6"/>
        <v>5.4356688590531066</v>
      </c>
      <c r="H214" s="312">
        <v>551.91</v>
      </c>
      <c r="I214" s="240">
        <f t="shared" si="7"/>
        <v>-3066451</v>
      </c>
      <c r="J214" s="251" t="s">
        <v>70</v>
      </c>
      <c r="K214" s="251" t="s">
        <v>568</v>
      </c>
      <c r="L214" s="252" t="s">
        <v>825</v>
      </c>
      <c r="M214" s="252" t="s">
        <v>822</v>
      </c>
      <c r="N214" s="251" t="s">
        <v>29</v>
      </c>
      <c r="O214" s="251" t="s">
        <v>84</v>
      </c>
      <c r="P214" s="307"/>
      <c r="Q214" s="167"/>
      <c r="R214" s="241"/>
      <c r="S214" s="241"/>
    </row>
    <row r="215" spans="1:19">
      <c r="A215" s="257">
        <v>43682</v>
      </c>
      <c r="B215" s="251" t="s">
        <v>673</v>
      </c>
      <c r="C215" s="252" t="s">
        <v>31</v>
      </c>
      <c r="D215" s="252" t="s">
        <v>26</v>
      </c>
      <c r="E215" s="239"/>
      <c r="F215" s="239">
        <v>1000</v>
      </c>
      <c r="G215" s="312">
        <f t="shared" si="6"/>
        <v>1.811889619684369</v>
      </c>
      <c r="H215" s="312">
        <v>551.91</v>
      </c>
      <c r="I215" s="240">
        <f t="shared" si="7"/>
        <v>-3067451</v>
      </c>
      <c r="J215" s="251" t="s">
        <v>70</v>
      </c>
      <c r="K215" s="251" t="s">
        <v>568</v>
      </c>
      <c r="L215" s="252" t="s">
        <v>825</v>
      </c>
      <c r="M215" s="252" t="s">
        <v>822</v>
      </c>
      <c r="N215" s="251" t="s">
        <v>29</v>
      </c>
      <c r="O215" s="251" t="s">
        <v>84</v>
      </c>
      <c r="P215" s="307"/>
      <c r="Q215" s="167"/>
      <c r="R215" s="241"/>
      <c r="S215" s="241"/>
    </row>
    <row r="216" spans="1:19">
      <c r="A216" s="257">
        <v>43682</v>
      </c>
      <c r="B216" s="251" t="s">
        <v>616</v>
      </c>
      <c r="C216" s="251" t="s">
        <v>22</v>
      </c>
      <c r="D216" s="251" t="s">
        <v>26</v>
      </c>
      <c r="E216" s="239"/>
      <c r="F216" s="239">
        <v>500</v>
      </c>
      <c r="G216" s="312">
        <f t="shared" si="6"/>
        <v>0.90594480984218451</v>
      </c>
      <c r="H216" s="312">
        <v>551.91</v>
      </c>
      <c r="I216" s="240">
        <f t="shared" si="7"/>
        <v>-3067951</v>
      </c>
      <c r="J216" s="251" t="s">
        <v>70</v>
      </c>
      <c r="K216" s="251" t="s">
        <v>568</v>
      </c>
      <c r="L216" s="252" t="s">
        <v>825</v>
      </c>
      <c r="M216" s="252" t="s">
        <v>822</v>
      </c>
      <c r="N216" s="251" t="s">
        <v>29</v>
      </c>
      <c r="O216" s="251" t="s">
        <v>84</v>
      </c>
      <c r="P216" s="307"/>
      <c r="Q216" s="167"/>
      <c r="R216" s="241"/>
      <c r="S216" s="241"/>
    </row>
    <row r="217" spans="1:19">
      <c r="A217" s="257">
        <v>43682</v>
      </c>
      <c r="B217" s="251" t="s">
        <v>593</v>
      </c>
      <c r="C217" s="251" t="s">
        <v>22</v>
      </c>
      <c r="D217" s="251" t="s">
        <v>26</v>
      </c>
      <c r="E217" s="239"/>
      <c r="F217" s="239">
        <v>1000</v>
      </c>
      <c r="G217" s="312">
        <f t="shared" si="6"/>
        <v>1.811889619684369</v>
      </c>
      <c r="H217" s="312">
        <v>551.91</v>
      </c>
      <c r="I217" s="240">
        <f t="shared" si="7"/>
        <v>-3068951</v>
      </c>
      <c r="J217" s="251" t="s">
        <v>70</v>
      </c>
      <c r="K217" s="251" t="s">
        <v>568</v>
      </c>
      <c r="L217" s="252" t="s">
        <v>825</v>
      </c>
      <c r="M217" s="252" t="s">
        <v>822</v>
      </c>
      <c r="N217" s="251" t="s">
        <v>29</v>
      </c>
      <c r="O217" s="251" t="s">
        <v>84</v>
      </c>
      <c r="P217" s="307"/>
      <c r="Q217" s="167"/>
      <c r="R217" s="241"/>
      <c r="S217" s="241"/>
    </row>
    <row r="218" spans="1:19">
      <c r="A218" s="257">
        <v>43682</v>
      </c>
      <c r="B218" s="255" t="s">
        <v>645</v>
      </c>
      <c r="C218" s="245" t="s">
        <v>647</v>
      </c>
      <c r="D218" s="255" t="s">
        <v>41</v>
      </c>
      <c r="E218" s="246"/>
      <c r="F218" s="246">
        <v>8000</v>
      </c>
      <c r="G218" s="312">
        <f t="shared" si="6"/>
        <v>14.113330040222991</v>
      </c>
      <c r="H218" s="312">
        <v>566.84</v>
      </c>
      <c r="I218" s="240">
        <f t="shared" si="7"/>
        <v>-3076951</v>
      </c>
      <c r="J218" s="256" t="s">
        <v>805</v>
      </c>
      <c r="K218" s="256" t="s">
        <v>30</v>
      </c>
      <c r="L218" s="251" t="s">
        <v>818</v>
      </c>
      <c r="M218" s="251" t="s">
        <v>821</v>
      </c>
      <c r="N218" s="251" t="s">
        <v>29</v>
      </c>
      <c r="O218" s="251" t="s">
        <v>84</v>
      </c>
      <c r="P218" s="331" t="s">
        <v>891</v>
      </c>
      <c r="Q218" s="167"/>
      <c r="R218" s="241"/>
      <c r="S218" s="241"/>
    </row>
    <row r="219" spans="1:19">
      <c r="A219" s="257">
        <v>43683</v>
      </c>
      <c r="B219" s="251" t="s">
        <v>88</v>
      </c>
      <c r="C219" s="251" t="s">
        <v>22</v>
      </c>
      <c r="D219" s="251" t="s">
        <v>36</v>
      </c>
      <c r="E219" s="171"/>
      <c r="F219" s="171">
        <v>2000</v>
      </c>
      <c r="G219" s="312">
        <f t="shared" si="6"/>
        <v>3.5283325100557477</v>
      </c>
      <c r="H219" s="312">
        <v>566.84</v>
      </c>
      <c r="I219" s="240">
        <f t="shared" si="7"/>
        <v>-3078951</v>
      </c>
      <c r="J219" s="251" t="s">
        <v>61</v>
      </c>
      <c r="K219" s="251" t="s">
        <v>30</v>
      </c>
      <c r="L219" s="251" t="s">
        <v>818</v>
      </c>
      <c r="M219" s="251" t="s">
        <v>822</v>
      </c>
      <c r="N219" s="251" t="s">
        <v>29</v>
      </c>
      <c r="O219" s="251" t="s">
        <v>84</v>
      </c>
      <c r="P219" s="307"/>
      <c r="Q219" s="167"/>
      <c r="R219" s="241"/>
      <c r="S219" s="241"/>
    </row>
    <row r="220" spans="1:19">
      <c r="A220" s="257">
        <v>43683</v>
      </c>
      <c r="B220" s="251" t="s">
        <v>692</v>
      </c>
      <c r="C220" s="251" t="s">
        <v>62</v>
      </c>
      <c r="D220" s="251" t="s">
        <v>36</v>
      </c>
      <c r="E220" s="171"/>
      <c r="F220" s="171">
        <v>1000</v>
      </c>
      <c r="G220" s="312">
        <f t="shared" si="6"/>
        <v>1.7641662550278738</v>
      </c>
      <c r="H220" s="312">
        <v>566.84</v>
      </c>
      <c r="I220" s="240">
        <f t="shared" si="7"/>
        <v>-3079951</v>
      </c>
      <c r="J220" s="251" t="s">
        <v>61</v>
      </c>
      <c r="K220" s="251" t="s">
        <v>30</v>
      </c>
      <c r="L220" s="251" t="s">
        <v>818</v>
      </c>
      <c r="M220" s="251" t="s">
        <v>822</v>
      </c>
      <c r="N220" s="251" t="s">
        <v>29</v>
      </c>
      <c r="O220" s="251" t="s">
        <v>84</v>
      </c>
      <c r="P220" s="307"/>
      <c r="Q220" s="167"/>
      <c r="R220" s="241"/>
      <c r="S220" s="241"/>
    </row>
    <row r="221" spans="1:19">
      <c r="A221" s="257">
        <v>43683</v>
      </c>
      <c r="B221" s="252" t="s">
        <v>197</v>
      </c>
      <c r="C221" s="251" t="s">
        <v>22</v>
      </c>
      <c r="D221" s="252" t="s">
        <v>26</v>
      </c>
      <c r="E221" s="1"/>
      <c r="F221" s="1">
        <v>500</v>
      </c>
      <c r="G221" s="312">
        <f t="shared" si="6"/>
        <v>0.90594480984218451</v>
      </c>
      <c r="H221" s="312">
        <v>551.91</v>
      </c>
      <c r="I221" s="240">
        <f t="shared" si="7"/>
        <v>-3080451</v>
      </c>
      <c r="J221" s="251" t="s">
        <v>27</v>
      </c>
      <c r="K221" s="252" t="s">
        <v>30</v>
      </c>
      <c r="L221" s="252" t="s">
        <v>825</v>
      </c>
      <c r="M221" s="252" t="s">
        <v>822</v>
      </c>
      <c r="N221" s="251" t="s">
        <v>29</v>
      </c>
      <c r="O221" s="251" t="s">
        <v>84</v>
      </c>
      <c r="P221" s="307"/>
      <c r="Q221" s="167"/>
      <c r="R221" s="241"/>
      <c r="S221" s="241"/>
    </row>
    <row r="222" spans="1:19">
      <c r="A222" s="257">
        <v>43683</v>
      </c>
      <c r="B222" s="252" t="s">
        <v>948</v>
      </c>
      <c r="C222" s="252" t="s">
        <v>32</v>
      </c>
      <c r="D222" s="252" t="s">
        <v>26</v>
      </c>
      <c r="E222" s="1"/>
      <c r="F222" s="1">
        <v>90000</v>
      </c>
      <c r="G222" s="312">
        <f t="shared" si="6"/>
        <v>158.77496295250864</v>
      </c>
      <c r="H222" s="312">
        <v>566.84</v>
      </c>
      <c r="I222" s="240">
        <f t="shared" si="7"/>
        <v>-3170451</v>
      </c>
      <c r="J222" s="251" t="s">
        <v>27</v>
      </c>
      <c r="K222" s="252" t="s">
        <v>30</v>
      </c>
      <c r="L222" s="252" t="s">
        <v>818</v>
      </c>
      <c r="M222" s="252" t="s">
        <v>821</v>
      </c>
      <c r="N222" s="251" t="s">
        <v>29</v>
      </c>
      <c r="O222" s="251" t="s">
        <v>84</v>
      </c>
      <c r="P222" s="331" t="s">
        <v>893</v>
      </c>
      <c r="Q222" s="167"/>
      <c r="R222" s="241"/>
      <c r="S222" s="241"/>
    </row>
    <row r="223" spans="1:19">
      <c r="A223" s="257">
        <v>43683</v>
      </c>
      <c r="B223" s="252" t="s">
        <v>199</v>
      </c>
      <c r="C223" s="251" t="s">
        <v>22</v>
      </c>
      <c r="D223" s="252" t="s">
        <v>26</v>
      </c>
      <c r="E223" s="1"/>
      <c r="F223" s="1">
        <v>3500</v>
      </c>
      <c r="G223" s="312">
        <f t="shared" si="6"/>
        <v>6.3416136688952909</v>
      </c>
      <c r="H223" s="312">
        <v>551.91</v>
      </c>
      <c r="I223" s="240">
        <f t="shared" si="7"/>
        <v>-3173951</v>
      </c>
      <c r="J223" s="251" t="s">
        <v>27</v>
      </c>
      <c r="K223" s="252" t="s">
        <v>30</v>
      </c>
      <c r="L223" s="252" t="s">
        <v>825</v>
      </c>
      <c r="M223" s="252" t="s">
        <v>822</v>
      </c>
      <c r="N223" s="251" t="s">
        <v>29</v>
      </c>
      <c r="O223" s="251" t="s">
        <v>84</v>
      </c>
      <c r="P223" s="307"/>
      <c r="Q223" s="167"/>
      <c r="R223" s="241"/>
      <c r="S223" s="241"/>
    </row>
    <row r="224" spans="1:19">
      <c r="A224" s="257">
        <v>43683</v>
      </c>
      <c r="B224" s="252" t="s">
        <v>310</v>
      </c>
      <c r="C224" s="251" t="s">
        <v>22</v>
      </c>
      <c r="D224" s="254" t="s">
        <v>20</v>
      </c>
      <c r="E224" s="1"/>
      <c r="F224" s="1">
        <v>1000</v>
      </c>
      <c r="G224" s="312">
        <f t="shared" si="6"/>
        <v>1.7641662550278738</v>
      </c>
      <c r="H224" s="312">
        <v>566.84</v>
      </c>
      <c r="I224" s="240">
        <f t="shared" si="7"/>
        <v>-3174951</v>
      </c>
      <c r="J224" s="251" t="s">
        <v>49</v>
      </c>
      <c r="K224" s="252" t="s">
        <v>30</v>
      </c>
      <c r="L224" s="252" t="s">
        <v>818</v>
      </c>
      <c r="M224" s="252" t="s">
        <v>822</v>
      </c>
      <c r="N224" s="251" t="s">
        <v>29</v>
      </c>
      <c r="O224" s="251" t="s">
        <v>84</v>
      </c>
      <c r="P224" s="307"/>
      <c r="Q224" s="167"/>
      <c r="R224" s="241"/>
      <c r="S224" s="241"/>
    </row>
    <row r="225" spans="1:19">
      <c r="A225" s="257">
        <v>43683</v>
      </c>
      <c r="B225" s="252" t="s">
        <v>311</v>
      </c>
      <c r="C225" s="251" t="s">
        <v>22</v>
      </c>
      <c r="D225" s="254" t="s">
        <v>20</v>
      </c>
      <c r="E225" s="1"/>
      <c r="F225" s="1">
        <v>2000</v>
      </c>
      <c r="G225" s="312">
        <f t="shared" si="6"/>
        <v>3.5283325100557477</v>
      </c>
      <c r="H225" s="312">
        <v>566.84</v>
      </c>
      <c r="I225" s="240">
        <f t="shared" si="7"/>
        <v>-3176951</v>
      </c>
      <c r="J225" s="251" t="s">
        <v>49</v>
      </c>
      <c r="K225" s="252" t="s">
        <v>30</v>
      </c>
      <c r="L225" s="252" t="s">
        <v>818</v>
      </c>
      <c r="M225" s="252" t="s">
        <v>822</v>
      </c>
      <c r="N225" s="251" t="s">
        <v>29</v>
      </c>
      <c r="O225" s="251" t="s">
        <v>84</v>
      </c>
      <c r="P225" s="307"/>
      <c r="Q225" s="167"/>
      <c r="R225" s="241"/>
      <c r="S225" s="241"/>
    </row>
    <row r="226" spans="1:19">
      <c r="A226" s="257">
        <v>43683</v>
      </c>
      <c r="B226" s="252" t="s">
        <v>312</v>
      </c>
      <c r="C226" s="251" t="s">
        <v>22</v>
      </c>
      <c r="D226" s="254" t="s">
        <v>20</v>
      </c>
      <c r="E226" s="1"/>
      <c r="F226" s="1">
        <v>2500</v>
      </c>
      <c r="G226" s="312">
        <f t="shared" si="6"/>
        <v>4.4104156375696846</v>
      </c>
      <c r="H226" s="312">
        <v>566.84</v>
      </c>
      <c r="I226" s="240">
        <f t="shared" si="7"/>
        <v>-3179451</v>
      </c>
      <c r="J226" s="251" t="s">
        <v>49</v>
      </c>
      <c r="K226" s="252" t="s">
        <v>30</v>
      </c>
      <c r="L226" s="252" t="s">
        <v>818</v>
      </c>
      <c r="M226" s="252" t="s">
        <v>822</v>
      </c>
      <c r="N226" s="251" t="s">
        <v>29</v>
      </c>
      <c r="O226" s="251" t="s">
        <v>84</v>
      </c>
      <c r="P226" s="307"/>
      <c r="Q226" s="167"/>
      <c r="R226" s="241"/>
      <c r="S226" s="241"/>
    </row>
    <row r="227" spans="1:19">
      <c r="A227" s="257">
        <v>43683</v>
      </c>
      <c r="B227" s="252" t="s">
        <v>735</v>
      </c>
      <c r="C227" s="252" t="s">
        <v>65</v>
      </c>
      <c r="D227" s="254" t="s">
        <v>20</v>
      </c>
      <c r="E227" s="1"/>
      <c r="F227" s="1">
        <v>2500</v>
      </c>
      <c r="G227" s="312">
        <f t="shared" si="6"/>
        <v>4.4104156375696846</v>
      </c>
      <c r="H227" s="312">
        <v>566.84</v>
      </c>
      <c r="I227" s="240">
        <f t="shared" si="7"/>
        <v>-3181951</v>
      </c>
      <c r="J227" s="251" t="s">
        <v>49</v>
      </c>
      <c r="K227" s="252" t="s">
        <v>30</v>
      </c>
      <c r="L227" s="252" t="s">
        <v>818</v>
      </c>
      <c r="M227" s="252" t="s">
        <v>822</v>
      </c>
      <c r="N227" s="251" t="s">
        <v>29</v>
      </c>
      <c r="O227" s="251" t="s">
        <v>84</v>
      </c>
      <c r="P227" s="307"/>
      <c r="Q227" s="167"/>
      <c r="R227" s="241"/>
      <c r="S227" s="241"/>
    </row>
    <row r="228" spans="1:19">
      <c r="A228" s="257">
        <v>43683</v>
      </c>
      <c r="B228" s="252" t="s">
        <v>313</v>
      </c>
      <c r="C228" s="251" t="s">
        <v>22</v>
      </c>
      <c r="D228" s="254" t="s">
        <v>20</v>
      </c>
      <c r="E228" s="1"/>
      <c r="F228" s="1">
        <v>1000</v>
      </c>
      <c r="G228" s="312">
        <f t="shared" si="6"/>
        <v>1.7641662550278738</v>
      </c>
      <c r="H228" s="312">
        <v>566.84</v>
      </c>
      <c r="I228" s="240">
        <f t="shared" si="7"/>
        <v>-3182951</v>
      </c>
      <c r="J228" s="251" t="s">
        <v>49</v>
      </c>
      <c r="K228" s="252" t="s">
        <v>30</v>
      </c>
      <c r="L228" s="252" t="s">
        <v>818</v>
      </c>
      <c r="M228" s="252" t="s">
        <v>822</v>
      </c>
      <c r="N228" s="251" t="s">
        <v>29</v>
      </c>
      <c r="O228" s="251" t="s">
        <v>84</v>
      </c>
      <c r="P228" s="307"/>
      <c r="Q228" s="167"/>
      <c r="R228" s="241"/>
      <c r="S228" s="241"/>
    </row>
    <row r="229" spans="1:19">
      <c r="A229" s="257">
        <v>43683</v>
      </c>
      <c r="B229" s="252" t="s">
        <v>314</v>
      </c>
      <c r="C229" s="251" t="s">
        <v>22</v>
      </c>
      <c r="D229" s="254" t="s">
        <v>20</v>
      </c>
      <c r="E229" s="1"/>
      <c r="F229" s="1">
        <v>1500</v>
      </c>
      <c r="G229" s="312">
        <f t="shared" si="6"/>
        <v>2.6462493825418107</v>
      </c>
      <c r="H229" s="312">
        <v>566.84</v>
      </c>
      <c r="I229" s="240">
        <f t="shared" si="7"/>
        <v>-3184451</v>
      </c>
      <c r="J229" s="251" t="s">
        <v>49</v>
      </c>
      <c r="K229" s="252" t="s">
        <v>30</v>
      </c>
      <c r="L229" s="252" t="s">
        <v>818</v>
      </c>
      <c r="M229" s="252" t="s">
        <v>822</v>
      </c>
      <c r="N229" s="251" t="s">
        <v>29</v>
      </c>
      <c r="O229" s="251" t="s">
        <v>84</v>
      </c>
      <c r="P229" s="307"/>
      <c r="Q229" s="167"/>
      <c r="R229" s="241"/>
      <c r="S229" s="241"/>
    </row>
    <row r="230" spans="1:19">
      <c r="A230" s="257">
        <v>43683</v>
      </c>
      <c r="B230" s="252" t="s">
        <v>439</v>
      </c>
      <c r="C230" s="251" t="s">
        <v>22</v>
      </c>
      <c r="D230" s="252" t="s">
        <v>20</v>
      </c>
      <c r="E230" s="1"/>
      <c r="F230" s="1">
        <v>1000</v>
      </c>
      <c r="G230" s="312">
        <f t="shared" si="6"/>
        <v>1.7641662550278738</v>
      </c>
      <c r="H230" s="312">
        <v>566.84</v>
      </c>
      <c r="I230" s="240">
        <f t="shared" si="7"/>
        <v>-3185451</v>
      </c>
      <c r="J230" s="251" t="s">
        <v>64</v>
      </c>
      <c r="K230" s="252" t="s">
        <v>226</v>
      </c>
      <c r="L230" s="252" t="s">
        <v>818</v>
      </c>
      <c r="M230" s="252" t="s">
        <v>822</v>
      </c>
      <c r="N230" s="251" t="s">
        <v>29</v>
      </c>
      <c r="O230" s="251" t="s">
        <v>84</v>
      </c>
      <c r="P230" s="307"/>
      <c r="Q230" s="167"/>
      <c r="R230" s="241"/>
      <c r="S230" s="241"/>
    </row>
    <row r="231" spans="1:19">
      <c r="A231" s="257">
        <v>43683</v>
      </c>
      <c r="B231" s="252" t="s">
        <v>440</v>
      </c>
      <c r="C231" s="251" t="s">
        <v>22</v>
      </c>
      <c r="D231" s="252" t="s">
        <v>20</v>
      </c>
      <c r="E231" s="1"/>
      <c r="F231" s="1">
        <v>1000</v>
      </c>
      <c r="G231" s="312">
        <f t="shared" si="6"/>
        <v>1.7641662550278738</v>
      </c>
      <c r="H231" s="312">
        <v>566.84</v>
      </c>
      <c r="I231" s="240">
        <f t="shared" si="7"/>
        <v>-3186451</v>
      </c>
      <c r="J231" s="251" t="s">
        <v>64</v>
      </c>
      <c r="K231" s="252" t="s">
        <v>226</v>
      </c>
      <c r="L231" s="252" t="s">
        <v>818</v>
      </c>
      <c r="M231" s="252" t="s">
        <v>822</v>
      </c>
      <c r="N231" s="251" t="s">
        <v>29</v>
      </c>
      <c r="O231" s="251" t="s">
        <v>84</v>
      </c>
      <c r="P231" s="307"/>
      <c r="Q231" s="167"/>
      <c r="R231" s="241"/>
      <c r="S231" s="241"/>
    </row>
    <row r="232" spans="1:19">
      <c r="A232" s="257">
        <v>43683</v>
      </c>
      <c r="B232" s="252" t="s">
        <v>441</v>
      </c>
      <c r="C232" s="251" t="s">
        <v>22</v>
      </c>
      <c r="D232" s="252" t="s">
        <v>20</v>
      </c>
      <c r="E232" s="1"/>
      <c r="F232" s="1">
        <v>1000</v>
      </c>
      <c r="G232" s="312">
        <f t="shared" si="6"/>
        <v>1.7641662550278738</v>
      </c>
      <c r="H232" s="312">
        <v>566.84</v>
      </c>
      <c r="I232" s="240">
        <f t="shared" si="7"/>
        <v>-3187451</v>
      </c>
      <c r="J232" s="251" t="s">
        <v>64</v>
      </c>
      <c r="K232" s="252" t="s">
        <v>226</v>
      </c>
      <c r="L232" s="252" t="s">
        <v>818</v>
      </c>
      <c r="M232" s="252" t="s">
        <v>822</v>
      </c>
      <c r="N232" s="251" t="s">
        <v>29</v>
      </c>
      <c r="O232" s="251" t="s">
        <v>84</v>
      </c>
      <c r="P232" s="307"/>
      <c r="Q232" s="167"/>
      <c r="R232" s="241"/>
      <c r="S232" s="241"/>
    </row>
    <row r="233" spans="1:19">
      <c r="A233" s="257">
        <v>43683</v>
      </c>
      <c r="B233" s="252" t="s">
        <v>442</v>
      </c>
      <c r="C233" s="251" t="s">
        <v>22</v>
      </c>
      <c r="D233" s="252" t="s">
        <v>20</v>
      </c>
      <c r="E233" s="1"/>
      <c r="F233" s="1">
        <v>1000</v>
      </c>
      <c r="G233" s="312">
        <f t="shared" si="6"/>
        <v>1.7641662550278738</v>
      </c>
      <c r="H233" s="312">
        <v>566.84</v>
      </c>
      <c r="I233" s="240">
        <f t="shared" si="7"/>
        <v>-3188451</v>
      </c>
      <c r="J233" s="251" t="s">
        <v>64</v>
      </c>
      <c r="K233" s="252" t="s">
        <v>226</v>
      </c>
      <c r="L233" s="252" t="s">
        <v>818</v>
      </c>
      <c r="M233" s="252" t="s">
        <v>822</v>
      </c>
      <c r="N233" s="251" t="s">
        <v>29</v>
      </c>
      <c r="O233" s="251" t="s">
        <v>84</v>
      </c>
      <c r="P233" s="307"/>
      <c r="Q233" s="167"/>
      <c r="R233" s="241"/>
      <c r="S233" s="241"/>
    </row>
    <row r="234" spans="1:19">
      <c r="A234" s="257">
        <v>43683</v>
      </c>
      <c r="B234" s="252" t="s">
        <v>443</v>
      </c>
      <c r="C234" s="251" t="s">
        <v>22</v>
      </c>
      <c r="D234" s="252" t="s">
        <v>20</v>
      </c>
      <c r="E234" s="1"/>
      <c r="F234" s="1">
        <v>1000</v>
      </c>
      <c r="G234" s="312">
        <f t="shared" si="6"/>
        <v>1.7641662550278738</v>
      </c>
      <c r="H234" s="312">
        <v>566.84</v>
      </c>
      <c r="I234" s="240">
        <f t="shared" si="7"/>
        <v>-3189451</v>
      </c>
      <c r="J234" s="251" t="s">
        <v>64</v>
      </c>
      <c r="K234" s="252" t="s">
        <v>226</v>
      </c>
      <c r="L234" s="252" t="s">
        <v>818</v>
      </c>
      <c r="M234" s="252" t="s">
        <v>822</v>
      </c>
      <c r="N234" s="251" t="s">
        <v>29</v>
      </c>
      <c r="O234" s="251" t="s">
        <v>84</v>
      </c>
      <c r="P234" s="307"/>
      <c r="Q234" s="167"/>
      <c r="R234" s="241"/>
      <c r="S234" s="241"/>
    </row>
    <row r="235" spans="1:19">
      <c r="A235" s="257">
        <v>43683</v>
      </c>
      <c r="B235" s="252" t="s">
        <v>444</v>
      </c>
      <c r="C235" s="251" t="s">
        <v>22</v>
      </c>
      <c r="D235" s="252" t="s">
        <v>20</v>
      </c>
      <c r="E235" s="1"/>
      <c r="F235" s="1">
        <v>1000</v>
      </c>
      <c r="G235" s="312">
        <f t="shared" si="6"/>
        <v>1.7641662550278738</v>
      </c>
      <c r="H235" s="312">
        <v>566.84</v>
      </c>
      <c r="I235" s="240">
        <f t="shared" si="7"/>
        <v>-3190451</v>
      </c>
      <c r="J235" s="251" t="s">
        <v>64</v>
      </c>
      <c r="K235" s="252" t="s">
        <v>226</v>
      </c>
      <c r="L235" s="252" t="s">
        <v>818</v>
      </c>
      <c r="M235" s="252" t="s">
        <v>822</v>
      </c>
      <c r="N235" s="251" t="s">
        <v>29</v>
      </c>
      <c r="O235" s="251" t="s">
        <v>84</v>
      </c>
      <c r="P235" s="307"/>
      <c r="Q235" s="167"/>
      <c r="R235" s="241"/>
      <c r="S235" s="241"/>
    </row>
    <row r="236" spans="1:19">
      <c r="A236" s="257">
        <v>43683</v>
      </c>
      <c r="B236" s="251" t="s">
        <v>77</v>
      </c>
      <c r="C236" s="251" t="s">
        <v>22</v>
      </c>
      <c r="D236" s="251" t="s">
        <v>36</v>
      </c>
      <c r="E236" s="171"/>
      <c r="F236" s="171">
        <v>2000</v>
      </c>
      <c r="G236" s="312">
        <f t="shared" si="6"/>
        <v>3.5283325100557477</v>
      </c>
      <c r="H236" s="312">
        <v>566.84</v>
      </c>
      <c r="I236" s="240">
        <f t="shared" si="7"/>
        <v>-3192451</v>
      </c>
      <c r="J236" s="251" t="s">
        <v>19</v>
      </c>
      <c r="K236" s="251" t="s">
        <v>28</v>
      </c>
      <c r="L236" s="251" t="s">
        <v>818</v>
      </c>
      <c r="M236" s="251" t="s">
        <v>822</v>
      </c>
      <c r="N236" s="251" t="s">
        <v>29</v>
      </c>
      <c r="O236" s="251" t="s">
        <v>84</v>
      </c>
      <c r="P236" s="307"/>
      <c r="Q236" s="167"/>
      <c r="R236" s="241"/>
      <c r="S236" s="241"/>
    </row>
    <row r="237" spans="1:19">
      <c r="A237" s="257">
        <v>43683</v>
      </c>
      <c r="B237" s="251" t="s">
        <v>524</v>
      </c>
      <c r="C237" s="251" t="s">
        <v>73</v>
      </c>
      <c r="D237" s="251" t="s">
        <v>41</v>
      </c>
      <c r="E237" s="171"/>
      <c r="F237" s="171">
        <v>3750</v>
      </c>
      <c r="G237" s="312">
        <f t="shared" si="6"/>
        <v>6.6156234563545269</v>
      </c>
      <c r="H237" s="312">
        <v>566.84</v>
      </c>
      <c r="I237" s="240">
        <f t="shared" si="7"/>
        <v>-3196201</v>
      </c>
      <c r="J237" s="251" t="s">
        <v>19</v>
      </c>
      <c r="K237" s="251" t="s">
        <v>529</v>
      </c>
      <c r="L237" s="251" t="s">
        <v>818</v>
      </c>
      <c r="M237" s="251" t="s">
        <v>822</v>
      </c>
      <c r="N237" s="251" t="s">
        <v>29</v>
      </c>
      <c r="O237" s="251" t="s">
        <v>85</v>
      </c>
      <c r="P237" s="307"/>
      <c r="Q237" s="167"/>
      <c r="R237" s="241"/>
      <c r="S237" s="241"/>
    </row>
    <row r="238" spans="1:19">
      <c r="A238" s="257">
        <v>43683</v>
      </c>
      <c r="B238" s="251" t="s">
        <v>617</v>
      </c>
      <c r="C238" s="251" t="s">
        <v>22</v>
      </c>
      <c r="D238" s="251" t="s">
        <v>26</v>
      </c>
      <c r="E238" s="239"/>
      <c r="F238" s="239">
        <v>500</v>
      </c>
      <c r="G238" s="312">
        <f t="shared" si="6"/>
        <v>0.90594480984218451</v>
      </c>
      <c r="H238" s="312">
        <v>551.91</v>
      </c>
      <c r="I238" s="240">
        <f t="shared" si="7"/>
        <v>-3196701</v>
      </c>
      <c r="J238" s="251" t="s">
        <v>70</v>
      </c>
      <c r="K238" s="251" t="s">
        <v>568</v>
      </c>
      <c r="L238" s="252" t="s">
        <v>825</v>
      </c>
      <c r="M238" s="252" t="s">
        <v>822</v>
      </c>
      <c r="N238" s="251" t="s">
        <v>29</v>
      </c>
      <c r="O238" s="251" t="s">
        <v>84</v>
      </c>
      <c r="P238" s="307"/>
      <c r="Q238" s="167"/>
      <c r="R238" s="241"/>
      <c r="S238" s="241"/>
    </row>
    <row r="239" spans="1:19">
      <c r="A239" s="257">
        <v>43683</v>
      </c>
      <c r="B239" s="251" t="s">
        <v>674</v>
      </c>
      <c r="C239" s="252" t="s">
        <v>31</v>
      </c>
      <c r="D239" s="252" t="s">
        <v>26</v>
      </c>
      <c r="E239" s="239"/>
      <c r="F239" s="239">
        <v>1700</v>
      </c>
      <c r="G239" s="312">
        <f t="shared" si="6"/>
        <v>3.0802123534634274</v>
      </c>
      <c r="H239" s="312">
        <v>551.91</v>
      </c>
      <c r="I239" s="240">
        <f t="shared" si="7"/>
        <v>-3198401</v>
      </c>
      <c r="J239" s="251" t="s">
        <v>70</v>
      </c>
      <c r="K239" s="251" t="s">
        <v>568</v>
      </c>
      <c r="L239" s="252" t="s">
        <v>825</v>
      </c>
      <c r="M239" s="252" t="s">
        <v>822</v>
      </c>
      <c r="N239" s="251" t="s">
        <v>29</v>
      </c>
      <c r="O239" s="251" t="s">
        <v>84</v>
      </c>
      <c r="P239" s="307"/>
      <c r="Q239" s="167"/>
      <c r="R239" s="241"/>
      <c r="S239" s="241"/>
    </row>
    <row r="240" spans="1:19">
      <c r="A240" s="257">
        <v>43683</v>
      </c>
      <c r="B240" s="251" t="s">
        <v>618</v>
      </c>
      <c r="C240" s="251" t="s">
        <v>22</v>
      </c>
      <c r="D240" s="251" t="s">
        <v>26</v>
      </c>
      <c r="E240" s="239"/>
      <c r="F240" s="239">
        <v>500</v>
      </c>
      <c r="G240" s="312">
        <f t="shared" si="6"/>
        <v>0.90594480984218451</v>
      </c>
      <c r="H240" s="312">
        <v>551.91</v>
      </c>
      <c r="I240" s="240">
        <f t="shared" si="7"/>
        <v>-3198901</v>
      </c>
      <c r="J240" s="251" t="s">
        <v>70</v>
      </c>
      <c r="K240" s="251" t="s">
        <v>568</v>
      </c>
      <c r="L240" s="252" t="s">
        <v>825</v>
      </c>
      <c r="M240" s="252" t="s">
        <v>822</v>
      </c>
      <c r="N240" s="251" t="s">
        <v>29</v>
      </c>
      <c r="O240" s="251" t="s">
        <v>84</v>
      </c>
      <c r="P240" s="307"/>
      <c r="Q240" s="167"/>
      <c r="R240" s="241"/>
      <c r="S240" s="241"/>
    </row>
    <row r="241" spans="1:19">
      <c r="A241" s="257">
        <v>43683</v>
      </c>
      <c r="B241" s="251" t="s">
        <v>660</v>
      </c>
      <c r="C241" s="252" t="s">
        <v>31</v>
      </c>
      <c r="D241" s="252" t="s">
        <v>26</v>
      </c>
      <c r="E241" s="239"/>
      <c r="F241" s="239">
        <v>1000</v>
      </c>
      <c r="G241" s="312">
        <f t="shared" si="6"/>
        <v>1.811889619684369</v>
      </c>
      <c r="H241" s="312">
        <v>551.91</v>
      </c>
      <c r="I241" s="240">
        <f t="shared" si="7"/>
        <v>-3199901</v>
      </c>
      <c r="J241" s="251" t="s">
        <v>70</v>
      </c>
      <c r="K241" s="251" t="s">
        <v>568</v>
      </c>
      <c r="L241" s="252" t="s">
        <v>825</v>
      </c>
      <c r="M241" s="252" t="s">
        <v>822</v>
      </c>
      <c r="N241" s="251" t="s">
        <v>29</v>
      </c>
      <c r="O241" s="251" t="s">
        <v>84</v>
      </c>
      <c r="P241" s="307"/>
      <c r="Q241" s="167"/>
      <c r="R241" s="241"/>
      <c r="S241" s="241"/>
    </row>
    <row r="242" spans="1:19">
      <c r="A242" s="257">
        <v>43683</v>
      </c>
      <c r="B242" s="251" t="s">
        <v>619</v>
      </c>
      <c r="C242" s="251" t="s">
        <v>22</v>
      </c>
      <c r="D242" s="251" t="s">
        <v>26</v>
      </c>
      <c r="E242" s="239"/>
      <c r="F242" s="239">
        <v>500</v>
      </c>
      <c r="G242" s="312">
        <f t="shared" si="6"/>
        <v>0.90594480984218451</v>
      </c>
      <c r="H242" s="312">
        <v>551.91</v>
      </c>
      <c r="I242" s="240">
        <f t="shared" si="7"/>
        <v>-3200401</v>
      </c>
      <c r="J242" s="251" t="s">
        <v>70</v>
      </c>
      <c r="K242" s="251" t="s">
        <v>568</v>
      </c>
      <c r="L242" s="252" t="s">
        <v>825</v>
      </c>
      <c r="M242" s="252" t="s">
        <v>822</v>
      </c>
      <c r="N242" s="251" t="s">
        <v>29</v>
      </c>
      <c r="O242" s="251" t="s">
        <v>84</v>
      </c>
      <c r="P242" s="307"/>
      <c r="Q242" s="167"/>
      <c r="R242" s="241"/>
      <c r="S242" s="241"/>
    </row>
    <row r="243" spans="1:19">
      <c r="A243" s="257">
        <v>43683</v>
      </c>
      <c r="B243" s="251" t="s">
        <v>620</v>
      </c>
      <c r="C243" s="251" t="s">
        <v>22</v>
      </c>
      <c r="D243" s="251" t="s">
        <v>26</v>
      </c>
      <c r="E243" s="239"/>
      <c r="F243" s="239">
        <v>1000</v>
      </c>
      <c r="G243" s="312">
        <f t="shared" si="6"/>
        <v>1.811889619684369</v>
      </c>
      <c r="H243" s="312">
        <v>551.91</v>
      </c>
      <c r="I243" s="240">
        <f t="shared" si="7"/>
        <v>-3201401</v>
      </c>
      <c r="J243" s="251" t="s">
        <v>70</v>
      </c>
      <c r="K243" s="251" t="s">
        <v>568</v>
      </c>
      <c r="L243" s="252" t="s">
        <v>825</v>
      </c>
      <c r="M243" s="252" t="s">
        <v>822</v>
      </c>
      <c r="N243" s="251" t="s">
        <v>29</v>
      </c>
      <c r="O243" s="251" t="s">
        <v>84</v>
      </c>
      <c r="P243" s="307"/>
      <c r="Q243" s="167"/>
      <c r="R243" s="241"/>
      <c r="S243" s="241"/>
    </row>
    <row r="244" spans="1:19">
      <c r="A244" s="257">
        <v>43683</v>
      </c>
      <c r="B244" s="251" t="s">
        <v>621</v>
      </c>
      <c r="C244" s="251" t="s">
        <v>22</v>
      </c>
      <c r="D244" s="251" t="s">
        <v>26</v>
      </c>
      <c r="E244" s="239"/>
      <c r="F244" s="239">
        <v>1000</v>
      </c>
      <c r="G244" s="312">
        <f t="shared" si="6"/>
        <v>1.811889619684369</v>
      </c>
      <c r="H244" s="312">
        <v>551.91</v>
      </c>
      <c r="I244" s="240">
        <f t="shared" si="7"/>
        <v>-3202401</v>
      </c>
      <c r="J244" s="251" t="s">
        <v>70</v>
      </c>
      <c r="K244" s="251" t="s">
        <v>568</v>
      </c>
      <c r="L244" s="252" t="s">
        <v>825</v>
      </c>
      <c r="M244" s="252" t="s">
        <v>822</v>
      </c>
      <c r="N244" s="251" t="s">
        <v>29</v>
      </c>
      <c r="O244" s="251" t="s">
        <v>84</v>
      </c>
      <c r="P244" s="307"/>
      <c r="Q244" s="167"/>
      <c r="R244" s="241"/>
      <c r="S244" s="241"/>
    </row>
    <row r="245" spans="1:19">
      <c r="A245" s="257">
        <v>43683</v>
      </c>
      <c r="B245" s="251" t="s">
        <v>622</v>
      </c>
      <c r="C245" s="251" t="s">
        <v>22</v>
      </c>
      <c r="D245" s="251" t="s">
        <v>26</v>
      </c>
      <c r="E245" s="239"/>
      <c r="F245" s="239">
        <v>1000</v>
      </c>
      <c r="G245" s="312">
        <f t="shared" si="6"/>
        <v>1.811889619684369</v>
      </c>
      <c r="H245" s="312">
        <v>551.91</v>
      </c>
      <c r="I245" s="240">
        <f t="shared" si="7"/>
        <v>-3203401</v>
      </c>
      <c r="J245" s="251" t="s">
        <v>70</v>
      </c>
      <c r="K245" s="251" t="s">
        <v>568</v>
      </c>
      <c r="L245" s="252" t="s">
        <v>825</v>
      </c>
      <c r="M245" s="252" t="s">
        <v>822</v>
      </c>
      <c r="N245" s="251" t="s">
        <v>29</v>
      </c>
      <c r="O245" s="251" t="s">
        <v>84</v>
      </c>
      <c r="P245" s="307"/>
      <c r="Q245" s="167"/>
      <c r="R245" s="241"/>
      <c r="S245" s="241"/>
    </row>
    <row r="246" spans="1:19">
      <c r="A246" s="257">
        <v>43683</v>
      </c>
      <c r="B246" s="251" t="s">
        <v>675</v>
      </c>
      <c r="C246" s="252" t="s">
        <v>31</v>
      </c>
      <c r="D246" s="252" t="s">
        <v>26</v>
      </c>
      <c r="E246" s="239"/>
      <c r="F246" s="239">
        <v>2700</v>
      </c>
      <c r="G246" s="312">
        <f t="shared" si="6"/>
        <v>4.8921019731477964</v>
      </c>
      <c r="H246" s="312">
        <v>551.91</v>
      </c>
      <c r="I246" s="240">
        <f t="shared" si="7"/>
        <v>-3206101</v>
      </c>
      <c r="J246" s="251" t="s">
        <v>70</v>
      </c>
      <c r="K246" s="251" t="s">
        <v>568</v>
      </c>
      <c r="L246" s="252" t="s">
        <v>825</v>
      </c>
      <c r="M246" s="252" t="s">
        <v>822</v>
      </c>
      <c r="N246" s="251" t="s">
        <v>29</v>
      </c>
      <c r="O246" s="251" t="s">
        <v>84</v>
      </c>
      <c r="P246" s="307"/>
      <c r="Q246" s="167"/>
      <c r="R246" s="241"/>
      <c r="S246" s="241"/>
    </row>
    <row r="247" spans="1:19">
      <c r="A247" s="257">
        <v>43683</v>
      </c>
      <c r="B247" s="251" t="s">
        <v>676</v>
      </c>
      <c r="C247" s="252" t="s">
        <v>31</v>
      </c>
      <c r="D247" s="252" t="s">
        <v>26</v>
      </c>
      <c r="E247" s="239"/>
      <c r="F247" s="239">
        <v>1000</v>
      </c>
      <c r="G247" s="312">
        <f t="shared" si="6"/>
        <v>1.811889619684369</v>
      </c>
      <c r="H247" s="312">
        <v>551.91</v>
      </c>
      <c r="I247" s="240">
        <f t="shared" si="7"/>
        <v>-3207101</v>
      </c>
      <c r="J247" s="251" t="s">
        <v>70</v>
      </c>
      <c r="K247" s="251" t="s">
        <v>568</v>
      </c>
      <c r="L247" s="252" t="s">
        <v>825</v>
      </c>
      <c r="M247" s="252" t="s">
        <v>822</v>
      </c>
      <c r="N247" s="251" t="s">
        <v>29</v>
      </c>
      <c r="O247" s="251" t="s">
        <v>84</v>
      </c>
      <c r="P247" s="307"/>
      <c r="Q247" s="167"/>
      <c r="R247" s="241"/>
      <c r="S247" s="241"/>
    </row>
    <row r="248" spans="1:19">
      <c r="A248" s="257">
        <v>43683</v>
      </c>
      <c r="B248" s="251" t="s">
        <v>623</v>
      </c>
      <c r="C248" s="251" t="s">
        <v>22</v>
      </c>
      <c r="D248" s="251" t="s">
        <v>26</v>
      </c>
      <c r="E248" s="239"/>
      <c r="F248" s="239">
        <v>500</v>
      </c>
      <c r="G248" s="312">
        <f t="shared" si="6"/>
        <v>0.90594480984218451</v>
      </c>
      <c r="H248" s="312">
        <v>551.91</v>
      </c>
      <c r="I248" s="240">
        <f t="shared" si="7"/>
        <v>-3207601</v>
      </c>
      <c r="J248" s="251" t="s">
        <v>70</v>
      </c>
      <c r="K248" s="251" t="s">
        <v>568</v>
      </c>
      <c r="L248" s="252" t="s">
        <v>825</v>
      </c>
      <c r="M248" s="252" t="s">
        <v>822</v>
      </c>
      <c r="N248" s="251" t="s">
        <v>29</v>
      </c>
      <c r="O248" s="251" t="s">
        <v>84</v>
      </c>
      <c r="P248" s="307"/>
      <c r="Q248" s="167"/>
      <c r="R248" s="241"/>
      <c r="S248" s="241"/>
    </row>
    <row r="249" spans="1:19">
      <c r="A249" s="257">
        <v>43683</v>
      </c>
      <c r="B249" s="251" t="s">
        <v>593</v>
      </c>
      <c r="C249" s="251" t="s">
        <v>22</v>
      </c>
      <c r="D249" s="251" t="s">
        <v>26</v>
      </c>
      <c r="E249" s="239"/>
      <c r="F249" s="239">
        <v>1000</v>
      </c>
      <c r="G249" s="312">
        <f t="shared" si="6"/>
        <v>1.811889619684369</v>
      </c>
      <c r="H249" s="312">
        <v>551.91</v>
      </c>
      <c r="I249" s="240">
        <f t="shared" si="7"/>
        <v>-3208601</v>
      </c>
      <c r="J249" s="251" t="s">
        <v>70</v>
      </c>
      <c r="K249" s="251" t="s">
        <v>568</v>
      </c>
      <c r="L249" s="252" t="s">
        <v>825</v>
      </c>
      <c r="M249" s="252" t="s">
        <v>822</v>
      </c>
      <c r="N249" s="251" t="s">
        <v>29</v>
      </c>
      <c r="O249" s="251" t="s">
        <v>84</v>
      </c>
      <c r="P249" s="307"/>
      <c r="Q249" s="167"/>
      <c r="R249" s="241"/>
      <c r="S249" s="241"/>
    </row>
    <row r="250" spans="1:19">
      <c r="A250" s="257">
        <v>43683</v>
      </c>
      <c r="B250" s="251" t="s">
        <v>732</v>
      </c>
      <c r="C250" s="252" t="s">
        <v>32</v>
      </c>
      <c r="D250" s="251" t="s">
        <v>26</v>
      </c>
      <c r="E250" s="239"/>
      <c r="F250" s="239">
        <v>70000</v>
      </c>
      <c r="G250" s="312">
        <f t="shared" si="6"/>
        <v>123.49163785195115</v>
      </c>
      <c r="H250" s="312">
        <v>566.84</v>
      </c>
      <c r="I250" s="240">
        <f t="shared" si="7"/>
        <v>-3278601</v>
      </c>
      <c r="J250" s="251" t="s">
        <v>70</v>
      </c>
      <c r="K250" s="251" t="s">
        <v>568</v>
      </c>
      <c r="L250" s="252" t="s">
        <v>818</v>
      </c>
      <c r="M250" s="251" t="s">
        <v>821</v>
      </c>
      <c r="N250" s="251" t="s">
        <v>29</v>
      </c>
      <c r="O250" s="251" t="s">
        <v>84</v>
      </c>
      <c r="P250" s="331" t="s">
        <v>893</v>
      </c>
      <c r="Q250" s="167"/>
      <c r="R250" s="241"/>
      <c r="S250" s="241"/>
    </row>
    <row r="251" spans="1:19">
      <c r="A251" s="257">
        <v>43683</v>
      </c>
      <c r="B251" s="251" t="s">
        <v>755</v>
      </c>
      <c r="C251" s="252" t="s">
        <v>801</v>
      </c>
      <c r="D251" s="251" t="s">
        <v>41</v>
      </c>
      <c r="E251" s="166"/>
      <c r="F251" s="165">
        <v>3484</v>
      </c>
      <c r="G251" s="312">
        <f t="shared" si="6"/>
        <v>6.146355232517112</v>
      </c>
      <c r="H251" s="312">
        <v>566.84</v>
      </c>
      <c r="I251" s="240">
        <f t="shared" si="7"/>
        <v>-3282085</v>
      </c>
      <c r="J251" s="251" t="s">
        <v>71</v>
      </c>
      <c r="K251" s="252">
        <v>3635071</v>
      </c>
      <c r="L251" s="251" t="s">
        <v>818</v>
      </c>
      <c r="M251" s="251" t="s">
        <v>822</v>
      </c>
      <c r="N251" s="251" t="s">
        <v>29</v>
      </c>
      <c r="O251" s="251" t="s">
        <v>85</v>
      </c>
      <c r="P251" s="307"/>
      <c r="Q251" s="167"/>
      <c r="R251" s="241"/>
      <c r="S251" s="241"/>
    </row>
    <row r="252" spans="1:19">
      <c r="A252" s="257">
        <v>43684</v>
      </c>
      <c r="B252" s="251" t="s">
        <v>88</v>
      </c>
      <c r="C252" s="251" t="s">
        <v>22</v>
      </c>
      <c r="D252" s="251" t="s">
        <v>36</v>
      </c>
      <c r="E252" s="171"/>
      <c r="F252" s="171">
        <v>2000</v>
      </c>
      <c r="G252" s="312">
        <f t="shared" si="6"/>
        <v>3.5283325100557477</v>
      </c>
      <c r="H252" s="312">
        <v>566.84</v>
      </c>
      <c r="I252" s="240">
        <f t="shared" si="7"/>
        <v>-3284085</v>
      </c>
      <c r="J252" s="251" t="s">
        <v>61</v>
      </c>
      <c r="K252" s="251" t="s">
        <v>30</v>
      </c>
      <c r="L252" s="251" t="s">
        <v>818</v>
      </c>
      <c r="M252" s="251" t="s">
        <v>822</v>
      </c>
      <c r="N252" s="251" t="s">
        <v>29</v>
      </c>
      <c r="O252" s="251" t="s">
        <v>84</v>
      </c>
      <c r="P252" s="307"/>
      <c r="Q252" s="167"/>
      <c r="R252" s="241"/>
      <c r="S252" s="241"/>
    </row>
    <row r="253" spans="1:19">
      <c r="A253" s="257">
        <v>43684</v>
      </c>
      <c r="B253" s="251" t="s">
        <v>692</v>
      </c>
      <c r="C253" s="251" t="s">
        <v>62</v>
      </c>
      <c r="D253" s="251" t="s">
        <v>36</v>
      </c>
      <c r="E253" s="171"/>
      <c r="F253" s="171">
        <v>1000</v>
      </c>
      <c r="G253" s="312">
        <f t="shared" si="6"/>
        <v>1.7641662550278738</v>
      </c>
      <c r="H253" s="312">
        <v>566.84</v>
      </c>
      <c r="I253" s="240">
        <f t="shared" si="7"/>
        <v>-3285085</v>
      </c>
      <c r="J253" s="251" t="s">
        <v>61</v>
      </c>
      <c r="K253" s="251" t="s">
        <v>30</v>
      </c>
      <c r="L253" s="251" t="s">
        <v>818</v>
      </c>
      <c r="M253" s="251" t="s">
        <v>822</v>
      </c>
      <c r="N253" s="251" t="s">
        <v>29</v>
      </c>
      <c r="O253" s="251" t="s">
        <v>84</v>
      </c>
      <c r="P253" s="307"/>
      <c r="Q253" s="167"/>
      <c r="R253" s="241"/>
      <c r="S253" s="241"/>
    </row>
    <row r="254" spans="1:19">
      <c r="A254" s="257">
        <v>43684</v>
      </c>
      <c r="B254" s="251" t="s">
        <v>38</v>
      </c>
      <c r="C254" s="251" t="s">
        <v>22</v>
      </c>
      <c r="D254" s="251" t="s">
        <v>39</v>
      </c>
      <c r="E254" s="171"/>
      <c r="F254" s="171">
        <v>1000</v>
      </c>
      <c r="G254" s="312">
        <f t="shared" si="6"/>
        <v>1.7600675865953253</v>
      </c>
      <c r="H254" s="312">
        <v>568.16</v>
      </c>
      <c r="I254" s="240">
        <f t="shared" si="7"/>
        <v>-3286085</v>
      </c>
      <c r="J254" s="251" t="s">
        <v>40</v>
      </c>
      <c r="K254" s="251" t="s">
        <v>30</v>
      </c>
      <c r="L254" s="251" t="s">
        <v>826</v>
      </c>
      <c r="M254" s="251" t="s">
        <v>822</v>
      </c>
      <c r="N254" s="251" t="s">
        <v>29</v>
      </c>
      <c r="O254" s="251" t="s">
        <v>84</v>
      </c>
      <c r="P254" s="307"/>
      <c r="Q254" s="167"/>
      <c r="R254" s="241"/>
      <c r="S254" s="241"/>
    </row>
    <row r="255" spans="1:19">
      <c r="A255" s="257">
        <v>43684</v>
      </c>
      <c r="B255" s="251" t="s">
        <v>106</v>
      </c>
      <c r="C255" s="251" t="s">
        <v>22</v>
      </c>
      <c r="D255" s="251" t="s">
        <v>39</v>
      </c>
      <c r="E255" s="171"/>
      <c r="F255" s="171">
        <v>1000</v>
      </c>
      <c r="G255" s="312">
        <f t="shared" si="6"/>
        <v>1.7600675865953253</v>
      </c>
      <c r="H255" s="312">
        <v>568.16</v>
      </c>
      <c r="I255" s="240">
        <f t="shared" si="7"/>
        <v>-3287085</v>
      </c>
      <c r="J255" s="251" t="s">
        <v>40</v>
      </c>
      <c r="K255" s="251" t="s">
        <v>30</v>
      </c>
      <c r="L255" s="251" t="s">
        <v>826</v>
      </c>
      <c r="M255" s="251" t="s">
        <v>822</v>
      </c>
      <c r="N255" s="251" t="s">
        <v>29</v>
      </c>
      <c r="O255" s="251" t="s">
        <v>84</v>
      </c>
      <c r="P255" s="307"/>
      <c r="Q255" s="167"/>
      <c r="R255" s="241"/>
      <c r="S255" s="241"/>
    </row>
    <row r="256" spans="1:19">
      <c r="A256" s="257">
        <v>43684</v>
      </c>
      <c r="B256" s="251" t="s">
        <v>107</v>
      </c>
      <c r="C256" s="251" t="s">
        <v>22</v>
      </c>
      <c r="D256" s="251" t="s">
        <v>39</v>
      </c>
      <c r="E256" s="171"/>
      <c r="F256" s="171">
        <v>1000</v>
      </c>
      <c r="G256" s="312">
        <f t="shared" si="6"/>
        <v>1.7600675865953253</v>
      </c>
      <c r="H256" s="312">
        <v>568.16</v>
      </c>
      <c r="I256" s="240">
        <f t="shared" si="7"/>
        <v>-3288085</v>
      </c>
      <c r="J256" s="251" t="s">
        <v>40</v>
      </c>
      <c r="K256" s="251" t="s">
        <v>30</v>
      </c>
      <c r="L256" s="251" t="s">
        <v>826</v>
      </c>
      <c r="M256" s="251" t="s">
        <v>822</v>
      </c>
      <c r="N256" s="251" t="s">
        <v>29</v>
      </c>
      <c r="O256" s="251" t="s">
        <v>84</v>
      </c>
      <c r="P256" s="307"/>
      <c r="Q256" s="167"/>
      <c r="R256" s="241"/>
      <c r="S256" s="241"/>
    </row>
    <row r="257" spans="1:19">
      <c r="A257" s="257">
        <v>43684</v>
      </c>
      <c r="B257" s="251" t="s">
        <v>108</v>
      </c>
      <c r="C257" s="251" t="s">
        <v>22</v>
      </c>
      <c r="D257" s="251" t="s">
        <v>39</v>
      </c>
      <c r="E257" s="171"/>
      <c r="F257" s="171">
        <v>1000</v>
      </c>
      <c r="G257" s="312">
        <f t="shared" si="6"/>
        <v>1.7600675865953253</v>
      </c>
      <c r="H257" s="312">
        <v>568.16</v>
      </c>
      <c r="I257" s="240">
        <f t="shared" si="7"/>
        <v>-3289085</v>
      </c>
      <c r="J257" s="251" t="s">
        <v>40</v>
      </c>
      <c r="K257" s="251" t="s">
        <v>30</v>
      </c>
      <c r="L257" s="251" t="s">
        <v>826</v>
      </c>
      <c r="M257" s="251" t="s">
        <v>822</v>
      </c>
      <c r="N257" s="251" t="s">
        <v>29</v>
      </c>
      <c r="O257" s="251" t="s">
        <v>84</v>
      </c>
      <c r="P257" s="307"/>
      <c r="Q257" s="167"/>
      <c r="R257" s="241"/>
      <c r="S257" s="241"/>
    </row>
    <row r="258" spans="1:19">
      <c r="A258" s="257">
        <v>43684</v>
      </c>
      <c r="B258" s="251" t="s">
        <v>109</v>
      </c>
      <c r="C258" s="251" t="s">
        <v>22</v>
      </c>
      <c r="D258" s="251" t="s">
        <v>39</v>
      </c>
      <c r="E258" s="171"/>
      <c r="F258" s="171">
        <v>1000</v>
      </c>
      <c r="G258" s="312">
        <f t="shared" si="6"/>
        <v>1.7600675865953253</v>
      </c>
      <c r="H258" s="312">
        <v>568.16</v>
      </c>
      <c r="I258" s="240">
        <f t="shared" si="7"/>
        <v>-3290085</v>
      </c>
      <c r="J258" s="251" t="s">
        <v>40</v>
      </c>
      <c r="K258" s="251" t="s">
        <v>30</v>
      </c>
      <c r="L258" s="251" t="s">
        <v>826</v>
      </c>
      <c r="M258" s="251" t="s">
        <v>822</v>
      </c>
      <c r="N258" s="251" t="s">
        <v>29</v>
      </c>
      <c r="O258" s="251" t="s">
        <v>84</v>
      </c>
      <c r="P258" s="307"/>
      <c r="Q258" s="167"/>
      <c r="R258" s="241"/>
      <c r="S258" s="241"/>
    </row>
    <row r="259" spans="1:19">
      <c r="A259" s="257">
        <v>43684</v>
      </c>
      <c r="B259" s="251" t="s">
        <v>110</v>
      </c>
      <c r="C259" s="251" t="s">
        <v>22</v>
      </c>
      <c r="D259" s="251" t="s">
        <v>39</v>
      </c>
      <c r="E259" s="171"/>
      <c r="F259" s="171">
        <v>1000</v>
      </c>
      <c r="G259" s="312">
        <f t="shared" si="6"/>
        <v>1.7600675865953253</v>
      </c>
      <c r="H259" s="312">
        <v>568.16</v>
      </c>
      <c r="I259" s="240">
        <f t="shared" si="7"/>
        <v>-3291085</v>
      </c>
      <c r="J259" s="251" t="s">
        <v>40</v>
      </c>
      <c r="K259" s="251" t="s">
        <v>30</v>
      </c>
      <c r="L259" s="251" t="s">
        <v>826</v>
      </c>
      <c r="M259" s="251" t="s">
        <v>822</v>
      </c>
      <c r="N259" s="251" t="s">
        <v>29</v>
      </c>
      <c r="O259" s="251" t="s">
        <v>84</v>
      </c>
      <c r="P259" s="307"/>
      <c r="Q259" s="167"/>
      <c r="R259" s="241"/>
      <c r="S259" s="241"/>
    </row>
    <row r="260" spans="1:19">
      <c r="A260" s="257">
        <v>43684</v>
      </c>
      <c r="B260" s="251" t="s">
        <v>111</v>
      </c>
      <c r="C260" s="251" t="s">
        <v>22</v>
      </c>
      <c r="D260" s="251" t="s">
        <v>39</v>
      </c>
      <c r="E260" s="171"/>
      <c r="F260" s="171">
        <v>1000</v>
      </c>
      <c r="G260" s="312">
        <f t="shared" si="6"/>
        <v>1.7600675865953253</v>
      </c>
      <c r="H260" s="312">
        <v>568.16</v>
      </c>
      <c r="I260" s="240">
        <f t="shared" si="7"/>
        <v>-3292085</v>
      </c>
      <c r="J260" s="251" t="s">
        <v>40</v>
      </c>
      <c r="K260" s="251" t="s">
        <v>30</v>
      </c>
      <c r="L260" s="251" t="s">
        <v>826</v>
      </c>
      <c r="M260" s="251" t="s">
        <v>822</v>
      </c>
      <c r="N260" s="251" t="s">
        <v>29</v>
      </c>
      <c r="O260" s="251" t="s">
        <v>84</v>
      </c>
      <c r="P260" s="307"/>
      <c r="Q260" s="167"/>
      <c r="R260" s="241"/>
      <c r="S260" s="241"/>
    </row>
    <row r="261" spans="1:19">
      <c r="A261" s="257">
        <v>43684</v>
      </c>
      <c r="B261" s="251" t="s">
        <v>48</v>
      </c>
      <c r="C261" s="251" t="s">
        <v>22</v>
      </c>
      <c r="D261" s="251" t="s">
        <v>39</v>
      </c>
      <c r="E261" s="171"/>
      <c r="F261" s="171">
        <v>1000</v>
      </c>
      <c r="G261" s="312">
        <f t="shared" si="6"/>
        <v>1.7600675865953253</v>
      </c>
      <c r="H261" s="312">
        <v>568.16</v>
      </c>
      <c r="I261" s="240">
        <f t="shared" si="7"/>
        <v>-3293085</v>
      </c>
      <c r="J261" s="251" t="s">
        <v>40</v>
      </c>
      <c r="K261" s="251" t="s">
        <v>30</v>
      </c>
      <c r="L261" s="251" t="s">
        <v>826</v>
      </c>
      <c r="M261" s="251" t="s">
        <v>822</v>
      </c>
      <c r="N261" s="251" t="s">
        <v>29</v>
      </c>
      <c r="O261" s="251" t="s">
        <v>84</v>
      </c>
      <c r="P261" s="307"/>
      <c r="Q261" s="167"/>
      <c r="R261" s="241"/>
      <c r="S261" s="241"/>
    </row>
    <row r="262" spans="1:19">
      <c r="A262" s="257">
        <v>43684</v>
      </c>
      <c r="B262" s="251" t="s">
        <v>45</v>
      </c>
      <c r="C262" s="251" t="s">
        <v>22</v>
      </c>
      <c r="D262" s="251" t="s">
        <v>39</v>
      </c>
      <c r="E262" s="171"/>
      <c r="F262" s="171">
        <v>1000</v>
      </c>
      <c r="G262" s="312">
        <f t="shared" si="6"/>
        <v>1.7600675865953253</v>
      </c>
      <c r="H262" s="312">
        <v>568.16</v>
      </c>
      <c r="I262" s="240">
        <f t="shared" si="7"/>
        <v>-3294085</v>
      </c>
      <c r="J262" s="251" t="s">
        <v>40</v>
      </c>
      <c r="K262" s="251" t="s">
        <v>30</v>
      </c>
      <c r="L262" s="251" t="s">
        <v>826</v>
      </c>
      <c r="M262" s="251" t="s">
        <v>822</v>
      </c>
      <c r="N262" s="251" t="s">
        <v>29</v>
      </c>
      <c r="O262" s="251" t="s">
        <v>84</v>
      </c>
      <c r="P262" s="307"/>
      <c r="Q262" s="167"/>
      <c r="R262" s="241"/>
      <c r="S262" s="241"/>
    </row>
    <row r="263" spans="1:19">
      <c r="A263" s="257">
        <v>43684</v>
      </c>
      <c r="B263" s="252" t="s">
        <v>127</v>
      </c>
      <c r="C263" s="251" t="s">
        <v>22</v>
      </c>
      <c r="D263" s="252" t="s">
        <v>26</v>
      </c>
      <c r="E263" s="244"/>
      <c r="F263" s="244">
        <v>2000</v>
      </c>
      <c r="G263" s="312">
        <f t="shared" si="6"/>
        <v>3.623779239368738</v>
      </c>
      <c r="H263" s="312">
        <v>551.91</v>
      </c>
      <c r="I263" s="240">
        <f t="shared" si="7"/>
        <v>-3296085</v>
      </c>
      <c r="J263" s="251" t="s">
        <v>34</v>
      </c>
      <c r="K263" s="251" t="s">
        <v>30</v>
      </c>
      <c r="L263" s="252" t="s">
        <v>825</v>
      </c>
      <c r="M263" s="252" t="s">
        <v>822</v>
      </c>
      <c r="N263" s="251" t="s">
        <v>29</v>
      </c>
      <c r="O263" s="251" t="s">
        <v>84</v>
      </c>
      <c r="P263" s="307"/>
      <c r="Q263" s="167"/>
      <c r="R263" s="241"/>
      <c r="S263" s="241"/>
    </row>
    <row r="264" spans="1:19">
      <c r="A264" s="257">
        <v>43684</v>
      </c>
      <c r="B264" s="252" t="s">
        <v>221</v>
      </c>
      <c r="C264" s="251" t="s">
        <v>22</v>
      </c>
      <c r="D264" s="251" t="s">
        <v>20</v>
      </c>
      <c r="E264" s="1"/>
      <c r="F264" s="1">
        <v>2000</v>
      </c>
      <c r="G264" s="312">
        <f t="shared" si="6"/>
        <v>3.5283325100557477</v>
      </c>
      <c r="H264" s="312">
        <v>566.84</v>
      </c>
      <c r="I264" s="240">
        <f t="shared" si="7"/>
        <v>-3298085</v>
      </c>
      <c r="J264" s="251" t="s">
        <v>21</v>
      </c>
      <c r="K264" s="252" t="s">
        <v>23</v>
      </c>
      <c r="L264" s="252" t="s">
        <v>818</v>
      </c>
      <c r="M264" s="252" t="s">
        <v>822</v>
      </c>
      <c r="N264" s="251" t="s">
        <v>29</v>
      </c>
      <c r="O264" s="251" t="s">
        <v>84</v>
      </c>
      <c r="P264" s="307"/>
      <c r="Q264" s="167"/>
      <c r="R264" s="241"/>
      <c r="S264" s="241"/>
    </row>
    <row r="265" spans="1:19">
      <c r="A265" s="257">
        <v>43684</v>
      </c>
      <c r="B265" s="252" t="s">
        <v>222</v>
      </c>
      <c r="C265" s="251" t="s">
        <v>22</v>
      </c>
      <c r="D265" s="251" t="s">
        <v>20</v>
      </c>
      <c r="E265" s="1"/>
      <c r="F265" s="1">
        <v>500</v>
      </c>
      <c r="G265" s="312">
        <f t="shared" si="6"/>
        <v>0.88208312751393692</v>
      </c>
      <c r="H265" s="312">
        <v>566.84</v>
      </c>
      <c r="I265" s="240">
        <f t="shared" si="7"/>
        <v>-3298585</v>
      </c>
      <c r="J265" s="251" t="s">
        <v>21</v>
      </c>
      <c r="K265" s="252" t="s">
        <v>23</v>
      </c>
      <c r="L265" s="252" t="s">
        <v>818</v>
      </c>
      <c r="M265" s="252" t="s">
        <v>822</v>
      </c>
      <c r="N265" s="251" t="s">
        <v>29</v>
      </c>
      <c r="O265" s="251" t="s">
        <v>84</v>
      </c>
      <c r="P265" s="307"/>
      <c r="Q265" s="167"/>
      <c r="R265" s="241"/>
      <c r="S265" s="241"/>
    </row>
    <row r="266" spans="1:19">
      <c r="A266" s="257">
        <v>43684</v>
      </c>
      <c r="B266" s="252" t="s">
        <v>81</v>
      </c>
      <c r="C266" s="251" t="s">
        <v>22</v>
      </c>
      <c r="D266" s="251" t="s">
        <v>20</v>
      </c>
      <c r="E266" s="1"/>
      <c r="F266" s="1">
        <v>500</v>
      </c>
      <c r="G266" s="312">
        <f t="shared" si="6"/>
        <v>0.88208312751393692</v>
      </c>
      <c r="H266" s="312">
        <v>566.84</v>
      </c>
      <c r="I266" s="240">
        <f t="shared" si="7"/>
        <v>-3299085</v>
      </c>
      <c r="J266" s="251" t="s">
        <v>21</v>
      </c>
      <c r="K266" s="252" t="s">
        <v>23</v>
      </c>
      <c r="L266" s="252" t="s">
        <v>818</v>
      </c>
      <c r="M266" s="252" t="s">
        <v>822</v>
      </c>
      <c r="N266" s="251" t="s">
        <v>29</v>
      </c>
      <c r="O266" s="251" t="s">
        <v>84</v>
      </c>
      <c r="P266" s="307"/>
      <c r="Q266" s="167"/>
      <c r="R266" s="241"/>
      <c r="S266" s="241"/>
    </row>
    <row r="267" spans="1:19">
      <c r="A267" s="257">
        <v>43684</v>
      </c>
      <c r="B267" s="252" t="s">
        <v>223</v>
      </c>
      <c r="C267" s="251" t="s">
        <v>22</v>
      </c>
      <c r="D267" s="251" t="s">
        <v>20</v>
      </c>
      <c r="E267" s="1"/>
      <c r="F267" s="1">
        <v>500</v>
      </c>
      <c r="G267" s="312">
        <f t="shared" si="6"/>
        <v>0.88208312751393692</v>
      </c>
      <c r="H267" s="312">
        <v>566.84</v>
      </c>
      <c r="I267" s="240">
        <f t="shared" si="7"/>
        <v>-3299585</v>
      </c>
      <c r="J267" s="251" t="s">
        <v>21</v>
      </c>
      <c r="K267" s="252" t="s">
        <v>23</v>
      </c>
      <c r="L267" s="252" t="s">
        <v>818</v>
      </c>
      <c r="M267" s="252" t="s">
        <v>822</v>
      </c>
      <c r="N267" s="251" t="s">
        <v>29</v>
      </c>
      <c r="O267" s="251" t="s">
        <v>84</v>
      </c>
      <c r="P267" s="307"/>
      <c r="Q267" s="167"/>
      <c r="R267" s="241"/>
      <c r="S267" s="241"/>
    </row>
    <row r="268" spans="1:19">
      <c r="A268" s="257">
        <v>43684</v>
      </c>
      <c r="B268" s="252" t="s">
        <v>315</v>
      </c>
      <c r="C268" s="251" t="s">
        <v>22</v>
      </c>
      <c r="D268" s="254" t="s">
        <v>20</v>
      </c>
      <c r="E268" s="1"/>
      <c r="F268" s="1">
        <v>2000</v>
      </c>
      <c r="G268" s="312">
        <f t="shared" si="6"/>
        <v>3.5283325100557477</v>
      </c>
      <c r="H268" s="312">
        <v>566.84</v>
      </c>
      <c r="I268" s="240">
        <f t="shared" si="7"/>
        <v>-3301585</v>
      </c>
      <c r="J268" s="251" t="s">
        <v>49</v>
      </c>
      <c r="K268" s="252" t="s">
        <v>30</v>
      </c>
      <c r="L268" s="252" t="s">
        <v>818</v>
      </c>
      <c r="M268" s="252" t="s">
        <v>822</v>
      </c>
      <c r="N268" s="251" t="s">
        <v>29</v>
      </c>
      <c r="O268" s="251" t="s">
        <v>84</v>
      </c>
      <c r="P268" s="307"/>
      <c r="Q268" s="167"/>
      <c r="R268" s="241"/>
      <c r="S268" s="241"/>
    </row>
    <row r="269" spans="1:19">
      <c r="A269" s="257">
        <v>43684</v>
      </c>
      <c r="B269" s="252" t="s">
        <v>316</v>
      </c>
      <c r="C269" s="251" t="s">
        <v>22</v>
      </c>
      <c r="D269" s="254" t="s">
        <v>20</v>
      </c>
      <c r="E269" s="1"/>
      <c r="F269" s="1">
        <v>2000</v>
      </c>
      <c r="G269" s="312">
        <f t="shared" ref="G269:G332" si="8">+F269/H269</f>
        <v>3.5283325100557477</v>
      </c>
      <c r="H269" s="312">
        <v>566.84</v>
      </c>
      <c r="I269" s="240">
        <f t="shared" si="7"/>
        <v>-3303585</v>
      </c>
      <c r="J269" s="251" t="s">
        <v>49</v>
      </c>
      <c r="K269" s="252" t="s">
        <v>30</v>
      </c>
      <c r="L269" s="252" t="s">
        <v>818</v>
      </c>
      <c r="M269" s="252" t="s">
        <v>822</v>
      </c>
      <c r="N269" s="251" t="s">
        <v>29</v>
      </c>
      <c r="O269" s="251" t="s">
        <v>84</v>
      </c>
      <c r="P269" s="307"/>
      <c r="Q269" s="167"/>
      <c r="R269" s="241"/>
      <c r="S269" s="241"/>
    </row>
    <row r="270" spans="1:19">
      <c r="A270" s="257">
        <v>43684</v>
      </c>
      <c r="B270" s="252" t="s">
        <v>317</v>
      </c>
      <c r="C270" s="251" t="s">
        <v>22</v>
      </c>
      <c r="D270" s="254" t="s">
        <v>20</v>
      </c>
      <c r="E270" s="1"/>
      <c r="F270" s="1">
        <v>2000</v>
      </c>
      <c r="G270" s="312">
        <f t="shared" si="8"/>
        <v>3.5283325100557477</v>
      </c>
      <c r="H270" s="312">
        <v>566.84</v>
      </c>
      <c r="I270" s="240">
        <f t="shared" si="7"/>
        <v>-3305585</v>
      </c>
      <c r="J270" s="251" t="s">
        <v>49</v>
      </c>
      <c r="K270" s="252" t="s">
        <v>30</v>
      </c>
      <c r="L270" s="252" t="s">
        <v>818</v>
      </c>
      <c r="M270" s="252" t="s">
        <v>822</v>
      </c>
      <c r="N270" s="251" t="s">
        <v>29</v>
      </c>
      <c r="O270" s="251" t="s">
        <v>84</v>
      </c>
      <c r="P270" s="307"/>
      <c r="Q270" s="167"/>
      <c r="R270" s="241"/>
      <c r="S270" s="241"/>
    </row>
    <row r="271" spans="1:19">
      <c r="A271" s="257">
        <v>43684</v>
      </c>
      <c r="B271" s="252" t="s">
        <v>318</v>
      </c>
      <c r="C271" s="251" t="s">
        <v>22</v>
      </c>
      <c r="D271" s="254" t="s">
        <v>20</v>
      </c>
      <c r="E271" s="1"/>
      <c r="F271" s="1">
        <v>1000</v>
      </c>
      <c r="G271" s="312">
        <f t="shared" si="8"/>
        <v>1.7641662550278738</v>
      </c>
      <c r="H271" s="312">
        <v>566.84</v>
      </c>
      <c r="I271" s="240">
        <f t="shared" ref="I271:I334" si="9">I270+E271-F271</f>
        <v>-3306585</v>
      </c>
      <c r="J271" s="251" t="s">
        <v>49</v>
      </c>
      <c r="K271" s="252" t="s">
        <v>30</v>
      </c>
      <c r="L271" s="252" t="s">
        <v>818</v>
      </c>
      <c r="M271" s="252" t="s">
        <v>822</v>
      </c>
      <c r="N271" s="251" t="s">
        <v>29</v>
      </c>
      <c r="O271" s="251" t="s">
        <v>84</v>
      </c>
      <c r="P271" s="307"/>
      <c r="Q271" s="167"/>
      <c r="R271" s="241"/>
      <c r="S271" s="241"/>
    </row>
    <row r="272" spans="1:19">
      <c r="A272" s="257">
        <v>43684</v>
      </c>
      <c r="B272" s="252" t="s">
        <v>736</v>
      </c>
      <c r="C272" s="252" t="s">
        <v>65</v>
      </c>
      <c r="D272" s="254" t="s">
        <v>20</v>
      </c>
      <c r="E272" s="1"/>
      <c r="F272" s="1">
        <v>3500</v>
      </c>
      <c r="G272" s="312">
        <f t="shared" si="8"/>
        <v>6.1745818925975584</v>
      </c>
      <c r="H272" s="312">
        <v>566.84</v>
      </c>
      <c r="I272" s="240">
        <f t="shared" si="9"/>
        <v>-3310085</v>
      </c>
      <c r="J272" s="251" t="s">
        <v>49</v>
      </c>
      <c r="K272" s="252" t="s">
        <v>30</v>
      </c>
      <c r="L272" s="252" t="s">
        <v>818</v>
      </c>
      <c r="M272" s="252" t="s">
        <v>822</v>
      </c>
      <c r="N272" s="251" t="s">
        <v>29</v>
      </c>
      <c r="O272" s="251" t="s">
        <v>84</v>
      </c>
      <c r="P272" s="307"/>
      <c r="Q272" s="167"/>
      <c r="R272" s="241"/>
      <c r="S272" s="241"/>
    </row>
    <row r="273" spans="1:19">
      <c r="A273" s="257">
        <v>43684</v>
      </c>
      <c r="B273" s="252" t="s">
        <v>319</v>
      </c>
      <c r="C273" s="251" t="s">
        <v>22</v>
      </c>
      <c r="D273" s="254" t="s">
        <v>20</v>
      </c>
      <c r="E273" s="1"/>
      <c r="F273" s="1">
        <v>1000</v>
      </c>
      <c r="G273" s="312">
        <f t="shared" si="8"/>
        <v>1.7641662550278738</v>
      </c>
      <c r="H273" s="312">
        <v>566.84</v>
      </c>
      <c r="I273" s="240">
        <f t="shared" si="9"/>
        <v>-3311085</v>
      </c>
      <c r="J273" s="251" t="s">
        <v>49</v>
      </c>
      <c r="K273" s="252" t="s">
        <v>30</v>
      </c>
      <c r="L273" s="252" t="s">
        <v>818</v>
      </c>
      <c r="M273" s="252" t="s">
        <v>822</v>
      </c>
      <c r="N273" s="251" t="s">
        <v>29</v>
      </c>
      <c r="O273" s="251" t="s">
        <v>84</v>
      </c>
      <c r="P273" s="307"/>
      <c r="Q273" s="167"/>
      <c r="R273" s="241"/>
      <c r="S273" s="241"/>
    </row>
    <row r="274" spans="1:19">
      <c r="A274" s="257">
        <v>43684</v>
      </c>
      <c r="B274" s="252" t="s">
        <v>314</v>
      </c>
      <c r="C274" s="251" t="s">
        <v>22</v>
      </c>
      <c r="D274" s="254" t="s">
        <v>20</v>
      </c>
      <c r="E274" s="1"/>
      <c r="F274" s="1">
        <v>1500</v>
      </c>
      <c r="G274" s="312">
        <f t="shared" si="8"/>
        <v>2.6462493825418107</v>
      </c>
      <c r="H274" s="312">
        <v>566.84</v>
      </c>
      <c r="I274" s="240">
        <f t="shared" si="9"/>
        <v>-3312585</v>
      </c>
      <c r="J274" s="251" t="s">
        <v>49</v>
      </c>
      <c r="K274" s="252" t="s">
        <v>30</v>
      </c>
      <c r="L274" s="252" t="s">
        <v>818</v>
      </c>
      <c r="M274" s="252" t="s">
        <v>822</v>
      </c>
      <c r="N274" s="251" t="s">
        <v>29</v>
      </c>
      <c r="O274" s="251" t="s">
        <v>84</v>
      </c>
      <c r="P274" s="307"/>
      <c r="Q274" s="167"/>
      <c r="R274" s="241"/>
      <c r="S274" s="241"/>
    </row>
    <row r="275" spans="1:19">
      <c r="A275" s="257">
        <v>43684</v>
      </c>
      <c r="B275" s="252" t="s">
        <v>445</v>
      </c>
      <c r="C275" s="251" t="s">
        <v>22</v>
      </c>
      <c r="D275" s="252" t="s">
        <v>20</v>
      </c>
      <c r="E275" s="1"/>
      <c r="F275" s="1">
        <v>1000</v>
      </c>
      <c r="G275" s="312">
        <f t="shared" si="8"/>
        <v>1.7641662550278738</v>
      </c>
      <c r="H275" s="312">
        <v>566.84</v>
      </c>
      <c r="I275" s="240">
        <f t="shared" si="9"/>
        <v>-3313585</v>
      </c>
      <c r="J275" s="251" t="s">
        <v>64</v>
      </c>
      <c r="K275" s="252" t="s">
        <v>226</v>
      </c>
      <c r="L275" s="252" t="s">
        <v>818</v>
      </c>
      <c r="M275" s="252" t="s">
        <v>822</v>
      </c>
      <c r="N275" s="251" t="s">
        <v>29</v>
      </c>
      <c r="O275" s="251" t="s">
        <v>84</v>
      </c>
      <c r="P275" s="307"/>
      <c r="Q275" s="167"/>
      <c r="R275" s="241"/>
      <c r="S275" s="241"/>
    </row>
    <row r="276" spans="1:19">
      <c r="A276" s="257">
        <v>43684</v>
      </c>
      <c r="B276" s="252" t="s">
        <v>446</v>
      </c>
      <c r="C276" s="251" t="s">
        <v>22</v>
      </c>
      <c r="D276" s="252" t="s">
        <v>20</v>
      </c>
      <c r="E276" s="1"/>
      <c r="F276" s="1">
        <v>1000</v>
      </c>
      <c r="G276" s="312">
        <f t="shared" si="8"/>
        <v>1.7641662550278738</v>
      </c>
      <c r="H276" s="312">
        <v>566.84</v>
      </c>
      <c r="I276" s="240">
        <f t="shared" si="9"/>
        <v>-3314585</v>
      </c>
      <c r="J276" s="251" t="s">
        <v>64</v>
      </c>
      <c r="K276" s="252" t="s">
        <v>226</v>
      </c>
      <c r="L276" s="252" t="s">
        <v>818</v>
      </c>
      <c r="M276" s="252" t="s">
        <v>822</v>
      </c>
      <c r="N276" s="251" t="s">
        <v>29</v>
      </c>
      <c r="O276" s="251" t="s">
        <v>84</v>
      </c>
      <c r="P276" s="307"/>
      <c r="Q276" s="167"/>
      <c r="R276" s="241"/>
      <c r="S276" s="241"/>
    </row>
    <row r="277" spans="1:19">
      <c r="A277" s="257">
        <v>43684</v>
      </c>
      <c r="B277" s="252" t="s">
        <v>447</v>
      </c>
      <c r="C277" s="251" t="s">
        <v>22</v>
      </c>
      <c r="D277" s="252" t="s">
        <v>20</v>
      </c>
      <c r="E277" s="1"/>
      <c r="F277" s="1">
        <v>1000</v>
      </c>
      <c r="G277" s="312">
        <f t="shared" si="8"/>
        <v>1.7641662550278738</v>
      </c>
      <c r="H277" s="312">
        <v>566.84</v>
      </c>
      <c r="I277" s="240">
        <f t="shared" si="9"/>
        <v>-3315585</v>
      </c>
      <c r="J277" s="251" t="s">
        <v>64</v>
      </c>
      <c r="K277" s="252" t="s">
        <v>226</v>
      </c>
      <c r="L277" s="252" t="s">
        <v>818</v>
      </c>
      <c r="M277" s="252" t="s">
        <v>822</v>
      </c>
      <c r="N277" s="251" t="s">
        <v>29</v>
      </c>
      <c r="O277" s="251" t="s">
        <v>84</v>
      </c>
      <c r="P277" s="307"/>
      <c r="Q277" s="167"/>
      <c r="R277" s="241"/>
      <c r="S277" s="241"/>
    </row>
    <row r="278" spans="1:19">
      <c r="A278" s="257">
        <v>43684</v>
      </c>
      <c r="B278" s="252" t="s">
        <v>734</v>
      </c>
      <c r="C278" s="252" t="s">
        <v>65</v>
      </c>
      <c r="D278" s="252" t="s">
        <v>20</v>
      </c>
      <c r="E278" s="1"/>
      <c r="F278" s="1">
        <v>2000</v>
      </c>
      <c r="G278" s="312">
        <f t="shared" si="8"/>
        <v>3.5283325100557477</v>
      </c>
      <c r="H278" s="312">
        <v>566.84</v>
      </c>
      <c r="I278" s="240">
        <f t="shared" si="9"/>
        <v>-3317585</v>
      </c>
      <c r="J278" s="251" t="s">
        <v>64</v>
      </c>
      <c r="K278" s="252" t="s">
        <v>226</v>
      </c>
      <c r="L278" s="252" t="s">
        <v>818</v>
      </c>
      <c r="M278" s="252" t="s">
        <v>822</v>
      </c>
      <c r="N278" s="251" t="s">
        <v>29</v>
      </c>
      <c r="O278" s="251" t="s">
        <v>84</v>
      </c>
      <c r="P278" s="307"/>
      <c r="Q278" s="167"/>
      <c r="R278" s="241"/>
      <c r="S278" s="241"/>
    </row>
    <row r="279" spans="1:19">
      <c r="A279" s="257">
        <v>43684</v>
      </c>
      <c r="B279" s="252" t="s">
        <v>448</v>
      </c>
      <c r="C279" s="251" t="s">
        <v>22</v>
      </c>
      <c r="D279" s="252" t="s">
        <v>20</v>
      </c>
      <c r="E279" s="1"/>
      <c r="F279" s="1">
        <v>1000</v>
      </c>
      <c r="G279" s="312">
        <f t="shared" si="8"/>
        <v>1.7641662550278738</v>
      </c>
      <c r="H279" s="312">
        <v>566.84</v>
      </c>
      <c r="I279" s="240">
        <f t="shared" si="9"/>
        <v>-3318585</v>
      </c>
      <c r="J279" s="251" t="s">
        <v>64</v>
      </c>
      <c r="K279" s="252" t="s">
        <v>226</v>
      </c>
      <c r="L279" s="252" t="s">
        <v>818</v>
      </c>
      <c r="M279" s="252" t="s">
        <v>822</v>
      </c>
      <c r="N279" s="251" t="s">
        <v>29</v>
      </c>
      <c r="O279" s="251" t="s">
        <v>84</v>
      </c>
      <c r="P279" s="307"/>
      <c r="Q279" s="167"/>
      <c r="R279" s="241"/>
      <c r="S279" s="241"/>
    </row>
    <row r="280" spans="1:19">
      <c r="A280" s="257">
        <v>43684</v>
      </c>
      <c r="B280" s="252" t="s">
        <v>449</v>
      </c>
      <c r="C280" s="251" t="s">
        <v>22</v>
      </c>
      <c r="D280" s="252" t="s">
        <v>20</v>
      </c>
      <c r="E280" s="1"/>
      <c r="F280" s="1">
        <v>1000</v>
      </c>
      <c r="G280" s="312">
        <f t="shared" si="8"/>
        <v>1.7641662550278738</v>
      </c>
      <c r="H280" s="312">
        <v>566.84</v>
      </c>
      <c r="I280" s="240">
        <f t="shared" si="9"/>
        <v>-3319585</v>
      </c>
      <c r="J280" s="251" t="s">
        <v>64</v>
      </c>
      <c r="K280" s="252" t="s">
        <v>226</v>
      </c>
      <c r="L280" s="252" t="s">
        <v>818</v>
      </c>
      <c r="M280" s="252" t="s">
        <v>822</v>
      </c>
      <c r="N280" s="251" t="s">
        <v>29</v>
      </c>
      <c r="O280" s="251" t="s">
        <v>84</v>
      </c>
      <c r="P280" s="307"/>
      <c r="Q280" s="167"/>
      <c r="R280" s="241"/>
      <c r="S280" s="241"/>
    </row>
    <row r="281" spans="1:19">
      <c r="A281" s="257">
        <v>43684</v>
      </c>
      <c r="B281" s="252" t="s">
        <v>450</v>
      </c>
      <c r="C281" s="251" t="s">
        <v>22</v>
      </c>
      <c r="D281" s="252" t="s">
        <v>20</v>
      </c>
      <c r="E281" s="1"/>
      <c r="F281" s="1">
        <v>1000</v>
      </c>
      <c r="G281" s="312">
        <f t="shared" si="8"/>
        <v>1.7641662550278738</v>
      </c>
      <c r="H281" s="312">
        <v>566.84</v>
      </c>
      <c r="I281" s="240">
        <f t="shared" si="9"/>
        <v>-3320585</v>
      </c>
      <c r="J281" s="251" t="s">
        <v>64</v>
      </c>
      <c r="K281" s="252" t="s">
        <v>226</v>
      </c>
      <c r="L281" s="252" t="s">
        <v>818</v>
      </c>
      <c r="M281" s="252" t="s">
        <v>822</v>
      </c>
      <c r="N281" s="251" t="s">
        <v>29</v>
      </c>
      <c r="O281" s="251" t="s">
        <v>84</v>
      </c>
      <c r="P281" s="307"/>
      <c r="Q281" s="167"/>
      <c r="R281" s="241"/>
      <c r="S281" s="241"/>
    </row>
    <row r="282" spans="1:19">
      <c r="A282" s="257">
        <v>43684</v>
      </c>
      <c r="B282" s="252" t="s">
        <v>451</v>
      </c>
      <c r="C282" s="251" t="s">
        <v>22</v>
      </c>
      <c r="D282" s="252" t="s">
        <v>20</v>
      </c>
      <c r="E282" s="1"/>
      <c r="F282" s="1">
        <v>1000</v>
      </c>
      <c r="G282" s="312">
        <f t="shared" si="8"/>
        <v>1.7641662550278738</v>
      </c>
      <c r="H282" s="312">
        <v>566.84</v>
      </c>
      <c r="I282" s="240">
        <f t="shared" si="9"/>
        <v>-3321585</v>
      </c>
      <c r="J282" s="251" t="s">
        <v>64</v>
      </c>
      <c r="K282" s="252" t="s">
        <v>226</v>
      </c>
      <c r="L282" s="252" t="s">
        <v>818</v>
      </c>
      <c r="M282" s="252" t="s">
        <v>822</v>
      </c>
      <c r="N282" s="251" t="s">
        <v>29</v>
      </c>
      <c r="O282" s="251" t="s">
        <v>84</v>
      </c>
      <c r="P282" s="307"/>
      <c r="Q282" s="167"/>
      <c r="R282" s="241"/>
      <c r="S282" s="241"/>
    </row>
    <row r="283" spans="1:19">
      <c r="A283" s="257">
        <v>43684</v>
      </c>
      <c r="B283" s="251" t="s">
        <v>733</v>
      </c>
      <c r="C283" s="252" t="s">
        <v>32</v>
      </c>
      <c r="D283" s="252" t="s">
        <v>26</v>
      </c>
      <c r="E283" s="239"/>
      <c r="F283" s="239">
        <v>105000</v>
      </c>
      <c r="G283" s="312">
        <f t="shared" si="8"/>
        <v>185.23745677792675</v>
      </c>
      <c r="H283" s="312">
        <v>566.84</v>
      </c>
      <c r="I283" s="240">
        <f t="shared" si="9"/>
        <v>-3426585</v>
      </c>
      <c r="J283" s="251" t="s">
        <v>70</v>
      </c>
      <c r="K283" s="251">
        <v>100</v>
      </c>
      <c r="L283" s="252" t="s">
        <v>818</v>
      </c>
      <c r="M283" s="251" t="s">
        <v>821</v>
      </c>
      <c r="N283" s="251" t="s">
        <v>29</v>
      </c>
      <c r="O283" s="251" t="s">
        <v>85</v>
      </c>
      <c r="P283" s="331" t="s">
        <v>893</v>
      </c>
      <c r="Q283" s="167"/>
      <c r="R283" s="241"/>
      <c r="S283" s="241"/>
    </row>
    <row r="284" spans="1:19">
      <c r="A284" s="257">
        <v>43684</v>
      </c>
      <c r="B284" s="251" t="s">
        <v>624</v>
      </c>
      <c r="C284" s="251" t="s">
        <v>22</v>
      </c>
      <c r="D284" s="251" t="s">
        <v>26</v>
      </c>
      <c r="E284" s="239"/>
      <c r="F284" s="239">
        <v>1000</v>
      </c>
      <c r="G284" s="312">
        <f t="shared" si="8"/>
        <v>1.811889619684369</v>
      </c>
      <c r="H284" s="312">
        <v>551.91</v>
      </c>
      <c r="I284" s="240">
        <f t="shared" si="9"/>
        <v>-3427585</v>
      </c>
      <c r="J284" s="251" t="s">
        <v>70</v>
      </c>
      <c r="K284" s="251" t="s">
        <v>568</v>
      </c>
      <c r="L284" s="252" t="s">
        <v>825</v>
      </c>
      <c r="M284" s="252" t="s">
        <v>822</v>
      </c>
      <c r="N284" s="251" t="s">
        <v>29</v>
      </c>
      <c r="O284" s="251" t="s">
        <v>84</v>
      </c>
      <c r="P284" s="307"/>
      <c r="Q284" s="167"/>
      <c r="R284" s="241"/>
      <c r="S284" s="241"/>
    </row>
    <row r="285" spans="1:19">
      <c r="A285" s="257">
        <v>43684</v>
      </c>
      <c r="B285" s="251" t="s">
        <v>706</v>
      </c>
      <c r="C285" s="251" t="s">
        <v>22</v>
      </c>
      <c r="D285" s="251" t="s">
        <v>26</v>
      </c>
      <c r="E285" s="1"/>
      <c r="F285" s="239">
        <v>9000</v>
      </c>
      <c r="G285" s="312">
        <f t="shared" si="8"/>
        <v>16.307006577159321</v>
      </c>
      <c r="H285" s="312">
        <v>551.91</v>
      </c>
      <c r="I285" s="240">
        <f t="shared" si="9"/>
        <v>-3436585</v>
      </c>
      <c r="J285" s="251" t="s">
        <v>70</v>
      </c>
      <c r="K285" s="251" t="s">
        <v>568</v>
      </c>
      <c r="L285" s="252" t="s">
        <v>825</v>
      </c>
      <c r="M285" s="252" t="s">
        <v>822</v>
      </c>
      <c r="N285" s="251" t="s">
        <v>29</v>
      </c>
      <c r="O285" s="251" t="s">
        <v>84</v>
      </c>
      <c r="P285" s="307"/>
      <c r="Q285" s="167"/>
      <c r="R285" s="241"/>
      <c r="S285" s="241"/>
    </row>
    <row r="286" spans="1:19">
      <c r="A286" s="257">
        <v>43684</v>
      </c>
      <c r="B286" s="251" t="s">
        <v>625</v>
      </c>
      <c r="C286" s="251" t="s">
        <v>22</v>
      </c>
      <c r="D286" s="251" t="s">
        <v>26</v>
      </c>
      <c r="E286" s="239"/>
      <c r="F286" s="239">
        <v>500</v>
      </c>
      <c r="G286" s="312">
        <f t="shared" si="8"/>
        <v>0.90594480984218451</v>
      </c>
      <c r="H286" s="312">
        <v>551.91</v>
      </c>
      <c r="I286" s="240">
        <f t="shared" si="9"/>
        <v>-3437085</v>
      </c>
      <c r="J286" s="251" t="s">
        <v>70</v>
      </c>
      <c r="K286" s="251" t="s">
        <v>568</v>
      </c>
      <c r="L286" s="252" t="s">
        <v>825</v>
      </c>
      <c r="M286" s="252" t="s">
        <v>822</v>
      </c>
      <c r="N286" s="251" t="s">
        <v>29</v>
      </c>
      <c r="O286" s="251" t="s">
        <v>84</v>
      </c>
      <c r="P286" s="307"/>
      <c r="Q286" s="167"/>
      <c r="R286" s="241"/>
      <c r="S286" s="241"/>
    </row>
    <row r="287" spans="1:19">
      <c r="A287" s="257">
        <v>43684</v>
      </c>
      <c r="B287" s="251" t="s">
        <v>626</v>
      </c>
      <c r="C287" s="251" t="s">
        <v>22</v>
      </c>
      <c r="D287" s="251" t="s">
        <v>26</v>
      </c>
      <c r="E287" s="239"/>
      <c r="F287" s="239">
        <v>1000</v>
      </c>
      <c r="G287" s="312">
        <f t="shared" si="8"/>
        <v>1.811889619684369</v>
      </c>
      <c r="H287" s="312">
        <v>551.91</v>
      </c>
      <c r="I287" s="240">
        <f t="shared" si="9"/>
        <v>-3438085</v>
      </c>
      <c r="J287" s="251" t="s">
        <v>70</v>
      </c>
      <c r="K287" s="251" t="s">
        <v>568</v>
      </c>
      <c r="L287" s="252" t="s">
        <v>825</v>
      </c>
      <c r="M287" s="252" t="s">
        <v>822</v>
      </c>
      <c r="N287" s="251" t="s">
        <v>29</v>
      </c>
      <c r="O287" s="251" t="s">
        <v>84</v>
      </c>
      <c r="P287" s="307"/>
      <c r="Q287" s="167"/>
      <c r="R287" s="241"/>
      <c r="S287" s="241"/>
    </row>
    <row r="288" spans="1:19">
      <c r="A288" s="257">
        <v>43684</v>
      </c>
      <c r="B288" s="251" t="s">
        <v>627</v>
      </c>
      <c r="C288" s="251" t="s">
        <v>22</v>
      </c>
      <c r="D288" s="251" t="s">
        <v>26</v>
      </c>
      <c r="E288" s="239"/>
      <c r="F288" s="239">
        <v>1000</v>
      </c>
      <c r="G288" s="312">
        <f t="shared" si="8"/>
        <v>1.811889619684369</v>
      </c>
      <c r="H288" s="312">
        <v>551.91</v>
      </c>
      <c r="I288" s="240">
        <f t="shared" si="9"/>
        <v>-3439085</v>
      </c>
      <c r="J288" s="251" t="s">
        <v>70</v>
      </c>
      <c r="K288" s="251" t="s">
        <v>568</v>
      </c>
      <c r="L288" s="252" t="s">
        <v>825</v>
      </c>
      <c r="M288" s="252" t="s">
        <v>822</v>
      </c>
      <c r="N288" s="251" t="s">
        <v>29</v>
      </c>
      <c r="O288" s="251" t="s">
        <v>84</v>
      </c>
      <c r="P288" s="308"/>
      <c r="Q288" s="167"/>
      <c r="R288" s="241"/>
      <c r="S288" s="241"/>
    </row>
    <row r="289" spans="1:19">
      <c r="A289" s="257">
        <v>43684</v>
      </c>
      <c r="B289" s="251" t="s">
        <v>839</v>
      </c>
      <c r="C289" s="252" t="s">
        <v>35</v>
      </c>
      <c r="D289" s="251" t="s">
        <v>39</v>
      </c>
      <c r="E289" s="166"/>
      <c r="F289" s="1">
        <v>280000</v>
      </c>
      <c r="G289" s="312">
        <f t="shared" si="8"/>
        <v>507.32909351162328</v>
      </c>
      <c r="H289" s="312">
        <v>551.91</v>
      </c>
      <c r="I289" s="240">
        <f t="shared" si="9"/>
        <v>-3719085</v>
      </c>
      <c r="J289" s="251" t="s">
        <v>71</v>
      </c>
      <c r="K289" s="252">
        <v>3635072</v>
      </c>
      <c r="L289" s="251" t="s">
        <v>825</v>
      </c>
      <c r="M289" s="251" t="s">
        <v>822</v>
      </c>
      <c r="N289" s="251" t="s">
        <v>29</v>
      </c>
      <c r="O289" s="251" t="s">
        <v>85</v>
      </c>
      <c r="P289" s="307"/>
      <c r="Q289" s="167"/>
      <c r="R289" s="241"/>
      <c r="S289" s="241"/>
    </row>
    <row r="290" spans="1:19">
      <c r="A290" s="257">
        <v>43684</v>
      </c>
      <c r="B290" s="251" t="s">
        <v>757</v>
      </c>
      <c r="C290" s="252" t="s">
        <v>801</v>
      </c>
      <c r="D290" s="251" t="s">
        <v>41</v>
      </c>
      <c r="E290" s="166"/>
      <c r="F290" s="165">
        <v>3484</v>
      </c>
      <c r="G290" s="312">
        <f t="shared" si="8"/>
        <v>6.146355232517112</v>
      </c>
      <c r="H290" s="312">
        <v>566.84</v>
      </c>
      <c r="I290" s="240">
        <f t="shared" si="9"/>
        <v>-3722569</v>
      </c>
      <c r="J290" s="251" t="s">
        <v>71</v>
      </c>
      <c r="K290" s="252">
        <v>3635072</v>
      </c>
      <c r="L290" s="251" t="s">
        <v>818</v>
      </c>
      <c r="M290" s="251" t="s">
        <v>822</v>
      </c>
      <c r="N290" s="251" t="s">
        <v>29</v>
      </c>
      <c r="O290" s="251" t="s">
        <v>85</v>
      </c>
      <c r="P290" s="307"/>
      <c r="Q290" s="167"/>
      <c r="R290" s="241"/>
      <c r="S290" s="241"/>
    </row>
    <row r="291" spans="1:19">
      <c r="A291" s="257">
        <v>43685</v>
      </c>
      <c r="B291" s="251" t="s">
        <v>831</v>
      </c>
      <c r="C291" s="252"/>
      <c r="D291" s="251"/>
      <c r="E291" s="166">
        <v>11314602</v>
      </c>
      <c r="F291" s="165"/>
      <c r="G291" s="312">
        <f t="shared" si="8"/>
        <v>0</v>
      </c>
      <c r="H291" s="312">
        <v>655.95699999999999</v>
      </c>
      <c r="I291" s="240">
        <f t="shared" si="9"/>
        <v>7592033</v>
      </c>
      <c r="J291" s="251" t="s">
        <v>71</v>
      </c>
      <c r="K291" s="252" t="s">
        <v>770</v>
      </c>
      <c r="L291" s="251" t="s">
        <v>816</v>
      </c>
      <c r="M291" s="251" t="s">
        <v>821</v>
      </c>
      <c r="N291" s="251" t="s">
        <v>29</v>
      </c>
      <c r="O291" s="251" t="s">
        <v>85</v>
      </c>
      <c r="P291" s="307"/>
      <c r="Q291" s="167"/>
      <c r="R291" s="241"/>
      <c r="S291" s="241"/>
    </row>
    <row r="292" spans="1:19">
      <c r="A292" s="257">
        <v>43685</v>
      </c>
      <c r="B292" s="251" t="s">
        <v>88</v>
      </c>
      <c r="C292" s="251" t="s">
        <v>22</v>
      </c>
      <c r="D292" s="251" t="s">
        <v>36</v>
      </c>
      <c r="E292" s="171"/>
      <c r="F292" s="171">
        <v>2000</v>
      </c>
      <c r="G292" s="312">
        <f t="shared" si="8"/>
        <v>3.5283325100557477</v>
      </c>
      <c r="H292" s="312">
        <v>566.84</v>
      </c>
      <c r="I292" s="240">
        <f t="shared" si="9"/>
        <v>7590033</v>
      </c>
      <c r="J292" s="251" t="s">
        <v>61</v>
      </c>
      <c r="K292" s="251" t="s">
        <v>30</v>
      </c>
      <c r="L292" s="251" t="s">
        <v>818</v>
      </c>
      <c r="M292" s="251" t="s">
        <v>822</v>
      </c>
      <c r="N292" s="251" t="s">
        <v>29</v>
      </c>
      <c r="O292" s="251" t="s">
        <v>84</v>
      </c>
      <c r="P292" s="307"/>
      <c r="Q292" s="167"/>
      <c r="R292" s="241"/>
      <c r="S292" s="241"/>
    </row>
    <row r="293" spans="1:19">
      <c r="A293" s="257">
        <v>43685</v>
      </c>
      <c r="B293" s="251" t="s">
        <v>692</v>
      </c>
      <c r="C293" s="251" t="s">
        <v>62</v>
      </c>
      <c r="D293" s="251" t="s">
        <v>36</v>
      </c>
      <c r="E293" s="171"/>
      <c r="F293" s="171">
        <v>1000</v>
      </c>
      <c r="G293" s="312">
        <f t="shared" si="8"/>
        <v>1.7641662550278738</v>
      </c>
      <c r="H293" s="312">
        <v>566.84</v>
      </c>
      <c r="I293" s="240">
        <f t="shared" si="9"/>
        <v>7589033</v>
      </c>
      <c r="J293" s="251" t="s">
        <v>61</v>
      </c>
      <c r="K293" s="251" t="s">
        <v>30</v>
      </c>
      <c r="L293" s="251" t="s">
        <v>818</v>
      </c>
      <c r="M293" s="251" t="s">
        <v>822</v>
      </c>
      <c r="N293" s="251" t="s">
        <v>29</v>
      </c>
      <c r="O293" s="251" t="s">
        <v>84</v>
      </c>
      <c r="P293" s="307"/>
      <c r="Q293" s="167"/>
      <c r="R293" s="241"/>
      <c r="S293" s="241"/>
    </row>
    <row r="294" spans="1:19">
      <c r="A294" s="257">
        <v>43685</v>
      </c>
      <c r="B294" s="251" t="s">
        <v>94</v>
      </c>
      <c r="C294" s="251" t="s">
        <v>22</v>
      </c>
      <c r="D294" s="251" t="s">
        <v>36</v>
      </c>
      <c r="E294" s="171"/>
      <c r="F294" s="171">
        <v>3000</v>
      </c>
      <c r="G294" s="312">
        <f t="shared" si="8"/>
        <v>5.2924987650836215</v>
      </c>
      <c r="H294" s="312">
        <v>566.84</v>
      </c>
      <c r="I294" s="240">
        <f t="shared" si="9"/>
        <v>7586033</v>
      </c>
      <c r="J294" s="251" t="s">
        <v>61</v>
      </c>
      <c r="K294" s="251" t="s">
        <v>30</v>
      </c>
      <c r="L294" s="251" t="s">
        <v>818</v>
      </c>
      <c r="M294" s="251" t="s">
        <v>822</v>
      </c>
      <c r="N294" s="251" t="s">
        <v>29</v>
      </c>
      <c r="O294" s="251" t="s">
        <v>84</v>
      </c>
      <c r="P294" s="307"/>
      <c r="Q294" s="167"/>
      <c r="R294" s="241"/>
      <c r="S294" s="241"/>
    </row>
    <row r="295" spans="1:19">
      <c r="A295" s="257">
        <v>43685</v>
      </c>
      <c r="B295" s="252" t="s">
        <v>128</v>
      </c>
      <c r="C295" s="251" t="s">
        <v>22</v>
      </c>
      <c r="D295" s="252" t="s">
        <v>26</v>
      </c>
      <c r="E295" s="244"/>
      <c r="F295" s="244">
        <v>500</v>
      </c>
      <c r="G295" s="312">
        <f t="shared" si="8"/>
        <v>0.90594480984218451</v>
      </c>
      <c r="H295" s="312">
        <v>551.91</v>
      </c>
      <c r="I295" s="240">
        <f t="shared" si="9"/>
        <v>7585533</v>
      </c>
      <c r="J295" s="251" t="s">
        <v>34</v>
      </c>
      <c r="K295" s="251" t="s">
        <v>30</v>
      </c>
      <c r="L295" s="252" t="s">
        <v>825</v>
      </c>
      <c r="M295" s="252" t="s">
        <v>822</v>
      </c>
      <c r="N295" s="252" t="s">
        <v>29</v>
      </c>
      <c r="O295" s="251" t="s">
        <v>84</v>
      </c>
      <c r="P295" s="307"/>
      <c r="Q295" s="167"/>
      <c r="R295" s="241"/>
      <c r="S295" s="241"/>
    </row>
    <row r="296" spans="1:19">
      <c r="A296" s="257">
        <v>43685</v>
      </c>
      <c r="B296" s="252" t="s">
        <v>129</v>
      </c>
      <c r="C296" s="251" t="s">
        <v>22</v>
      </c>
      <c r="D296" s="252" t="s">
        <v>26</v>
      </c>
      <c r="E296" s="244"/>
      <c r="F296" s="244">
        <v>1000</v>
      </c>
      <c r="G296" s="312">
        <f t="shared" si="8"/>
        <v>1.811889619684369</v>
      </c>
      <c r="H296" s="312">
        <v>551.91</v>
      </c>
      <c r="I296" s="240">
        <f t="shared" si="9"/>
        <v>7584533</v>
      </c>
      <c r="J296" s="251" t="s">
        <v>34</v>
      </c>
      <c r="K296" s="251" t="s">
        <v>30</v>
      </c>
      <c r="L296" s="252" t="s">
        <v>825</v>
      </c>
      <c r="M296" s="252" t="s">
        <v>822</v>
      </c>
      <c r="N296" s="252" t="s">
        <v>29</v>
      </c>
      <c r="O296" s="251" t="s">
        <v>84</v>
      </c>
      <c r="P296" s="307"/>
      <c r="Q296" s="167"/>
      <c r="R296" s="241"/>
      <c r="S296" s="241"/>
    </row>
    <row r="297" spans="1:19">
      <c r="A297" s="257">
        <v>43685</v>
      </c>
      <c r="B297" s="252" t="s">
        <v>130</v>
      </c>
      <c r="C297" s="251" t="s">
        <v>22</v>
      </c>
      <c r="D297" s="252" t="s">
        <v>26</v>
      </c>
      <c r="E297" s="244"/>
      <c r="F297" s="244">
        <v>300</v>
      </c>
      <c r="G297" s="312">
        <f t="shared" si="8"/>
        <v>0.54356688590531066</v>
      </c>
      <c r="H297" s="312">
        <v>551.91</v>
      </c>
      <c r="I297" s="240">
        <f t="shared" si="9"/>
        <v>7584233</v>
      </c>
      <c r="J297" s="251" t="s">
        <v>34</v>
      </c>
      <c r="K297" s="251" t="s">
        <v>30</v>
      </c>
      <c r="L297" s="252" t="s">
        <v>825</v>
      </c>
      <c r="M297" s="252" t="s">
        <v>822</v>
      </c>
      <c r="N297" s="252" t="s">
        <v>29</v>
      </c>
      <c r="O297" s="251" t="s">
        <v>84</v>
      </c>
      <c r="P297" s="307"/>
      <c r="Q297" s="167"/>
      <c r="R297" s="241"/>
      <c r="S297" s="241"/>
    </row>
    <row r="298" spans="1:19">
      <c r="A298" s="257">
        <v>43685</v>
      </c>
      <c r="B298" s="252" t="s">
        <v>131</v>
      </c>
      <c r="C298" s="251" t="s">
        <v>22</v>
      </c>
      <c r="D298" s="252" t="s">
        <v>26</v>
      </c>
      <c r="E298" s="244"/>
      <c r="F298" s="244">
        <v>500</v>
      </c>
      <c r="G298" s="312">
        <f t="shared" si="8"/>
        <v>0.90594480984218451</v>
      </c>
      <c r="H298" s="312">
        <v>551.91</v>
      </c>
      <c r="I298" s="240">
        <f t="shared" si="9"/>
        <v>7583733</v>
      </c>
      <c r="J298" s="251" t="s">
        <v>34</v>
      </c>
      <c r="K298" s="251" t="s">
        <v>30</v>
      </c>
      <c r="L298" s="252" t="s">
        <v>825</v>
      </c>
      <c r="M298" s="252" t="s">
        <v>822</v>
      </c>
      <c r="N298" s="252" t="s">
        <v>29</v>
      </c>
      <c r="O298" s="251" t="s">
        <v>84</v>
      </c>
      <c r="P298" s="307"/>
      <c r="Q298" s="167"/>
      <c r="R298" s="241"/>
      <c r="S298" s="241"/>
    </row>
    <row r="299" spans="1:19">
      <c r="A299" s="257">
        <v>43685</v>
      </c>
      <c r="B299" s="252" t="s">
        <v>132</v>
      </c>
      <c r="C299" s="251" t="s">
        <v>22</v>
      </c>
      <c r="D299" s="252" t="s">
        <v>26</v>
      </c>
      <c r="E299" s="244"/>
      <c r="F299" s="244">
        <v>500</v>
      </c>
      <c r="G299" s="312">
        <f t="shared" si="8"/>
        <v>0.90594480984218451</v>
      </c>
      <c r="H299" s="312">
        <v>551.91</v>
      </c>
      <c r="I299" s="240">
        <f t="shared" si="9"/>
        <v>7583233</v>
      </c>
      <c r="J299" s="251" t="s">
        <v>34</v>
      </c>
      <c r="K299" s="251" t="s">
        <v>30</v>
      </c>
      <c r="L299" s="252" t="s">
        <v>825</v>
      </c>
      <c r="M299" s="252" t="s">
        <v>822</v>
      </c>
      <c r="N299" s="252" t="s">
        <v>29</v>
      </c>
      <c r="O299" s="251" t="s">
        <v>84</v>
      </c>
      <c r="P299" s="307"/>
      <c r="Q299" s="167"/>
      <c r="R299" s="241"/>
      <c r="S299" s="241"/>
    </row>
    <row r="300" spans="1:19">
      <c r="A300" s="257">
        <v>43685</v>
      </c>
      <c r="B300" s="252" t="s">
        <v>134</v>
      </c>
      <c r="C300" s="251" t="s">
        <v>22</v>
      </c>
      <c r="D300" s="252" t="s">
        <v>26</v>
      </c>
      <c r="E300" s="244"/>
      <c r="F300" s="244">
        <v>500</v>
      </c>
      <c r="G300" s="312">
        <f t="shared" si="8"/>
        <v>0.90594480984218451</v>
      </c>
      <c r="H300" s="312">
        <v>551.91</v>
      </c>
      <c r="I300" s="240">
        <f t="shared" si="9"/>
        <v>7582733</v>
      </c>
      <c r="J300" s="251" t="s">
        <v>34</v>
      </c>
      <c r="K300" s="251" t="s">
        <v>30</v>
      </c>
      <c r="L300" s="252" t="s">
        <v>825</v>
      </c>
      <c r="M300" s="252" t="s">
        <v>822</v>
      </c>
      <c r="N300" s="252" t="s">
        <v>29</v>
      </c>
      <c r="O300" s="251" t="s">
        <v>84</v>
      </c>
      <c r="P300" s="307"/>
      <c r="Q300" s="167"/>
      <c r="R300" s="241"/>
      <c r="S300" s="241"/>
    </row>
    <row r="301" spans="1:19">
      <c r="A301" s="257">
        <v>43685</v>
      </c>
      <c r="B301" s="252" t="s">
        <v>135</v>
      </c>
      <c r="C301" s="251" t="s">
        <v>22</v>
      </c>
      <c r="D301" s="252" t="s">
        <v>26</v>
      </c>
      <c r="E301" s="244"/>
      <c r="F301" s="244">
        <v>500</v>
      </c>
      <c r="G301" s="312">
        <f t="shared" si="8"/>
        <v>0.90594480984218451</v>
      </c>
      <c r="H301" s="312">
        <v>551.91</v>
      </c>
      <c r="I301" s="240">
        <f t="shared" si="9"/>
        <v>7582233</v>
      </c>
      <c r="J301" s="251" t="s">
        <v>34</v>
      </c>
      <c r="K301" s="251" t="s">
        <v>30</v>
      </c>
      <c r="L301" s="252" t="s">
        <v>825</v>
      </c>
      <c r="M301" s="252" t="s">
        <v>822</v>
      </c>
      <c r="N301" s="252" t="s">
        <v>29</v>
      </c>
      <c r="O301" s="251" t="s">
        <v>84</v>
      </c>
      <c r="P301" s="307"/>
      <c r="Q301" s="167"/>
      <c r="R301" s="241"/>
      <c r="S301" s="241"/>
    </row>
    <row r="302" spans="1:19">
      <c r="A302" s="257">
        <v>43685</v>
      </c>
      <c r="B302" s="252" t="s">
        <v>136</v>
      </c>
      <c r="C302" s="251" t="s">
        <v>22</v>
      </c>
      <c r="D302" s="252" t="s">
        <v>26</v>
      </c>
      <c r="E302" s="244"/>
      <c r="F302" s="244">
        <v>500</v>
      </c>
      <c r="G302" s="312">
        <f t="shared" si="8"/>
        <v>0.90594480984218451</v>
      </c>
      <c r="H302" s="312">
        <v>551.91</v>
      </c>
      <c r="I302" s="240">
        <f t="shared" si="9"/>
        <v>7581733</v>
      </c>
      <c r="J302" s="251" t="s">
        <v>34</v>
      </c>
      <c r="K302" s="251" t="s">
        <v>30</v>
      </c>
      <c r="L302" s="252" t="s">
        <v>825</v>
      </c>
      <c r="M302" s="252" t="s">
        <v>822</v>
      </c>
      <c r="N302" s="252" t="s">
        <v>29</v>
      </c>
      <c r="O302" s="251" t="s">
        <v>84</v>
      </c>
      <c r="P302" s="307"/>
      <c r="Q302" s="167"/>
      <c r="R302" s="241"/>
      <c r="S302" s="241"/>
    </row>
    <row r="303" spans="1:19">
      <c r="A303" s="257">
        <v>43685</v>
      </c>
      <c r="B303" s="252" t="s">
        <v>129</v>
      </c>
      <c r="C303" s="251" t="s">
        <v>22</v>
      </c>
      <c r="D303" s="252" t="s">
        <v>26</v>
      </c>
      <c r="E303" s="244"/>
      <c r="F303" s="244">
        <v>1000</v>
      </c>
      <c r="G303" s="312">
        <f t="shared" si="8"/>
        <v>1.811889619684369</v>
      </c>
      <c r="H303" s="312">
        <v>551.91</v>
      </c>
      <c r="I303" s="240">
        <f t="shared" si="9"/>
        <v>7580733</v>
      </c>
      <c r="J303" s="251" t="s">
        <v>34</v>
      </c>
      <c r="K303" s="251" t="s">
        <v>30</v>
      </c>
      <c r="L303" s="252" t="s">
        <v>825</v>
      </c>
      <c r="M303" s="252" t="s">
        <v>822</v>
      </c>
      <c r="N303" s="252" t="s">
        <v>29</v>
      </c>
      <c r="O303" s="251" t="s">
        <v>84</v>
      </c>
      <c r="P303" s="307"/>
      <c r="Q303" s="167"/>
      <c r="R303" s="241"/>
      <c r="S303" s="241"/>
    </row>
    <row r="304" spans="1:19">
      <c r="A304" s="257">
        <v>43685</v>
      </c>
      <c r="B304" s="252" t="s">
        <v>224</v>
      </c>
      <c r="C304" s="251" t="s">
        <v>22</v>
      </c>
      <c r="D304" s="251" t="s">
        <v>20</v>
      </c>
      <c r="E304" s="1"/>
      <c r="F304" s="1">
        <v>500</v>
      </c>
      <c r="G304" s="312">
        <f t="shared" si="8"/>
        <v>0.88208312751393692</v>
      </c>
      <c r="H304" s="312">
        <v>566.84</v>
      </c>
      <c r="I304" s="240">
        <f t="shared" si="9"/>
        <v>7580233</v>
      </c>
      <c r="J304" s="251" t="s">
        <v>21</v>
      </c>
      <c r="K304" s="252" t="s">
        <v>23</v>
      </c>
      <c r="L304" s="252" t="s">
        <v>818</v>
      </c>
      <c r="M304" s="252" t="s">
        <v>822</v>
      </c>
      <c r="N304" s="251" t="s">
        <v>29</v>
      </c>
      <c r="O304" s="251" t="s">
        <v>84</v>
      </c>
      <c r="P304" s="307"/>
      <c r="Q304" s="167"/>
      <c r="R304" s="241"/>
      <c r="S304" s="241"/>
    </row>
    <row r="305" spans="1:19">
      <c r="A305" s="257">
        <v>43685</v>
      </c>
      <c r="B305" s="252" t="s">
        <v>225</v>
      </c>
      <c r="C305" s="251" t="s">
        <v>22</v>
      </c>
      <c r="D305" s="251" t="s">
        <v>20</v>
      </c>
      <c r="E305" s="1"/>
      <c r="F305" s="1">
        <v>500</v>
      </c>
      <c r="G305" s="312">
        <f t="shared" si="8"/>
        <v>0.88208312751393692</v>
      </c>
      <c r="H305" s="312">
        <v>566.84</v>
      </c>
      <c r="I305" s="240">
        <f t="shared" si="9"/>
        <v>7579733</v>
      </c>
      <c r="J305" s="251" t="s">
        <v>21</v>
      </c>
      <c r="K305" s="252" t="s">
        <v>226</v>
      </c>
      <c r="L305" s="252" t="s">
        <v>818</v>
      </c>
      <c r="M305" s="252" t="s">
        <v>822</v>
      </c>
      <c r="N305" s="251" t="s">
        <v>29</v>
      </c>
      <c r="O305" s="251" t="s">
        <v>84</v>
      </c>
      <c r="P305" s="307"/>
      <c r="Q305" s="167"/>
      <c r="R305" s="241"/>
      <c r="S305" s="241"/>
    </row>
    <row r="306" spans="1:19">
      <c r="A306" s="257">
        <v>43685</v>
      </c>
      <c r="B306" s="252" t="s">
        <v>227</v>
      </c>
      <c r="C306" s="251" t="s">
        <v>22</v>
      </c>
      <c r="D306" s="251" t="s">
        <v>20</v>
      </c>
      <c r="E306" s="1"/>
      <c r="F306" s="1">
        <v>500</v>
      </c>
      <c r="G306" s="312">
        <f t="shared" si="8"/>
        <v>0.88208312751393692</v>
      </c>
      <c r="H306" s="312">
        <v>566.84</v>
      </c>
      <c r="I306" s="240">
        <f t="shared" si="9"/>
        <v>7579233</v>
      </c>
      <c r="J306" s="251" t="s">
        <v>21</v>
      </c>
      <c r="K306" s="252" t="s">
        <v>226</v>
      </c>
      <c r="L306" s="252" t="s">
        <v>818</v>
      </c>
      <c r="M306" s="252" t="s">
        <v>822</v>
      </c>
      <c r="N306" s="251" t="s">
        <v>29</v>
      </c>
      <c r="O306" s="251" t="s">
        <v>84</v>
      </c>
      <c r="P306" s="307"/>
      <c r="Q306" s="167"/>
      <c r="R306" s="241"/>
      <c r="S306" s="241"/>
    </row>
    <row r="307" spans="1:19">
      <c r="A307" s="257">
        <v>43685</v>
      </c>
      <c r="B307" s="252" t="s">
        <v>228</v>
      </c>
      <c r="C307" s="251" t="s">
        <v>22</v>
      </c>
      <c r="D307" s="251" t="s">
        <v>20</v>
      </c>
      <c r="E307" s="1"/>
      <c r="F307" s="1">
        <v>500</v>
      </c>
      <c r="G307" s="312">
        <f t="shared" si="8"/>
        <v>0.88208312751393692</v>
      </c>
      <c r="H307" s="312">
        <v>566.84</v>
      </c>
      <c r="I307" s="240">
        <f t="shared" si="9"/>
        <v>7578733</v>
      </c>
      <c r="J307" s="251" t="s">
        <v>21</v>
      </c>
      <c r="K307" s="252" t="s">
        <v>226</v>
      </c>
      <c r="L307" s="252" t="s">
        <v>818</v>
      </c>
      <c r="M307" s="252" t="s">
        <v>822</v>
      </c>
      <c r="N307" s="251" t="s">
        <v>29</v>
      </c>
      <c r="O307" s="251" t="s">
        <v>84</v>
      </c>
      <c r="P307" s="307"/>
      <c r="Q307" s="167"/>
      <c r="R307" s="241"/>
      <c r="S307" s="241"/>
    </row>
    <row r="308" spans="1:19">
      <c r="A308" s="257">
        <v>43685</v>
      </c>
      <c r="B308" s="252" t="s">
        <v>229</v>
      </c>
      <c r="C308" s="251" t="s">
        <v>22</v>
      </c>
      <c r="D308" s="251" t="s">
        <v>20</v>
      </c>
      <c r="E308" s="1"/>
      <c r="F308" s="1">
        <v>500</v>
      </c>
      <c r="G308" s="312">
        <f t="shared" si="8"/>
        <v>0.88208312751393692</v>
      </c>
      <c r="H308" s="312">
        <v>566.84</v>
      </c>
      <c r="I308" s="240">
        <f t="shared" si="9"/>
        <v>7578233</v>
      </c>
      <c r="J308" s="251" t="s">
        <v>21</v>
      </c>
      <c r="K308" s="252" t="s">
        <v>226</v>
      </c>
      <c r="L308" s="252" t="s">
        <v>818</v>
      </c>
      <c r="M308" s="252" t="s">
        <v>822</v>
      </c>
      <c r="N308" s="251" t="s">
        <v>29</v>
      </c>
      <c r="O308" s="251" t="s">
        <v>84</v>
      </c>
      <c r="P308" s="307"/>
      <c r="Q308" s="167"/>
      <c r="R308" s="241"/>
      <c r="S308" s="241"/>
    </row>
    <row r="309" spans="1:19">
      <c r="A309" s="257">
        <v>43685</v>
      </c>
      <c r="B309" s="252" t="s">
        <v>230</v>
      </c>
      <c r="C309" s="251" t="s">
        <v>22</v>
      </c>
      <c r="D309" s="251" t="s">
        <v>20</v>
      </c>
      <c r="E309" s="1"/>
      <c r="F309" s="1">
        <v>500</v>
      </c>
      <c r="G309" s="312">
        <f t="shared" si="8"/>
        <v>0.88208312751393692</v>
      </c>
      <c r="H309" s="312">
        <v>566.84</v>
      </c>
      <c r="I309" s="240">
        <f t="shared" si="9"/>
        <v>7577733</v>
      </c>
      <c r="J309" s="251" t="s">
        <v>21</v>
      </c>
      <c r="K309" s="252" t="s">
        <v>226</v>
      </c>
      <c r="L309" s="252" t="s">
        <v>818</v>
      </c>
      <c r="M309" s="252" t="s">
        <v>822</v>
      </c>
      <c r="N309" s="251" t="s">
        <v>29</v>
      </c>
      <c r="O309" s="251" t="s">
        <v>84</v>
      </c>
      <c r="P309" s="307"/>
      <c r="Q309" s="167"/>
      <c r="R309" s="241"/>
      <c r="S309" s="241"/>
    </row>
    <row r="310" spans="1:19">
      <c r="A310" s="257">
        <v>43685</v>
      </c>
      <c r="B310" s="252" t="s">
        <v>231</v>
      </c>
      <c r="C310" s="251" t="s">
        <v>22</v>
      </c>
      <c r="D310" s="251" t="s">
        <v>20</v>
      </c>
      <c r="E310" s="1"/>
      <c r="F310" s="1">
        <v>500</v>
      </c>
      <c r="G310" s="312">
        <f t="shared" si="8"/>
        <v>0.88208312751393692</v>
      </c>
      <c r="H310" s="312">
        <v>566.84</v>
      </c>
      <c r="I310" s="240">
        <f t="shared" si="9"/>
        <v>7577233</v>
      </c>
      <c r="J310" s="251" t="s">
        <v>21</v>
      </c>
      <c r="K310" s="252" t="s">
        <v>226</v>
      </c>
      <c r="L310" s="252" t="s">
        <v>818</v>
      </c>
      <c r="M310" s="252" t="s">
        <v>822</v>
      </c>
      <c r="N310" s="251" t="s">
        <v>29</v>
      </c>
      <c r="O310" s="251" t="s">
        <v>84</v>
      </c>
      <c r="P310" s="307"/>
      <c r="Q310" s="167"/>
      <c r="R310" s="241"/>
      <c r="S310" s="241"/>
    </row>
    <row r="311" spans="1:19">
      <c r="A311" s="257">
        <v>43685</v>
      </c>
      <c r="B311" s="252" t="s">
        <v>320</v>
      </c>
      <c r="C311" s="251" t="s">
        <v>22</v>
      </c>
      <c r="D311" s="254" t="s">
        <v>20</v>
      </c>
      <c r="E311" s="1"/>
      <c r="F311" s="1">
        <v>2000</v>
      </c>
      <c r="G311" s="312">
        <f t="shared" si="8"/>
        <v>3.5283325100557477</v>
      </c>
      <c r="H311" s="312">
        <v>566.84</v>
      </c>
      <c r="I311" s="240">
        <f t="shared" si="9"/>
        <v>7575233</v>
      </c>
      <c r="J311" s="251" t="s">
        <v>49</v>
      </c>
      <c r="K311" s="252" t="s">
        <v>30</v>
      </c>
      <c r="L311" s="252" t="s">
        <v>818</v>
      </c>
      <c r="M311" s="252" t="s">
        <v>822</v>
      </c>
      <c r="N311" s="251" t="s">
        <v>29</v>
      </c>
      <c r="O311" s="251" t="s">
        <v>84</v>
      </c>
      <c r="P311" s="307"/>
      <c r="Q311" s="167"/>
      <c r="R311" s="241"/>
      <c r="S311" s="241"/>
    </row>
    <row r="312" spans="1:19">
      <c r="A312" s="257">
        <v>43685</v>
      </c>
      <c r="B312" s="252" t="s">
        <v>321</v>
      </c>
      <c r="C312" s="251" t="s">
        <v>22</v>
      </c>
      <c r="D312" s="254" t="s">
        <v>20</v>
      </c>
      <c r="E312" s="1"/>
      <c r="F312" s="1">
        <v>2000</v>
      </c>
      <c r="G312" s="312">
        <f t="shared" si="8"/>
        <v>3.5283325100557477</v>
      </c>
      <c r="H312" s="312">
        <v>566.84</v>
      </c>
      <c r="I312" s="240">
        <f t="shared" si="9"/>
        <v>7573233</v>
      </c>
      <c r="J312" s="251" t="s">
        <v>49</v>
      </c>
      <c r="K312" s="252" t="s">
        <v>30</v>
      </c>
      <c r="L312" s="252" t="s">
        <v>818</v>
      </c>
      <c r="M312" s="252" t="s">
        <v>822</v>
      </c>
      <c r="N312" s="251" t="s">
        <v>29</v>
      </c>
      <c r="O312" s="251" t="s">
        <v>84</v>
      </c>
      <c r="P312" s="307"/>
      <c r="Q312" s="167"/>
      <c r="R312" s="241"/>
      <c r="S312" s="241"/>
    </row>
    <row r="313" spans="1:19">
      <c r="A313" s="257">
        <v>43685</v>
      </c>
      <c r="B313" s="252" t="s">
        <v>322</v>
      </c>
      <c r="C313" s="251" t="s">
        <v>22</v>
      </c>
      <c r="D313" s="254" t="s">
        <v>20</v>
      </c>
      <c r="E313" s="1"/>
      <c r="F313" s="1">
        <v>2000</v>
      </c>
      <c r="G313" s="312">
        <f t="shared" si="8"/>
        <v>3.5283325100557477</v>
      </c>
      <c r="H313" s="312">
        <v>566.84</v>
      </c>
      <c r="I313" s="240">
        <f t="shared" si="9"/>
        <v>7571233</v>
      </c>
      <c r="J313" s="251" t="s">
        <v>49</v>
      </c>
      <c r="K313" s="252" t="s">
        <v>30</v>
      </c>
      <c r="L313" s="252" t="s">
        <v>818</v>
      </c>
      <c r="M313" s="252" t="s">
        <v>822</v>
      </c>
      <c r="N313" s="251" t="s">
        <v>29</v>
      </c>
      <c r="O313" s="251" t="s">
        <v>84</v>
      </c>
      <c r="P313" s="307"/>
      <c r="Q313" s="167"/>
      <c r="R313" s="241"/>
      <c r="S313" s="241"/>
    </row>
    <row r="314" spans="1:19">
      <c r="A314" s="257">
        <v>43685</v>
      </c>
      <c r="B314" s="252" t="s">
        <v>323</v>
      </c>
      <c r="C314" s="251" t="s">
        <v>22</v>
      </c>
      <c r="D314" s="254" t="s">
        <v>20</v>
      </c>
      <c r="E314" s="1"/>
      <c r="F314" s="1">
        <v>2000</v>
      </c>
      <c r="G314" s="312">
        <f t="shared" si="8"/>
        <v>3.5283325100557477</v>
      </c>
      <c r="H314" s="312">
        <v>566.84</v>
      </c>
      <c r="I314" s="240">
        <f t="shared" si="9"/>
        <v>7569233</v>
      </c>
      <c r="J314" s="251" t="s">
        <v>49</v>
      </c>
      <c r="K314" s="252" t="s">
        <v>30</v>
      </c>
      <c r="L314" s="252" t="s">
        <v>818</v>
      </c>
      <c r="M314" s="252" t="s">
        <v>822</v>
      </c>
      <c r="N314" s="251" t="s">
        <v>29</v>
      </c>
      <c r="O314" s="251" t="s">
        <v>84</v>
      </c>
      <c r="P314" s="307"/>
      <c r="Q314" s="167"/>
      <c r="R314" s="241"/>
      <c r="S314" s="241"/>
    </row>
    <row r="315" spans="1:19">
      <c r="A315" s="257">
        <v>43685</v>
      </c>
      <c r="B315" s="252" t="s">
        <v>736</v>
      </c>
      <c r="C315" s="252" t="s">
        <v>65</v>
      </c>
      <c r="D315" s="254" t="s">
        <v>20</v>
      </c>
      <c r="E315" s="1"/>
      <c r="F315" s="1">
        <v>3000</v>
      </c>
      <c r="G315" s="312">
        <f t="shared" si="8"/>
        <v>5.2924987650836215</v>
      </c>
      <c r="H315" s="312">
        <v>566.84</v>
      </c>
      <c r="I315" s="240">
        <f t="shared" si="9"/>
        <v>7566233</v>
      </c>
      <c r="J315" s="251" t="s">
        <v>49</v>
      </c>
      <c r="K315" s="252" t="s">
        <v>30</v>
      </c>
      <c r="L315" s="252" t="s">
        <v>818</v>
      </c>
      <c r="M315" s="252" t="s">
        <v>822</v>
      </c>
      <c r="N315" s="251" t="s">
        <v>29</v>
      </c>
      <c r="O315" s="251" t="s">
        <v>84</v>
      </c>
      <c r="P315" s="307"/>
      <c r="Q315" s="167"/>
      <c r="R315" s="241"/>
      <c r="S315" s="241"/>
    </row>
    <row r="316" spans="1:19">
      <c r="A316" s="257">
        <v>43685</v>
      </c>
      <c r="B316" s="252" t="s">
        <v>324</v>
      </c>
      <c r="C316" s="251" t="s">
        <v>22</v>
      </c>
      <c r="D316" s="254" t="s">
        <v>20</v>
      </c>
      <c r="E316" s="1"/>
      <c r="F316" s="1">
        <v>2000</v>
      </c>
      <c r="G316" s="312">
        <f t="shared" si="8"/>
        <v>3.5283325100557477</v>
      </c>
      <c r="H316" s="312">
        <v>566.84</v>
      </c>
      <c r="I316" s="240">
        <f t="shared" si="9"/>
        <v>7564233</v>
      </c>
      <c r="J316" s="251" t="s">
        <v>49</v>
      </c>
      <c r="K316" s="252" t="s">
        <v>30</v>
      </c>
      <c r="L316" s="252" t="s">
        <v>818</v>
      </c>
      <c r="M316" s="252" t="s">
        <v>822</v>
      </c>
      <c r="N316" s="251" t="s">
        <v>29</v>
      </c>
      <c r="O316" s="251" t="s">
        <v>84</v>
      </c>
      <c r="P316" s="307"/>
      <c r="Q316" s="167"/>
      <c r="R316" s="241"/>
      <c r="S316" s="241"/>
    </row>
    <row r="317" spans="1:19">
      <c r="A317" s="257">
        <v>43685</v>
      </c>
      <c r="B317" s="252" t="s">
        <v>452</v>
      </c>
      <c r="C317" s="251" t="s">
        <v>22</v>
      </c>
      <c r="D317" s="252" t="s">
        <v>20</v>
      </c>
      <c r="E317" s="1"/>
      <c r="F317" s="1">
        <v>1000</v>
      </c>
      <c r="G317" s="312">
        <f t="shared" si="8"/>
        <v>1.7641662550278738</v>
      </c>
      <c r="H317" s="312">
        <v>566.84</v>
      </c>
      <c r="I317" s="240">
        <f t="shared" si="9"/>
        <v>7563233</v>
      </c>
      <c r="J317" s="251" t="s">
        <v>64</v>
      </c>
      <c r="K317" s="252" t="s">
        <v>226</v>
      </c>
      <c r="L317" s="252" t="s">
        <v>818</v>
      </c>
      <c r="M317" s="252" t="s">
        <v>822</v>
      </c>
      <c r="N317" s="251" t="s">
        <v>29</v>
      </c>
      <c r="O317" s="251" t="s">
        <v>84</v>
      </c>
      <c r="P317" s="307"/>
      <c r="Q317" s="167"/>
      <c r="R317" s="241"/>
      <c r="S317" s="241"/>
    </row>
    <row r="318" spans="1:19">
      <c r="A318" s="257">
        <v>43685</v>
      </c>
      <c r="B318" s="252" t="s">
        <v>453</v>
      </c>
      <c r="C318" s="251" t="s">
        <v>22</v>
      </c>
      <c r="D318" s="252" t="s">
        <v>20</v>
      </c>
      <c r="E318" s="1"/>
      <c r="F318" s="1">
        <v>1000</v>
      </c>
      <c r="G318" s="312">
        <f t="shared" si="8"/>
        <v>1.7641662550278738</v>
      </c>
      <c r="H318" s="312">
        <v>566.84</v>
      </c>
      <c r="I318" s="240">
        <f t="shared" si="9"/>
        <v>7562233</v>
      </c>
      <c r="J318" s="251" t="s">
        <v>64</v>
      </c>
      <c r="K318" s="252" t="s">
        <v>226</v>
      </c>
      <c r="L318" s="252" t="s">
        <v>818</v>
      </c>
      <c r="M318" s="252" t="s">
        <v>822</v>
      </c>
      <c r="N318" s="251" t="s">
        <v>29</v>
      </c>
      <c r="O318" s="251" t="s">
        <v>84</v>
      </c>
      <c r="P318" s="307"/>
      <c r="Q318" s="167"/>
      <c r="R318" s="241"/>
      <c r="S318" s="241"/>
    </row>
    <row r="319" spans="1:19">
      <c r="A319" s="257">
        <v>43685</v>
      </c>
      <c r="B319" s="252" t="s">
        <v>454</v>
      </c>
      <c r="C319" s="251" t="s">
        <v>22</v>
      </c>
      <c r="D319" s="252" t="s">
        <v>20</v>
      </c>
      <c r="E319" s="1"/>
      <c r="F319" s="1">
        <v>1000</v>
      </c>
      <c r="G319" s="312">
        <f t="shared" si="8"/>
        <v>1.7641662550278738</v>
      </c>
      <c r="H319" s="312">
        <v>566.84</v>
      </c>
      <c r="I319" s="240">
        <f t="shared" si="9"/>
        <v>7561233</v>
      </c>
      <c r="J319" s="251" t="s">
        <v>64</v>
      </c>
      <c r="K319" s="252" t="s">
        <v>226</v>
      </c>
      <c r="L319" s="252" t="s">
        <v>818</v>
      </c>
      <c r="M319" s="252" t="s">
        <v>822</v>
      </c>
      <c r="N319" s="251" t="s">
        <v>29</v>
      </c>
      <c r="O319" s="251" t="s">
        <v>84</v>
      </c>
      <c r="P319" s="307"/>
      <c r="Q319" s="167"/>
      <c r="R319" s="241"/>
      <c r="S319" s="241"/>
    </row>
    <row r="320" spans="1:19">
      <c r="A320" s="257">
        <v>43685</v>
      </c>
      <c r="B320" s="252" t="s">
        <v>455</v>
      </c>
      <c r="C320" s="251" t="s">
        <v>22</v>
      </c>
      <c r="D320" s="252" t="s">
        <v>20</v>
      </c>
      <c r="E320" s="1"/>
      <c r="F320" s="1">
        <v>1000</v>
      </c>
      <c r="G320" s="312">
        <f t="shared" si="8"/>
        <v>1.7641662550278738</v>
      </c>
      <c r="H320" s="312">
        <v>566.84</v>
      </c>
      <c r="I320" s="240">
        <f t="shared" si="9"/>
        <v>7560233</v>
      </c>
      <c r="J320" s="251" t="s">
        <v>64</v>
      </c>
      <c r="K320" s="252" t="s">
        <v>226</v>
      </c>
      <c r="L320" s="252" t="s">
        <v>818</v>
      </c>
      <c r="M320" s="252" t="s">
        <v>822</v>
      </c>
      <c r="N320" s="251" t="s">
        <v>29</v>
      </c>
      <c r="O320" s="251" t="s">
        <v>84</v>
      </c>
      <c r="P320" s="307"/>
      <c r="Q320" s="167"/>
      <c r="R320" s="241"/>
      <c r="S320" s="241"/>
    </row>
    <row r="321" spans="1:19">
      <c r="A321" s="257">
        <v>43685</v>
      </c>
      <c r="B321" s="252" t="s">
        <v>66</v>
      </c>
      <c r="C321" s="251" t="s">
        <v>22</v>
      </c>
      <c r="D321" s="252" t="s">
        <v>20</v>
      </c>
      <c r="E321" s="1"/>
      <c r="F321" s="1">
        <v>1000</v>
      </c>
      <c r="G321" s="312">
        <f t="shared" si="8"/>
        <v>1.7641662550278738</v>
      </c>
      <c r="H321" s="312">
        <v>566.84</v>
      </c>
      <c r="I321" s="240">
        <f t="shared" si="9"/>
        <v>7559233</v>
      </c>
      <c r="J321" s="251" t="s">
        <v>64</v>
      </c>
      <c r="K321" s="252" t="s">
        <v>226</v>
      </c>
      <c r="L321" s="252" t="s">
        <v>818</v>
      </c>
      <c r="M321" s="252" t="s">
        <v>822</v>
      </c>
      <c r="N321" s="251" t="s">
        <v>29</v>
      </c>
      <c r="O321" s="251" t="s">
        <v>84</v>
      </c>
      <c r="P321" s="307"/>
      <c r="Q321" s="167"/>
      <c r="R321" s="241"/>
      <c r="S321" s="241"/>
    </row>
    <row r="322" spans="1:19">
      <c r="A322" s="257">
        <v>43685</v>
      </c>
      <c r="B322" s="252" t="s">
        <v>456</v>
      </c>
      <c r="C322" s="251" t="s">
        <v>22</v>
      </c>
      <c r="D322" s="252" t="s">
        <v>20</v>
      </c>
      <c r="E322" s="1"/>
      <c r="F322" s="1">
        <v>1000</v>
      </c>
      <c r="G322" s="312">
        <f t="shared" si="8"/>
        <v>1.7641662550278738</v>
      </c>
      <c r="H322" s="312">
        <v>566.84</v>
      </c>
      <c r="I322" s="240">
        <f t="shared" si="9"/>
        <v>7558233</v>
      </c>
      <c r="J322" s="251" t="s">
        <v>64</v>
      </c>
      <c r="K322" s="252" t="s">
        <v>226</v>
      </c>
      <c r="L322" s="252" t="s">
        <v>818</v>
      </c>
      <c r="M322" s="252" t="s">
        <v>822</v>
      </c>
      <c r="N322" s="251" t="s">
        <v>29</v>
      </c>
      <c r="O322" s="251" t="s">
        <v>84</v>
      </c>
      <c r="P322" s="307"/>
      <c r="Q322" s="167"/>
      <c r="R322" s="241"/>
      <c r="S322" s="241"/>
    </row>
    <row r="323" spans="1:19">
      <c r="A323" s="257">
        <v>43685</v>
      </c>
      <c r="B323" s="252" t="s">
        <v>737</v>
      </c>
      <c r="C323" s="252" t="s">
        <v>65</v>
      </c>
      <c r="D323" s="252" t="s">
        <v>20</v>
      </c>
      <c r="E323" s="1"/>
      <c r="F323" s="1">
        <v>5000</v>
      </c>
      <c r="G323" s="312">
        <f t="shared" si="8"/>
        <v>8.8208312751393692</v>
      </c>
      <c r="H323" s="312">
        <v>566.84</v>
      </c>
      <c r="I323" s="240">
        <f t="shared" si="9"/>
        <v>7553233</v>
      </c>
      <c r="J323" s="251" t="s">
        <v>64</v>
      </c>
      <c r="K323" s="252" t="s">
        <v>226</v>
      </c>
      <c r="L323" s="252" t="s">
        <v>818</v>
      </c>
      <c r="M323" s="252" t="s">
        <v>822</v>
      </c>
      <c r="N323" s="251" t="s">
        <v>29</v>
      </c>
      <c r="O323" s="251" t="s">
        <v>84</v>
      </c>
      <c r="P323" s="307"/>
      <c r="Q323" s="167"/>
      <c r="R323" s="241"/>
      <c r="S323" s="241"/>
    </row>
    <row r="324" spans="1:19">
      <c r="A324" s="257">
        <v>43685</v>
      </c>
      <c r="B324" s="252" t="s">
        <v>457</v>
      </c>
      <c r="C324" s="251" t="s">
        <v>22</v>
      </c>
      <c r="D324" s="252" t="s">
        <v>20</v>
      </c>
      <c r="E324" s="1"/>
      <c r="F324" s="1">
        <v>1000</v>
      </c>
      <c r="G324" s="312">
        <f t="shared" si="8"/>
        <v>1.7641662550278738</v>
      </c>
      <c r="H324" s="312">
        <v>566.84</v>
      </c>
      <c r="I324" s="240">
        <f t="shared" si="9"/>
        <v>7552233</v>
      </c>
      <c r="J324" s="251" t="s">
        <v>64</v>
      </c>
      <c r="K324" s="252" t="s">
        <v>226</v>
      </c>
      <c r="L324" s="252" t="s">
        <v>818</v>
      </c>
      <c r="M324" s="252" t="s">
        <v>822</v>
      </c>
      <c r="N324" s="251" t="s">
        <v>29</v>
      </c>
      <c r="O324" s="251" t="s">
        <v>84</v>
      </c>
      <c r="P324" s="307"/>
      <c r="Q324" s="167"/>
      <c r="R324" s="241"/>
      <c r="S324" s="241"/>
    </row>
    <row r="325" spans="1:19">
      <c r="A325" s="257">
        <v>43685</v>
      </c>
      <c r="B325" s="252" t="s">
        <v>738</v>
      </c>
      <c r="C325" s="252" t="s">
        <v>65</v>
      </c>
      <c r="D325" s="252" t="s">
        <v>20</v>
      </c>
      <c r="E325" s="1"/>
      <c r="F325" s="1">
        <v>4000</v>
      </c>
      <c r="G325" s="312">
        <f t="shared" si="8"/>
        <v>7.0566650201114953</v>
      </c>
      <c r="H325" s="312">
        <v>566.84</v>
      </c>
      <c r="I325" s="240">
        <f t="shared" si="9"/>
        <v>7548233</v>
      </c>
      <c r="J325" s="251" t="s">
        <v>64</v>
      </c>
      <c r="K325" s="252" t="s">
        <v>226</v>
      </c>
      <c r="L325" s="252" t="s">
        <v>818</v>
      </c>
      <c r="M325" s="252" t="s">
        <v>822</v>
      </c>
      <c r="N325" s="251" t="s">
        <v>29</v>
      </c>
      <c r="O325" s="251" t="s">
        <v>84</v>
      </c>
      <c r="P325" s="307"/>
      <c r="Q325" s="167"/>
      <c r="R325" s="241"/>
      <c r="S325" s="241"/>
    </row>
    <row r="326" spans="1:19">
      <c r="A326" s="257">
        <v>43685</v>
      </c>
      <c r="B326" s="252" t="s">
        <v>458</v>
      </c>
      <c r="C326" s="251" t="s">
        <v>22</v>
      </c>
      <c r="D326" s="252" t="s">
        <v>20</v>
      </c>
      <c r="E326" s="1"/>
      <c r="F326" s="1">
        <v>1000</v>
      </c>
      <c r="G326" s="312">
        <f t="shared" si="8"/>
        <v>1.7641662550278738</v>
      </c>
      <c r="H326" s="312">
        <v>566.84</v>
      </c>
      <c r="I326" s="240">
        <f t="shared" si="9"/>
        <v>7547233</v>
      </c>
      <c r="J326" s="251" t="s">
        <v>64</v>
      </c>
      <c r="K326" s="252" t="s">
        <v>226</v>
      </c>
      <c r="L326" s="252" t="s">
        <v>818</v>
      </c>
      <c r="M326" s="252" t="s">
        <v>822</v>
      </c>
      <c r="N326" s="251" t="s">
        <v>29</v>
      </c>
      <c r="O326" s="251" t="s">
        <v>84</v>
      </c>
      <c r="P326" s="307"/>
      <c r="Q326" s="167"/>
      <c r="R326" s="241"/>
      <c r="S326" s="241"/>
    </row>
    <row r="327" spans="1:19">
      <c r="A327" s="257">
        <v>43685</v>
      </c>
      <c r="B327" s="252" t="s">
        <v>710</v>
      </c>
      <c r="C327" s="251" t="s">
        <v>22</v>
      </c>
      <c r="D327" s="252" t="s">
        <v>26</v>
      </c>
      <c r="E327" s="1"/>
      <c r="F327" s="1">
        <v>1000</v>
      </c>
      <c r="G327" s="312">
        <f t="shared" si="8"/>
        <v>1.811889619684369</v>
      </c>
      <c r="H327" s="312">
        <v>551.91</v>
      </c>
      <c r="I327" s="240">
        <f t="shared" si="9"/>
        <v>7546233</v>
      </c>
      <c r="J327" s="251" t="s">
        <v>33</v>
      </c>
      <c r="K327" s="252" t="s">
        <v>30</v>
      </c>
      <c r="L327" s="252" t="s">
        <v>825</v>
      </c>
      <c r="M327" s="252" t="s">
        <v>822</v>
      </c>
      <c r="N327" s="252" t="s">
        <v>29</v>
      </c>
      <c r="O327" s="251" t="s">
        <v>84</v>
      </c>
      <c r="P327" s="307"/>
      <c r="Q327" s="167"/>
      <c r="R327" s="241"/>
      <c r="S327" s="241"/>
    </row>
    <row r="328" spans="1:19">
      <c r="A328" s="257">
        <v>43685</v>
      </c>
      <c r="B328" s="252" t="s">
        <v>700</v>
      </c>
      <c r="C328" s="251" t="s">
        <v>22</v>
      </c>
      <c r="D328" s="252" t="s">
        <v>26</v>
      </c>
      <c r="E328" s="1"/>
      <c r="F328" s="1">
        <v>1000</v>
      </c>
      <c r="G328" s="312">
        <f t="shared" si="8"/>
        <v>1.811889619684369</v>
      </c>
      <c r="H328" s="312">
        <v>551.91</v>
      </c>
      <c r="I328" s="240">
        <f t="shared" si="9"/>
        <v>7545233</v>
      </c>
      <c r="J328" s="251" t="s">
        <v>33</v>
      </c>
      <c r="K328" s="252" t="s">
        <v>30</v>
      </c>
      <c r="L328" s="252" t="s">
        <v>825</v>
      </c>
      <c r="M328" s="252" t="s">
        <v>822</v>
      </c>
      <c r="N328" s="252" t="s">
        <v>29</v>
      </c>
      <c r="O328" s="251" t="s">
        <v>84</v>
      </c>
      <c r="P328" s="307"/>
      <c r="Q328" s="167"/>
      <c r="R328" s="241"/>
      <c r="S328" s="241"/>
    </row>
    <row r="329" spans="1:19">
      <c r="A329" s="257">
        <v>43685</v>
      </c>
      <c r="B329" s="251" t="s">
        <v>811</v>
      </c>
      <c r="C329" s="251" t="s">
        <v>74</v>
      </c>
      <c r="D329" s="251" t="s">
        <v>41</v>
      </c>
      <c r="E329" s="171"/>
      <c r="F329" s="171">
        <v>72000</v>
      </c>
      <c r="G329" s="312">
        <f t="shared" si="8"/>
        <v>126.72486623486343</v>
      </c>
      <c r="H329" s="312">
        <v>568.16</v>
      </c>
      <c r="I329" s="240">
        <f t="shared" si="9"/>
        <v>7473233</v>
      </c>
      <c r="J329" s="251" t="s">
        <v>19</v>
      </c>
      <c r="K329" s="251" t="s">
        <v>28</v>
      </c>
      <c r="L329" s="251" t="s">
        <v>826</v>
      </c>
      <c r="M329" s="251" t="s">
        <v>822</v>
      </c>
      <c r="N329" s="251" t="s">
        <v>29</v>
      </c>
      <c r="O329" s="251" t="s">
        <v>85</v>
      </c>
      <c r="P329" s="307"/>
      <c r="Q329" s="167"/>
      <c r="R329" s="241"/>
      <c r="S329" s="241"/>
    </row>
    <row r="330" spans="1:19">
      <c r="A330" s="257">
        <v>43685</v>
      </c>
      <c r="B330" s="251" t="s">
        <v>530</v>
      </c>
      <c r="C330" s="251" t="s">
        <v>73</v>
      </c>
      <c r="D330" s="251" t="s">
        <v>41</v>
      </c>
      <c r="E330" s="171"/>
      <c r="F330" s="171">
        <v>1440</v>
      </c>
      <c r="G330" s="312">
        <f t="shared" si="8"/>
        <v>2.5403994072401384</v>
      </c>
      <c r="H330" s="312">
        <v>566.84</v>
      </c>
      <c r="I330" s="240">
        <f t="shared" si="9"/>
        <v>7471793</v>
      </c>
      <c r="J330" s="251" t="s">
        <v>19</v>
      </c>
      <c r="K330" s="251" t="s">
        <v>28</v>
      </c>
      <c r="L330" s="251" t="s">
        <v>818</v>
      </c>
      <c r="M330" s="251" t="s">
        <v>822</v>
      </c>
      <c r="N330" s="251" t="s">
        <v>29</v>
      </c>
      <c r="O330" s="251" t="s">
        <v>85</v>
      </c>
      <c r="P330" s="307"/>
      <c r="Q330" s="167"/>
      <c r="R330" s="241"/>
      <c r="S330" s="241"/>
    </row>
    <row r="331" spans="1:19">
      <c r="A331" s="257">
        <v>43685</v>
      </c>
      <c r="B331" s="251" t="s">
        <v>76</v>
      </c>
      <c r="C331" s="251" t="s">
        <v>73</v>
      </c>
      <c r="D331" s="251" t="s">
        <v>41</v>
      </c>
      <c r="E331" s="171"/>
      <c r="F331" s="171">
        <v>1820</v>
      </c>
      <c r="G331" s="312">
        <f t="shared" si="8"/>
        <v>3.21078258415073</v>
      </c>
      <c r="H331" s="312">
        <v>566.84</v>
      </c>
      <c r="I331" s="240">
        <f t="shared" si="9"/>
        <v>7469973</v>
      </c>
      <c r="J331" s="251" t="s">
        <v>19</v>
      </c>
      <c r="K331" s="251" t="s">
        <v>531</v>
      </c>
      <c r="L331" s="251" t="s">
        <v>818</v>
      </c>
      <c r="M331" s="251" t="s">
        <v>822</v>
      </c>
      <c r="N331" s="251" t="s">
        <v>29</v>
      </c>
      <c r="O331" s="251" t="s">
        <v>85</v>
      </c>
      <c r="P331" s="307"/>
      <c r="Q331" s="167"/>
      <c r="R331" s="241"/>
      <c r="S331" s="241"/>
    </row>
    <row r="332" spans="1:19">
      <c r="A332" s="257">
        <v>43685</v>
      </c>
      <c r="B332" s="251" t="s">
        <v>76</v>
      </c>
      <c r="C332" s="251" t="s">
        <v>73</v>
      </c>
      <c r="D332" s="251" t="s">
        <v>41</v>
      </c>
      <c r="E332" s="171"/>
      <c r="F332" s="171">
        <v>200</v>
      </c>
      <c r="G332" s="312">
        <f t="shared" si="8"/>
        <v>0.35283325100557472</v>
      </c>
      <c r="H332" s="312">
        <v>566.84</v>
      </c>
      <c r="I332" s="240">
        <f t="shared" si="9"/>
        <v>7469773</v>
      </c>
      <c r="J332" s="251" t="s">
        <v>19</v>
      </c>
      <c r="K332" s="251" t="s">
        <v>533</v>
      </c>
      <c r="L332" s="251" t="s">
        <v>818</v>
      </c>
      <c r="M332" s="251" t="s">
        <v>822</v>
      </c>
      <c r="N332" s="251" t="s">
        <v>29</v>
      </c>
      <c r="O332" s="251" t="s">
        <v>85</v>
      </c>
      <c r="P332" s="307"/>
      <c r="Q332" s="167"/>
      <c r="R332" s="241"/>
      <c r="S332" s="241"/>
    </row>
    <row r="333" spans="1:19">
      <c r="A333" s="257">
        <v>43685</v>
      </c>
      <c r="B333" s="251" t="s">
        <v>534</v>
      </c>
      <c r="C333" s="251" t="s">
        <v>73</v>
      </c>
      <c r="D333" s="251" t="s">
        <v>41</v>
      </c>
      <c r="E333" s="171"/>
      <c r="F333" s="171">
        <v>1830</v>
      </c>
      <c r="G333" s="312">
        <f t="shared" ref="G333:G396" si="10">+F333/H333</f>
        <v>3.2284242467010089</v>
      </c>
      <c r="H333" s="312">
        <v>566.84</v>
      </c>
      <c r="I333" s="240">
        <f t="shared" si="9"/>
        <v>7467943</v>
      </c>
      <c r="J333" s="251" t="s">
        <v>19</v>
      </c>
      <c r="K333" s="251" t="s">
        <v>535</v>
      </c>
      <c r="L333" s="251" t="s">
        <v>818</v>
      </c>
      <c r="M333" s="251" t="s">
        <v>822</v>
      </c>
      <c r="N333" s="251" t="s">
        <v>29</v>
      </c>
      <c r="O333" s="251" t="s">
        <v>85</v>
      </c>
      <c r="P333" s="307"/>
      <c r="Q333" s="167"/>
      <c r="R333" s="241"/>
      <c r="S333" s="241"/>
    </row>
    <row r="334" spans="1:19">
      <c r="A334" s="257">
        <v>43685</v>
      </c>
      <c r="B334" s="251" t="s">
        <v>534</v>
      </c>
      <c r="C334" s="251" t="s">
        <v>73</v>
      </c>
      <c r="D334" s="251" t="s">
        <v>41</v>
      </c>
      <c r="E334" s="171"/>
      <c r="F334" s="171">
        <v>200</v>
      </c>
      <c r="G334" s="312">
        <f t="shared" si="10"/>
        <v>0.35283325100557472</v>
      </c>
      <c r="H334" s="312">
        <v>566.84</v>
      </c>
      <c r="I334" s="240">
        <f t="shared" si="9"/>
        <v>7467743</v>
      </c>
      <c r="J334" s="251" t="s">
        <v>19</v>
      </c>
      <c r="K334" s="251" t="s">
        <v>537</v>
      </c>
      <c r="L334" s="251" t="s">
        <v>818</v>
      </c>
      <c r="M334" s="251" t="s">
        <v>822</v>
      </c>
      <c r="N334" s="251" t="s">
        <v>29</v>
      </c>
      <c r="O334" s="251" t="s">
        <v>85</v>
      </c>
      <c r="P334" s="307"/>
      <c r="Q334" s="167"/>
      <c r="R334" s="241"/>
      <c r="S334" s="241"/>
    </row>
    <row r="335" spans="1:19">
      <c r="A335" s="257">
        <v>43685</v>
      </c>
      <c r="B335" s="251" t="s">
        <v>538</v>
      </c>
      <c r="C335" s="251" t="s">
        <v>73</v>
      </c>
      <c r="D335" s="251" t="s">
        <v>41</v>
      </c>
      <c r="E335" s="171"/>
      <c r="F335" s="171">
        <v>2605</v>
      </c>
      <c r="G335" s="312">
        <f t="shared" si="10"/>
        <v>4.595653094347611</v>
      </c>
      <c r="H335" s="312">
        <v>566.84</v>
      </c>
      <c r="I335" s="240">
        <f t="shared" ref="I335:I398" si="11">I334+E335-F335</f>
        <v>7465138</v>
      </c>
      <c r="J335" s="251" t="s">
        <v>19</v>
      </c>
      <c r="K335" s="251" t="s">
        <v>539</v>
      </c>
      <c r="L335" s="251" t="s">
        <v>818</v>
      </c>
      <c r="M335" s="251" t="s">
        <v>822</v>
      </c>
      <c r="N335" s="251" t="s">
        <v>29</v>
      </c>
      <c r="O335" s="251" t="s">
        <v>85</v>
      </c>
      <c r="P335" s="307"/>
      <c r="Q335" s="167"/>
      <c r="R335" s="241"/>
      <c r="S335" s="241"/>
    </row>
    <row r="336" spans="1:19">
      <c r="A336" s="257">
        <v>43685</v>
      </c>
      <c r="B336" s="251" t="s">
        <v>540</v>
      </c>
      <c r="C336" s="251" t="s">
        <v>73</v>
      </c>
      <c r="D336" s="251" t="s">
        <v>41</v>
      </c>
      <c r="E336" s="171"/>
      <c r="F336" s="171">
        <v>430</v>
      </c>
      <c r="G336" s="312">
        <f t="shared" si="10"/>
        <v>0.75859148966198575</v>
      </c>
      <c r="H336" s="312">
        <v>566.84</v>
      </c>
      <c r="I336" s="240">
        <f t="shared" si="11"/>
        <v>7464708</v>
      </c>
      <c r="J336" s="251" t="s">
        <v>19</v>
      </c>
      <c r="K336" s="251" t="s">
        <v>541</v>
      </c>
      <c r="L336" s="251" t="s">
        <v>818</v>
      </c>
      <c r="M336" s="251" t="s">
        <v>822</v>
      </c>
      <c r="N336" s="251" t="s">
        <v>29</v>
      </c>
      <c r="O336" s="251" t="s">
        <v>85</v>
      </c>
      <c r="P336" s="307"/>
      <c r="Q336" s="167"/>
      <c r="R336" s="241"/>
      <c r="S336" s="241"/>
    </row>
    <row r="337" spans="1:19">
      <c r="A337" s="257">
        <v>43686</v>
      </c>
      <c r="B337" s="251" t="s">
        <v>88</v>
      </c>
      <c r="C337" s="251" t="s">
        <v>22</v>
      </c>
      <c r="D337" s="251" t="s">
        <v>36</v>
      </c>
      <c r="E337" s="171"/>
      <c r="F337" s="171">
        <v>2000</v>
      </c>
      <c r="G337" s="312">
        <f t="shared" si="10"/>
        <v>3.5283325100557477</v>
      </c>
      <c r="H337" s="312">
        <v>566.84</v>
      </c>
      <c r="I337" s="240">
        <f t="shared" si="11"/>
        <v>7462708</v>
      </c>
      <c r="J337" s="251" t="s">
        <v>61</v>
      </c>
      <c r="K337" s="251" t="s">
        <v>30</v>
      </c>
      <c r="L337" s="251" t="s">
        <v>818</v>
      </c>
      <c r="M337" s="251" t="s">
        <v>822</v>
      </c>
      <c r="N337" s="251" t="s">
        <v>29</v>
      </c>
      <c r="O337" s="251" t="s">
        <v>84</v>
      </c>
      <c r="P337" s="307"/>
      <c r="Q337" s="167"/>
      <c r="R337" s="241"/>
      <c r="S337" s="241"/>
    </row>
    <row r="338" spans="1:19">
      <c r="A338" s="257">
        <v>43686</v>
      </c>
      <c r="B338" s="251" t="s">
        <v>692</v>
      </c>
      <c r="C338" s="251" t="s">
        <v>62</v>
      </c>
      <c r="D338" s="251" t="s">
        <v>36</v>
      </c>
      <c r="E338" s="171"/>
      <c r="F338" s="171">
        <v>1000</v>
      </c>
      <c r="G338" s="312">
        <f t="shared" si="10"/>
        <v>1.7641662550278738</v>
      </c>
      <c r="H338" s="312">
        <v>566.84</v>
      </c>
      <c r="I338" s="240">
        <f t="shared" si="11"/>
        <v>7461708</v>
      </c>
      <c r="J338" s="251" t="s">
        <v>61</v>
      </c>
      <c r="K338" s="251" t="s">
        <v>30</v>
      </c>
      <c r="L338" s="251" t="s">
        <v>818</v>
      </c>
      <c r="M338" s="251" t="s">
        <v>822</v>
      </c>
      <c r="N338" s="251" t="s">
        <v>29</v>
      </c>
      <c r="O338" s="251" t="s">
        <v>84</v>
      </c>
      <c r="P338" s="307"/>
      <c r="Q338" s="167"/>
      <c r="R338" s="241"/>
      <c r="S338" s="241"/>
    </row>
    <row r="339" spans="1:19">
      <c r="A339" s="257">
        <v>43686</v>
      </c>
      <c r="B339" s="251" t="s">
        <v>42</v>
      </c>
      <c r="C339" s="251" t="s">
        <v>22</v>
      </c>
      <c r="D339" s="251" t="s">
        <v>39</v>
      </c>
      <c r="E339" s="171"/>
      <c r="F339" s="171">
        <v>1000</v>
      </c>
      <c r="G339" s="312">
        <f t="shared" si="10"/>
        <v>1.7600675865953253</v>
      </c>
      <c r="H339" s="312">
        <v>568.16</v>
      </c>
      <c r="I339" s="240">
        <f t="shared" si="11"/>
        <v>7460708</v>
      </c>
      <c r="J339" s="251" t="s">
        <v>40</v>
      </c>
      <c r="K339" s="251" t="s">
        <v>30</v>
      </c>
      <c r="L339" s="251" t="s">
        <v>826</v>
      </c>
      <c r="M339" s="251" t="s">
        <v>822</v>
      </c>
      <c r="N339" s="251" t="s">
        <v>29</v>
      </c>
      <c r="O339" s="251" t="s">
        <v>84</v>
      </c>
      <c r="P339" s="307"/>
      <c r="Q339" s="167"/>
      <c r="R339" s="241"/>
      <c r="S339" s="241"/>
    </row>
    <row r="340" spans="1:19">
      <c r="A340" s="257">
        <v>43686</v>
      </c>
      <c r="B340" s="251" t="s">
        <v>43</v>
      </c>
      <c r="C340" s="251" t="s">
        <v>22</v>
      </c>
      <c r="D340" s="251" t="s">
        <v>39</v>
      </c>
      <c r="E340" s="171"/>
      <c r="F340" s="171">
        <v>1000</v>
      </c>
      <c r="G340" s="312">
        <f t="shared" si="10"/>
        <v>1.7600675865953253</v>
      </c>
      <c r="H340" s="312">
        <v>568.16</v>
      </c>
      <c r="I340" s="240">
        <f t="shared" si="11"/>
        <v>7459708</v>
      </c>
      <c r="J340" s="251" t="s">
        <v>40</v>
      </c>
      <c r="K340" s="251" t="s">
        <v>30</v>
      </c>
      <c r="L340" s="251" t="s">
        <v>826</v>
      </c>
      <c r="M340" s="251" t="s">
        <v>822</v>
      </c>
      <c r="N340" s="251" t="s">
        <v>29</v>
      </c>
      <c r="O340" s="251" t="s">
        <v>84</v>
      </c>
      <c r="P340" s="307"/>
      <c r="Q340" s="167"/>
      <c r="R340" s="241"/>
      <c r="S340" s="241"/>
    </row>
    <row r="341" spans="1:19">
      <c r="A341" s="257">
        <v>43686</v>
      </c>
      <c r="B341" s="251" t="s">
        <v>44</v>
      </c>
      <c r="C341" s="251" t="s">
        <v>22</v>
      </c>
      <c r="D341" s="251" t="s">
        <v>39</v>
      </c>
      <c r="E341" s="171"/>
      <c r="F341" s="171">
        <v>1000</v>
      </c>
      <c r="G341" s="312">
        <f t="shared" si="10"/>
        <v>1.7600675865953253</v>
      </c>
      <c r="H341" s="312">
        <v>568.16</v>
      </c>
      <c r="I341" s="240">
        <f t="shared" si="11"/>
        <v>7458708</v>
      </c>
      <c r="J341" s="251" t="s">
        <v>40</v>
      </c>
      <c r="K341" s="251" t="s">
        <v>30</v>
      </c>
      <c r="L341" s="251" t="s">
        <v>826</v>
      </c>
      <c r="M341" s="251" t="s">
        <v>822</v>
      </c>
      <c r="N341" s="251" t="s">
        <v>29</v>
      </c>
      <c r="O341" s="251" t="s">
        <v>84</v>
      </c>
      <c r="P341" s="307"/>
      <c r="Q341" s="167"/>
      <c r="R341" s="241"/>
      <c r="S341" s="241"/>
    </row>
    <row r="342" spans="1:19">
      <c r="A342" s="257">
        <v>43686</v>
      </c>
      <c r="B342" s="251" t="s">
        <v>45</v>
      </c>
      <c r="C342" s="251" t="s">
        <v>22</v>
      </c>
      <c r="D342" s="251" t="s">
        <v>39</v>
      </c>
      <c r="E342" s="171"/>
      <c r="F342" s="171">
        <v>1000</v>
      </c>
      <c r="G342" s="312">
        <f t="shared" si="10"/>
        <v>1.7600675865953253</v>
      </c>
      <c r="H342" s="312">
        <v>568.16</v>
      </c>
      <c r="I342" s="240">
        <f t="shared" si="11"/>
        <v>7457708</v>
      </c>
      <c r="J342" s="251" t="s">
        <v>40</v>
      </c>
      <c r="K342" s="251" t="s">
        <v>30</v>
      </c>
      <c r="L342" s="251" t="s">
        <v>826</v>
      </c>
      <c r="M342" s="251" t="s">
        <v>822</v>
      </c>
      <c r="N342" s="251" t="s">
        <v>29</v>
      </c>
      <c r="O342" s="251" t="s">
        <v>84</v>
      </c>
      <c r="P342" s="307"/>
      <c r="Q342" s="167"/>
      <c r="R342" s="241"/>
      <c r="S342" s="241"/>
    </row>
    <row r="343" spans="1:19">
      <c r="A343" s="257">
        <v>43686</v>
      </c>
      <c r="B343" s="252" t="s">
        <v>137</v>
      </c>
      <c r="C343" s="251" t="s">
        <v>22</v>
      </c>
      <c r="D343" s="252" t="s">
        <v>26</v>
      </c>
      <c r="E343" s="244"/>
      <c r="F343" s="244">
        <v>300</v>
      </c>
      <c r="G343" s="312">
        <f t="shared" si="10"/>
        <v>0.54356688590531066</v>
      </c>
      <c r="H343" s="312">
        <v>551.91</v>
      </c>
      <c r="I343" s="240">
        <f t="shared" si="11"/>
        <v>7457408</v>
      </c>
      <c r="J343" s="251" t="s">
        <v>34</v>
      </c>
      <c r="K343" s="251" t="s">
        <v>30</v>
      </c>
      <c r="L343" s="252" t="s">
        <v>825</v>
      </c>
      <c r="M343" s="252" t="s">
        <v>822</v>
      </c>
      <c r="N343" s="252" t="s">
        <v>29</v>
      </c>
      <c r="O343" s="251" t="s">
        <v>84</v>
      </c>
      <c r="P343" s="307"/>
      <c r="Q343" s="167"/>
      <c r="R343" s="241"/>
      <c r="S343" s="241"/>
    </row>
    <row r="344" spans="1:19">
      <c r="A344" s="257">
        <v>43686</v>
      </c>
      <c r="B344" s="252" t="s">
        <v>715</v>
      </c>
      <c r="C344" s="251" t="s">
        <v>22</v>
      </c>
      <c r="D344" s="252" t="s">
        <v>26</v>
      </c>
      <c r="E344" s="244"/>
      <c r="F344" s="244">
        <v>12000</v>
      </c>
      <c r="G344" s="312">
        <f t="shared" si="10"/>
        <v>21.120811039143906</v>
      </c>
      <c r="H344" s="312">
        <v>568.16</v>
      </c>
      <c r="I344" s="240">
        <f t="shared" si="11"/>
        <v>7445408</v>
      </c>
      <c r="J344" s="251" t="s">
        <v>34</v>
      </c>
      <c r="K344" s="251" t="s">
        <v>28</v>
      </c>
      <c r="L344" s="252" t="s">
        <v>826</v>
      </c>
      <c r="M344" s="252" t="s">
        <v>821</v>
      </c>
      <c r="N344" s="252" t="s">
        <v>29</v>
      </c>
      <c r="O344" s="252" t="s">
        <v>85</v>
      </c>
      <c r="P344" s="331" t="s">
        <v>892</v>
      </c>
      <c r="Q344" s="167"/>
      <c r="R344" s="241"/>
      <c r="S344" s="241"/>
    </row>
    <row r="345" spans="1:19">
      <c r="A345" s="257">
        <v>43686</v>
      </c>
      <c r="B345" s="252" t="s">
        <v>138</v>
      </c>
      <c r="C345" s="251" t="s">
        <v>22</v>
      </c>
      <c r="D345" s="252" t="s">
        <v>26</v>
      </c>
      <c r="E345" s="244"/>
      <c r="F345" s="244">
        <v>300</v>
      </c>
      <c r="G345" s="312">
        <f t="shared" si="10"/>
        <v>0.54356688590531066</v>
      </c>
      <c r="H345" s="312">
        <v>551.91</v>
      </c>
      <c r="I345" s="240">
        <f t="shared" si="11"/>
        <v>7445108</v>
      </c>
      <c r="J345" s="251" t="s">
        <v>34</v>
      </c>
      <c r="K345" s="251" t="s">
        <v>30</v>
      </c>
      <c r="L345" s="252" t="s">
        <v>825</v>
      </c>
      <c r="M345" s="252" t="s">
        <v>822</v>
      </c>
      <c r="N345" s="252" t="s">
        <v>29</v>
      </c>
      <c r="O345" s="251" t="s">
        <v>84</v>
      </c>
      <c r="P345" s="307"/>
      <c r="Q345" s="167"/>
      <c r="R345" s="241"/>
      <c r="S345" s="241"/>
    </row>
    <row r="346" spans="1:19">
      <c r="A346" s="257">
        <v>43686</v>
      </c>
      <c r="B346" s="252" t="s">
        <v>139</v>
      </c>
      <c r="C346" s="251" t="s">
        <v>22</v>
      </c>
      <c r="D346" s="252" t="s">
        <v>26</v>
      </c>
      <c r="E346" s="244"/>
      <c r="F346" s="244">
        <v>500</v>
      </c>
      <c r="G346" s="312">
        <f t="shared" si="10"/>
        <v>0.90594480984218451</v>
      </c>
      <c r="H346" s="312">
        <v>551.91</v>
      </c>
      <c r="I346" s="240">
        <f t="shared" si="11"/>
        <v>7444608</v>
      </c>
      <c r="J346" s="251" t="s">
        <v>34</v>
      </c>
      <c r="K346" s="251" t="s">
        <v>30</v>
      </c>
      <c r="L346" s="252" t="s">
        <v>825</v>
      </c>
      <c r="M346" s="252" t="s">
        <v>822</v>
      </c>
      <c r="N346" s="252" t="s">
        <v>29</v>
      </c>
      <c r="O346" s="251" t="s">
        <v>84</v>
      </c>
      <c r="P346" s="307"/>
      <c r="Q346" s="167"/>
      <c r="R346" s="241"/>
      <c r="S346" s="241"/>
    </row>
    <row r="347" spans="1:19">
      <c r="A347" s="257">
        <v>43686</v>
      </c>
      <c r="B347" s="252" t="s">
        <v>140</v>
      </c>
      <c r="C347" s="251" t="s">
        <v>22</v>
      </c>
      <c r="D347" s="252" t="s">
        <v>26</v>
      </c>
      <c r="E347" s="244"/>
      <c r="F347" s="244">
        <v>300</v>
      </c>
      <c r="G347" s="312">
        <f t="shared" si="10"/>
        <v>0.54356688590531066</v>
      </c>
      <c r="H347" s="312">
        <v>551.91</v>
      </c>
      <c r="I347" s="240">
        <f t="shared" si="11"/>
        <v>7444308</v>
      </c>
      <c r="J347" s="251" t="s">
        <v>34</v>
      </c>
      <c r="K347" s="251" t="s">
        <v>30</v>
      </c>
      <c r="L347" s="252" t="s">
        <v>825</v>
      </c>
      <c r="M347" s="252" t="s">
        <v>822</v>
      </c>
      <c r="N347" s="252" t="s">
        <v>29</v>
      </c>
      <c r="O347" s="251" t="s">
        <v>84</v>
      </c>
      <c r="P347" s="307"/>
      <c r="Q347" s="167"/>
      <c r="R347" s="241"/>
      <c r="S347" s="241"/>
    </row>
    <row r="348" spans="1:19">
      <c r="A348" s="257">
        <v>43686</v>
      </c>
      <c r="B348" s="252" t="s">
        <v>141</v>
      </c>
      <c r="C348" s="251" t="s">
        <v>22</v>
      </c>
      <c r="D348" s="252" t="s">
        <v>26</v>
      </c>
      <c r="E348" s="244"/>
      <c r="F348" s="244">
        <v>500</v>
      </c>
      <c r="G348" s="312">
        <f t="shared" si="10"/>
        <v>0.90594480984218451</v>
      </c>
      <c r="H348" s="312">
        <v>551.91</v>
      </c>
      <c r="I348" s="240">
        <f t="shared" si="11"/>
        <v>7443808</v>
      </c>
      <c r="J348" s="251" t="s">
        <v>34</v>
      </c>
      <c r="K348" s="251" t="s">
        <v>30</v>
      </c>
      <c r="L348" s="252" t="s">
        <v>825</v>
      </c>
      <c r="M348" s="252" t="s">
        <v>822</v>
      </c>
      <c r="N348" s="252" t="s">
        <v>29</v>
      </c>
      <c r="O348" s="251" t="s">
        <v>84</v>
      </c>
      <c r="P348" s="307"/>
      <c r="Q348" s="167"/>
      <c r="R348" s="241"/>
      <c r="S348" s="241"/>
    </row>
    <row r="349" spans="1:19">
      <c r="A349" s="257">
        <v>43686</v>
      </c>
      <c r="B349" s="252" t="s">
        <v>725</v>
      </c>
      <c r="C349" s="252" t="s">
        <v>32</v>
      </c>
      <c r="D349" s="252" t="s">
        <v>26</v>
      </c>
      <c r="E349" s="244"/>
      <c r="F349" s="244">
        <v>45000</v>
      </c>
      <c r="G349" s="312">
        <f t="shared" si="10"/>
        <v>79.387481476254322</v>
      </c>
      <c r="H349" s="312">
        <v>566.84</v>
      </c>
      <c r="I349" s="240">
        <f t="shared" si="11"/>
        <v>7398808</v>
      </c>
      <c r="J349" s="251" t="s">
        <v>34</v>
      </c>
      <c r="K349" s="251" t="s">
        <v>30</v>
      </c>
      <c r="L349" s="252" t="s">
        <v>818</v>
      </c>
      <c r="M349" s="252" t="s">
        <v>821</v>
      </c>
      <c r="N349" s="252" t="s">
        <v>29</v>
      </c>
      <c r="O349" s="252" t="s">
        <v>85</v>
      </c>
      <c r="P349" s="331" t="s">
        <v>893</v>
      </c>
      <c r="Q349" s="167"/>
      <c r="R349" s="241"/>
      <c r="S349" s="241"/>
    </row>
    <row r="350" spans="1:19">
      <c r="A350" s="257">
        <v>43686</v>
      </c>
      <c r="B350" s="252" t="s">
        <v>142</v>
      </c>
      <c r="C350" s="252" t="s">
        <v>31</v>
      </c>
      <c r="D350" s="252" t="s">
        <v>26</v>
      </c>
      <c r="E350" s="244"/>
      <c r="F350" s="244">
        <v>3000</v>
      </c>
      <c r="G350" s="312">
        <f t="shared" si="10"/>
        <v>5.4356688590531066</v>
      </c>
      <c r="H350" s="312">
        <v>551.91</v>
      </c>
      <c r="I350" s="240">
        <f t="shared" si="11"/>
        <v>7395808</v>
      </c>
      <c r="J350" s="251" t="s">
        <v>34</v>
      </c>
      <c r="K350" s="251" t="s">
        <v>30</v>
      </c>
      <c r="L350" s="252" t="s">
        <v>825</v>
      </c>
      <c r="M350" s="252" t="s">
        <v>822</v>
      </c>
      <c r="N350" s="252" t="s">
        <v>29</v>
      </c>
      <c r="O350" s="251" t="s">
        <v>84</v>
      </c>
      <c r="P350" s="307"/>
      <c r="Q350" s="167"/>
      <c r="R350" s="241"/>
      <c r="S350" s="241"/>
    </row>
    <row r="351" spans="1:19">
      <c r="A351" s="257">
        <v>43686</v>
      </c>
      <c r="B351" s="252" t="s">
        <v>143</v>
      </c>
      <c r="C351" s="252" t="s">
        <v>32</v>
      </c>
      <c r="D351" s="252" t="s">
        <v>26</v>
      </c>
      <c r="E351" s="244"/>
      <c r="F351" s="244">
        <v>30000</v>
      </c>
      <c r="G351" s="312">
        <f t="shared" si="10"/>
        <v>52.924987650836215</v>
      </c>
      <c r="H351" s="312">
        <v>566.84</v>
      </c>
      <c r="I351" s="240">
        <f t="shared" si="11"/>
        <v>7365808</v>
      </c>
      <c r="J351" s="251" t="s">
        <v>34</v>
      </c>
      <c r="K351" s="251" t="s">
        <v>30</v>
      </c>
      <c r="L351" s="252" t="s">
        <v>818</v>
      </c>
      <c r="M351" s="252" t="s">
        <v>822</v>
      </c>
      <c r="N351" s="252" t="s">
        <v>29</v>
      </c>
      <c r="O351" s="251" t="s">
        <v>84</v>
      </c>
      <c r="P351" s="307"/>
      <c r="Q351" s="167"/>
      <c r="R351" s="241"/>
      <c r="S351" s="241"/>
    </row>
    <row r="352" spans="1:19">
      <c r="A352" s="257">
        <v>43686</v>
      </c>
      <c r="B352" s="252" t="s">
        <v>739</v>
      </c>
      <c r="C352" s="252" t="s">
        <v>65</v>
      </c>
      <c r="D352" s="251" t="s">
        <v>20</v>
      </c>
      <c r="E352" s="1"/>
      <c r="F352" s="1">
        <v>6000</v>
      </c>
      <c r="G352" s="312">
        <f t="shared" si="10"/>
        <v>10.584997530167243</v>
      </c>
      <c r="H352" s="312">
        <v>566.84</v>
      </c>
      <c r="I352" s="240">
        <f t="shared" si="11"/>
        <v>7359808</v>
      </c>
      <c r="J352" s="251" t="s">
        <v>21</v>
      </c>
      <c r="K352" s="252" t="s">
        <v>23</v>
      </c>
      <c r="L352" s="252" t="s">
        <v>818</v>
      </c>
      <c r="M352" s="252" t="s">
        <v>822</v>
      </c>
      <c r="N352" s="251" t="s">
        <v>29</v>
      </c>
      <c r="O352" s="251" t="s">
        <v>84</v>
      </c>
      <c r="P352" s="307"/>
      <c r="Q352" s="167"/>
      <c r="R352" s="241"/>
      <c r="S352" s="241"/>
    </row>
    <row r="353" spans="1:19">
      <c r="A353" s="257">
        <v>43686</v>
      </c>
      <c r="B353" s="252" t="s">
        <v>233</v>
      </c>
      <c r="C353" s="251" t="s">
        <v>22</v>
      </c>
      <c r="D353" s="251" t="s">
        <v>20</v>
      </c>
      <c r="E353" s="1"/>
      <c r="F353" s="1">
        <v>500</v>
      </c>
      <c r="G353" s="312">
        <f t="shared" si="10"/>
        <v>0.88208312751393692</v>
      </c>
      <c r="H353" s="312">
        <v>566.84</v>
      </c>
      <c r="I353" s="240">
        <f t="shared" si="11"/>
        <v>7359308</v>
      </c>
      <c r="J353" s="251" t="s">
        <v>21</v>
      </c>
      <c r="K353" s="252" t="s">
        <v>23</v>
      </c>
      <c r="L353" s="252" t="s">
        <v>818</v>
      </c>
      <c r="M353" s="252" t="s">
        <v>822</v>
      </c>
      <c r="N353" s="251" t="s">
        <v>29</v>
      </c>
      <c r="O353" s="251" t="s">
        <v>84</v>
      </c>
      <c r="P353" s="307"/>
      <c r="Q353" s="167"/>
      <c r="R353" s="241"/>
      <c r="S353" s="241"/>
    </row>
    <row r="354" spans="1:19">
      <c r="A354" s="257">
        <v>43686</v>
      </c>
      <c r="B354" s="252" t="s">
        <v>234</v>
      </c>
      <c r="C354" s="251" t="s">
        <v>22</v>
      </c>
      <c r="D354" s="251" t="s">
        <v>20</v>
      </c>
      <c r="E354" s="1"/>
      <c r="F354" s="1">
        <v>500</v>
      </c>
      <c r="G354" s="312">
        <f t="shared" si="10"/>
        <v>0.88208312751393692</v>
      </c>
      <c r="H354" s="312">
        <v>566.84</v>
      </c>
      <c r="I354" s="240">
        <f t="shared" si="11"/>
        <v>7358808</v>
      </c>
      <c r="J354" s="251" t="s">
        <v>21</v>
      </c>
      <c r="K354" s="252" t="s">
        <v>226</v>
      </c>
      <c r="L354" s="252" t="s">
        <v>818</v>
      </c>
      <c r="M354" s="252" t="s">
        <v>822</v>
      </c>
      <c r="N354" s="251" t="s">
        <v>29</v>
      </c>
      <c r="O354" s="251" t="s">
        <v>84</v>
      </c>
      <c r="P354" s="307"/>
      <c r="Q354" s="167"/>
      <c r="R354" s="241"/>
      <c r="S354" s="241"/>
    </row>
    <row r="355" spans="1:19">
      <c r="A355" s="257">
        <v>43686</v>
      </c>
      <c r="B355" s="252" t="s">
        <v>235</v>
      </c>
      <c r="C355" s="251" t="s">
        <v>22</v>
      </c>
      <c r="D355" s="251" t="s">
        <v>20</v>
      </c>
      <c r="E355" s="1"/>
      <c r="F355" s="1">
        <v>500</v>
      </c>
      <c r="G355" s="312">
        <f t="shared" si="10"/>
        <v>0.88208312751393692</v>
      </c>
      <c r="H355" s="312">
        <v>566.84</v>
      </c>
      <c r="I355" s="240">
        <f t="shared" si="11"/>
        <v>7358308</v>
      </c>
      <c r="J355" s="251" t="s">
        <v>21</v>
      </c>
      <c r="K355" s="252" t="s">
        <v>226</v>
      </c>
      <c r="L355" s="252" t="s">
        <v>818</v>
      </c>
      <c r="M355" s="252" t="s">
        <v>822</v>
      </c>
      <c r="N355" s="251" t="s">
        <v>29</v>
      </c>
      <c r="O355" s="251" t="s">
        <v>84</v>
      </c>
      <c r="P355" s="307"/>
      <c r="Q355" s="167"/>
      <c r="R355" s="241"/>
      <c r="S355" s="241"/>
    </row>
    <row r="356" spans="1:19">
      <c r="A356" s="257">
        <v>43686</v>
      </c>
      <c r="B356" s="252" t="s">
        <v>236</v>
      </c>
      <c r="C356" s="251" t="s">
        <v>22</v>
      </c>
      <c r="D356" s="251" t="s">
        <v>20</v>
      </c>
      <c r="E356" s="1"/>
      <c r="F356" s="1">
        <v>500</v>
      </c>
      <c r="G356" s="312">
        <f t="shared" si="10"/>
        <v>0.88208312751393692</v>
      </c>
      <c r="H356" s="312">
        <v>566.84</v>
      </c>
      <c r="I356" s="240">
        <f t="shared" si="11"/>
        <v>7357808</v>
      </c>
      <c r="J356" s="251" t="s">
        <v>21</v>
      </c>
      <c r="K356" s="252" t="s">
        <v>226</v>
      </c>
      <c r="L356" s="252" t="s">
        <v>818</v>
      </c>
      <c r="M356" s="252" t="s">
        <v>822</v>
      </c>
      <c r="N356" s="251" t="s">
        <v>29</v>
      </c>
      <c r="O356" s="251" t="s">
        <v>84</v>
      </c>
      <c r="P356" s="307"/>
      <c r="Q356" s="167"/>
      <c r="R356" s="241"/>
      <c r="S356" s="241"/>
    </row>
    <row r="357" spans="1:19">
      <c r="A357" s="257">
        <v>43686</v>
      </c>
      <c r="B357" s="252" t="s">
        <v>237</v>
      </c>
      <c r="C357" s="251" t="s">
        <v>22</v>
      </c>
      <c r="D357" s="251" t="s">
        <v>20</v>
      </c>
      <c r="E357" s="1"/>
      <c r="F357" s="1">
        <v>500</v>
      </c>
      <c r="G357" s="312">
        <f t="shared" si="10"/>
        <v>0.88208312751393692</v>
      </c>
      <c r="H357" s="312">
        <v>566.84</v>
      </c>
      <c r="I357" s="240">
        <f t="shared" si="11"/>
        <v>7357308</v>
      </c>
      <c r="J357" s="251" t="s">
        <v>21</v>
      </c>
      <c r="K357" s="252" t="s">
        <v>226</v>
      </c>
      <c r="L357" s="252" t="s">
        <v>818</v>
      </c>
      <c r="M357" s="252" t="s">
        <v>822</v>
      </c>
      <c r="N357" s="251" t="s">
        <v>29</v>
      </c>
      <c r="O357" s="251" t="s">
        <v>84</v>
      </c>
      <c r="P357" s="307"/>
      <c r="Q357" s="167"/>
      <c r="R357" s="241"/>
      <c r="S357" s="241"/>
    </row>
    <row r="358" spans="1:19">
      <c r="A358" s="257">
        <v>43686</v>
      </c>
      <c r="B358" s="252" t="s">
        <v>238</v>
      </c>
      <c r="C358" s="251" t="s">
        <v>22</v>
      </c>
      <c r="D358" s="251" t="s">
        <v>20</v>
      </c>
      <c r="E358" s="1"/>
      <c r="F358" s="1">
        <v>500</v>
      </c>
      <c r="G358" s="312">
        <f t="shared" si="10"/>
        <v>0.88208312751393692</v>
      </c>
      <c r="H358" s="312">
        <v>566.84</v>
      </c>
      <c r="I358" s="240">
        <f t="shared" si="11"/>
        <v>7356808</v>
      </c>
      <c r="J358" s="251" t="s">
        <v>21</v>
      </c>
      <c r="K358" s="252" t="s">
        <v>226</v>
      </c>
      <c r="L358" s="252" t="s">
        <v>818</v>
      </c>
      <c r="M358" s="252" t="s">
        <v>822</v>
      </c>
      <c r="N358" s="251" t="s">
        <v>29</v>
      </c>
      <c r="O358" s="251" t="s">
        <v>84</v>
      </c>
      <c r="P358" s="307"/>
      <c r="Q358" s="167"/>
      <c r="R358" s="241"/>
      <c r="S358" s="241"/>
    </row>
    <row r="359" spans="1:19">
      <c r="A359" s="257">
        <v>43686</v>
      </c>
      <c r="B359" s="252" t="s">
        <v>325</v>
      </c>
      <c r="C359" s="251" t="s">
        <v>22</v>
      </c>
      <c r="D359" s="254" t="s">
        <v>20</v>
      </c>
      <c r="E359" s="1"/>
      <c r="F359" s="1">
        <v>2000</v>
      </c>
      <c r="G359" s="312">
        <f t="shared" si="10"/>
        <v>3.5283325100557477</v>
      </c>
      <c r="H359" s="312">
        <v>566.84</v>
      </c>
      <c r="I359" s="240">
        <f t="shared" si="11"/>
        <v>7354808</v>
      </c>
      <c r="J359" s="251" t="s">
        <v>49</v>
      </c>
      <c r="K359" s="252" t="s">
        <v>30</v>
      </c>
      <c r="L359" s="252" t="s">
        <v>818</v>
      </c>
      <c r="M359" s="252" t="s">
        <v>822</v>
      </c>
      <c r="N359" s="251" t="s">
        <v>29</v>
      </c>
      <c r="O359" s="251" t="s">
        <v>84</v>
      </c>
      <c r="P359" s="307"/>
      <c r="Q359" s="167"/>
      <c r="R359" s="241"/>
      <c r="S359" s="241"/>
    </row>
    <row r="360" spans="1:19">
      <c r="A360" s="257">
        <v>43686</v>
      </c>
      <c r="B360" s="252" t="s">
        <v>326</v>
      </c>
      <c r="C360" s="251" t="s">
        <v>22</v>
      </c>
      <c r="D360" s="254" t="s">
        <v>20</v>
      </c>
      <c r="E360" s="1"/>
      <c r="F360" s="1">
        <v>2000</v>
      </c>
      <c r="G360" s="312">
        <f t="shared" si="10"/>
        <v>3.5283325100557477</v>
      </c>
      <c r="H360" s="312">
        <v>566.84</v>
      </c>
      <c r="I360" s="240">
        <f t="shared" si="11"/>
        <v>7352808</v>
      </c>
      <c r="J360" s="251" t="s">
        <v>49</v>
      </c>
      <c r="K360" s="252" t="s">
        <v>30</v>
      </c>
      <c r="L360" s="252" t="s">
        <v>818</v>
      </c>
      <c r="M360" s="252" t="s">
        <v>822</v>
      </c>
      <c r="N360" s="251" t="s">
        <v>29</v>
      </c>
      <c r="O360" s="251" t="s">
        <v>84</v>
      </c>
      <c r="P360" s="307"/>
      <c r="Q360" s="167"/>
      <c r="R360" s="241"/>
      <c r="S360" s="241"/>
    </row>
    <row r="361" spans="1:19">
      <c r="A361" s="257">
        <v>43686</v>
      </c>
      <c r="B361" s="252" t="s">
        <v>740</v>
      </c>
      <c r="C361" s="252" t="s">
        <v>65</v>
      </c>
      <c r="D361" s="254" t="s">
        <v>20</v>
      </c>
      <c r="E361" s="1"/>
      <c r="F361" s="1">
        <v>2500</v>
      </c>
      <c r="G361" s="312">
        <f t="shared" si="10"/>
        <v>4.4104156375696846</v>
      </c>
      <c r="H361" s="312">
        <v>566.84</v>
      </c>
      <c r="I361" s="240">
        <f t="shared" si="11"/>
        <v>7350308</v>
      </c>
      <c r="J361" s="251" t="s">
        <v>49</v>
      </c>
      <c r="K361" s="252" t="s">
        <v>30</v>
      </c>
      <c r="L361" s="252" t="s">
        <v>818</v>
      </c>
      <c r="M361" s="252" t="s">
        <v>822</v>
      </c>
      <c r="N361" s="251" t="s">
        <v>29</v>
      </c>
      <c r="O361" s="251" t="s">
        <v>84</v>
      </c>
      <c r="P361" s="307"/>
      <c r="Q361" s="167"/>
      <c r="R361" s="241"/>
      <c r="S361" s="241"/>
    </row>
    <row r="362" spans="1:19">
      <c r="A362" s="257">
        <v>43686</v>
      </c>
      <c r="B362" s="252" t="s">
        <v>327</v>
      </c>
      <c r="C362" s="251" t="s">
        <v>22</v>
      </c>
      <c r="D362" s="254" t="s">
        <v>20</v>
      </c>
      <c r="E362" s="1"/>
      <c r="F362" s="1">
        <v>2000</v>
      </c>
      <c r="G362" s="312">
        <f t="shared" si="10"/>
        <v>3.5283325100557477</v>
      </c>
      <c r="H362" s="312">
        <v>566.84</v>
      </c>
      <c r="I362" s="240">
        <f t="shared" si="11"/>
        <v>7348308</v>
      </c>
      <c r="J362" s="251" t="s">
        <v>49</v>
      </c>
      <c r="K362" s="252" t="s">
        <v>30</v>
      </c>
      <c r="L362" s="252" t="s">
        <v>818</v>
      </c>
      <c r="M362" s="252" t="s">
        <v>822</v>
      </c>
      <c r="N362" s="251" t="s">
        <v>29</v>
      </c>
      <c r="O362" s="251" t="s">
        <v>84</v>
      </c>
      <c r="P362" s="307"/>
      <c r="Q362" s="167"/>
      <c r="R362" s="241"/>
      <c r="S362" s="241"/>
    </row>
    <row r="363" spans="1:19">
      <c r="A363" s="257">
        <v>43686</v>
      </c>
      <c r="B363" s="252" t="s">
        <v>861</v>
      </c>
      <c r="C363" s="251" t="s">
        <v>22</v>
      </c>
      <c r="D363" s="254" t="s">
        <v>20</v>
      </c>
      <c r="E363" s="1"/>
      <c r="F363" s="1">
        <v>1000</v>
      </c>
      <c r="G363" s="312">
        <f t="shared" si="10"/>
        <v>1.7641662550278738</v>
      </c>
      <c r="H363" s="312">
        <v>566.84</v>
      </c>
      <c r="I363" s="240">
        <f t="shared" si="11"/>
        <v>7347308</v>
      </c>
      <c r="J363" s="251" t="s">
        <v>49</v>
      </c>
      <c r="K363" s="252" t="s">
        <v>30</v>
      </c>
      <c r="L363" s="252" t="s">
        <v>818</v>
      </c>
      <c r="M363" s="252" t="s">
        <v>822</v>
      </c>
      <c r="N363" s="251" t="s">
        <v>29</v>
      </c>
      <c r="O363" s="251" t="s">
        <v>84</v>
      </c>
      <c r="P363" s="307"/>
      <c r="Q363" s="167"/>
      <c r="R363" s="241"/>
      <c r="S363" s="241"/>
    </row>
    <row r="364" spans="1:19">
      <c r="A364" s="257">
        <v>43686</v>
      </c>
      <c r="B364" s="252" t="s">
        <v>329</v>
      </c>
      <c r="C364" s="251" t="s">
        <v>22</v>
      </c>
      <c r="D364" s="254" t="s">
        <v>20</v>
      </c>
      <c r="E364" s="1"/>
      <c r="F364" s="1">
        <v>2000</v>
      </c>
      <c r="G364" s="312">
        <f t="shared" si="10"/>
        <v>3.5283325100557477</v>
      </c>
      <c r="H364" s="312">
        <v>566.84</v>
      </c>
      <c r="I364" s="240">
        <f t="shared" si="11"/>
        <v>7345308</v>
      </c>
      <c r="J364" s="251" t="s">
        <v>49</v>
      </c>
      <c r="K364" s="252" t="s">
        <v>30</v>
      </c>
      <c r="L364" s="252" t="s">
        <v>818</v>
      </c>
      <c r="M364" s="252" t="s">
        <v>822</v>
      </c>
      <c r="N364" s="251" t="s">
        <v>29</v>
      </c>
      <c r="O364" s="251" t="s">
        <v>84</v>
      </c>
      <c r="P364" s="307"/>
      <c r="Q364" s="167"/>
      <c r="R364" s="241"/>
      <c r="S364" s="241"/>
    </row>
    <row r="365" spans="1:19">
      <c r="A365" s="257">
        <v>43686</v>
      </c>
      <c r="B365" s="252" t="s">
        <v>330</v>
      </c>
      <c r="C365" s="251" t="s">
        <v>22</v>
      </c>
      <c r="D365" s="254" t="s">
        <v>20</v>
      </c>
      <c r="E365" s="1"/>
      <c r="F365" s="1">
        <v>2000</v>
      </c>
      <c r="G365" s="312">
        <f t="shared" si="10"/>
        <v>3.5283325100557477</v>
      </c>
      <c r="H365" s="312">
        <v>566.84</v>
      </c>
      <c r="I365" s="240">
        <f t="shared" si="11"/>
        <v>7343308</v>
      </c>
      <c r="J365" s="251" t="s">
        <v>49</v>
      </c>
      <c r="K365" s="252" t="s">
        <v>30</v>
      </c>
      <c r="L365" s="252" t="s">
        <v>818</v>
      </c>
      <c r="M365" s="252" t="s">
        <v>822</v>
      </c>
      <c r="N365" s="251" t="s">
        <v>29</v>
      </c>
      <c r="O365" s="251" t="s">
        <v>84</v>
      </c>
      <c r="P365" s="307"/>
      <c r="Q365" s="167"/>
      <c r="R365" s="241"/>
      <c r="S365" s="241"/>
    </row>
    <row r="366" spans="1:19">
      <c r="A366" s="257">
        <v>43686</v>
      </c>
      <c r="B366" s="252" t="s">
        <v>314</v>
      </c>
      <c r="C366" s="251" t="s">
        <v>22</v>
      </c>
      <c r="D366" s="254" t="s">
        <v>20</v>
      </c>
      <c r="E366" s="1"/>
      <c r="F366" s="1">
        <v>1500</v>
      </c>
      <c r="G366" s="312">
        <f t="shared" si="10"/>
        <v>2.6462493825418107</v>
      </c>
      <c r="H366" s="312">
        <v>566.84</v>
      </c>
      <c r="I366" s="240">
        <f t="shared" si="11"/>
        <v>7341808</v>
      </c>
      <c r="J366" s="251" t="s">
        <v>49</v>
      </c>
      <c r="K366" s="252" t="s">
        <v>30</v>
      </c>
      <c r="L366" s="252" t="s">
        <v>818</v>
      </c>
      <c r="M366" s="252" t="s">
        <v>822</v>
      </c>
      <c r="N366" s="251" t="s">
        <v>29</v>
      </c>
      <c r="O366" s="251" t="s">
        <v>84</v>
      </c>
      <c r="P366" s="307"/>
      <c r="Q366" s="167"/>
      <c r="R366" s="241"/>
      <c r="S366" s="241"/>
    </row>
    <row r="367" spans="1:19">
      <c r="A367" s="257">
        <v>43686</v>
      </c>
      <c r="B367" s="252" t="s">
        <v>459</v>
      </c>
      <c r="C367" s="251" t="s">
        <v>22</v>
      </c>
      <c r="D367" s="252" t="s">
        <v>20</v>
      </c>
      <c r="E367" s="1"/>
      <c r="F367" s="1">
        <v>1000</v>
      </c>
      <c r="G367" s="312">
        <f t="shared" si="10"/>
        <v>1.7641662550278738</v>
      </c>
      <c r="H367" s="312">
        <v>566.84</v>
      </c>
      <c r="I367" s="240">
        <f t="shared" si="11"/>
        <v>7340808</v>
      </c>
      <c r="J367" s="251" t="s">
        <v>64</v>
      </c>
      <c r="K367" s="252" t="s">
        <v>226</v>
      </c>
      <c r="L367" s="252" t="s">
        <v>818</v>
      </c>
      <c r="M367" s="252" t="s">
        <v>822</v>
      </c>
      <c r="N367" s="251" t="s">
        <v>29</v>
      </c>
      <c r="O367" s="251" t="s">
        <v>84</v>
      </c>
      <c r="P367" s="307"/>
      <c r="Q367" s="167"/>
      <c r="R367" s="241"/>
      <c r="S367" s="241"/>
    </row>
    <row r="368" spans="1:19">
      <c r="A368" s="257">
        <v>43686</v>
      </c>
      <c r="B368" s="252" t="s">
        <v>460</v>
      </c>
      <c r="C368" s="251" t="s">
        <v>22</v>
      </c>
      <c r="D368" s="252" t="s">
        <v>20</v>
      </c>
      <c r="E368" s="1"/>
      <c r="F368" s="1">
        <v>1000</v>
      </c>
      <c r="G368" s="312">
        <f t="shared" si="10"/>
        <v>1.7641662550278738</v>
      </c>
      <c r="H368" s="312">
        <v>566.84</v>
      </c>
      <c r="I368" s="240">
        <f t="shared" si="11"/>
        <v>7339808</v>
      </c>
      <c r="J368" s="251" t="s">
        <v>64</v>
      </c>
      <c r="K368" s="252" t="s">
        <v>226</v>
      </c>
      <c r="L368" s="252" t="s">
        <v>818</v>
      </c>
      <c r="M368" s="252" t="s">
        <v>822</v>
      </c>
      <c r="N368" s="251" t="s">
        <v>29</v>
      </c>
      <c r="O368" s="251" t="s">
        <v>84</v>
      </c>
      <c r="P368" s="307"/>
      <c r="Q368" s="167"/>
      <c r="R368" s="241"/>
      <c r="S368" s="241"/>
    </row>
    <row r="369" spans="1:19">
      <c r="A369" s="257">
        <v>43686</v>
      </c>
      <c r="B369" s="252" t="s">
        <v>461</v>
      </c>
      <c r="C369" s="251" t="s">
        <v>22</v>
      </c>
      <c r="D369" s="252" t="s">
        <v>20</v>
      </c>
      <c r="E369" s="1"/>
      <c r="F369" s="1">
        <v>1000</v>
      </c>
      <c r="G369" s="312">
        <f t="shared" si="10"/>
        <v>1.7641662550278738</v>
      </c>
      <c r="H369" s="312">
        <v>566.84</v>
      </c>
      <c r="I369" s="240">
        <f t="shared" si="11"/>
        <v>7338808</v>
      </c>
      <c r="J369" s="251" t="s">
        <v>64</v>
      </c>
      <c r="K369" s="252" t="s">
        <v>226</v>
      </c>
      <c r="L369" s="252" t="s">
        <v>818</v>
      </c>
      <c r="M369" s="252" t="s">
        <v>822</v>
      </c>
      <c r="N369" s="251" t="s">
        <v>29</v>
      </c>
      <c r="O369" s="251" t="s">
        <v>84</v>
      </c>
      <c r="P369" s="307"/>
      <c r="Q369" s="167"/>
      <c r="R369" s="241"/>
      <c r="S369" s="241"/>
    </row>
    <row r="370" spans="1:19">
      <c r="A370" s="257">
        <v>43686</v>
      </c>
      <c r="B370" s="252" t="s">
        <v>734</v>
      </c>
      <c r="C370" s="252" t="s">
        <v>65</v>
      </c>
      <c r="D370" s="252" t="s">
        <v>20</v>
      </c>
      <c r="E370" s="1"/>
      <c r="F370" s="1">
        <v>3000</v>
      </c>
      <c r="G370" s="312">
        <f t="shared" si="10"/>
        <v>5.2924987650836215</v>
      </c>
      <c r="H370" s="312">
        <v>566.84</v>
      </c>
      <c r="I370" s="240">
        <f t="shared" si="11"/>
        <v>7335808</v>
      </c>
      <c r="J370" s="251" t="s">
        <v>64</v>
      </c>
      <c r="K370" s="252" t="s">
        <v>226</v>
      </c>
      <c r="L370" s="252" t="s">
        <v>818</v>
      </c>
      <c r="M370" s="252" t="s">
        <v>822</v>
      </c>
      <c r="N370" s="251" t="s">
        <v>29</v>
      </c>
      <c r="O370" s="251" t="s">
        <v>84</v>
      </c>
      <c r="P370" s="307"/>
      <c r="Q370" s="167"/>
      <c r="R370" s="241"/>
      <c r="S370" s="241"/>
    </row>
    <row r="371" spans="1:19">
      <c r="A371" s="257">
        <v>43686</v>
      </c>
      <c r="B371" s="252" t="s">
        <v>68</v>
      </c>
      <c r="C371" s="251" t="s">
        <v>22</v>
      </c>
      <c r="D371" s="252" t="s">
        <v>20</v>
      </c>
      <c r="E371" s="1"/>
      <c r="F371" s="1">
        <v>1000</v>
      </c>
      <c r="G371" s="312">
        <f t="shared" si="10"/>
        <v>1.7641662550278738</v>
      </c>
      <c r="H371" s="312">
        <v>566.84</v>
      </c>
      <c r="I371" s="240">
        <f t="shared" si="11"/>
        <v>7334808</v>
      </c>
      <c r="J371" s="251" t="s">
        <v>64</v>
      </c>
      <c r="K371" s="252" t="s">
        <v>226</v>
      </c>
      <c r="L371" s="252" t="s">
        <v>818</v>
      </c>
      <c r="M371" s="252" t="s">
        <v>822</v>
      </c>
      <c r="N371" s="251" t="s">
        <v>29</v>
      </c>
      <c r="O371" s="251" t="s">
        <v>84</v>
      </c>
      <c r="P371" s="307"/>
      <c r="Q371" s="167"/>
      <c r="R371" s="241"/>
      <c r="S371" s="241"/>
    </row>
    <row r="372" spans="1:19">
      <c r="A372" s="257">
        <v>43686</v>
      </c>
      <c r="B372" s="252" t="s">
        <v>462</v>
      </c>
      <c r="C372" s="251" t="s">
        <v>22</v>
      </c>
      <c r="D372" s="252" t="s">
        <v>20</v>
      </c>
      <c r="E372" s="1"/>
      <c r="F372" s="1">
        <v>1000</v>
      </c>
      <c r="G372" s="312">
        <f t="shared" si="10"/>
        <v>1.7641662550278738</v>
      </c>
      <c r="H372" s="312">
        <v>566.84</v>
      </c>
      <c r="I372" s="240">
        <f t="shared" si="11"/>
        <v>7333808</v>
      </c>
      <c r="J372" s="251" t="s">
        <v>64</v>
      </c>
      <c r="K372" s="252" t="s">
        <v>226</v>
      </c>
      <c r="L372" s="252" t="s">
        <v>818</v>
      </c>
      <c r="M372" s="252" t="s">
        <v>822</v>
      </c>
      <c r="N372" s="251" t="s">
        <v>29</v>
      </c>
      <c r="O372" s="251" t="s">
        <v>84</v>
      </c>
      <c r="P372" s="307"/>
      <c r="Q372" s="167"/>
      <c r="R372" s="241"/>
      <c r="S372" s="241"/>
    </row>
    <row r="373" spans="1:19">
      <c r="A373" s="257">
        <v>43686</v>
      </c>
      <c r="B373" s="252" t="s">
        <v>463</v>
      </c>
      <c r="C373" s="251" t="s">
        <v>22</v>
      </c>
      <c r="D373" s="252" t="s">
        <v>20</v>
      </c>
      <c r="E373" s="1"/>
      <c r="F373" s="1">
        <v>1000</v>
      </c>
      <c r="G373" s="312">
        <f t="shared" si="10"/>
        <v>1.7641662550278738</v>
      </c>
      <c r="H373" s="312">
        <v>566.84</v>
      </c>
      <c r="I373" s="240">
        <f t="shared" si="11"/>
        <v>7332808</v>
      </c>
      <c r="J373" s="251" t="s">
        <v>64</v>
      </c>
      <c r="K373" s="252" t="s">
        <v>226</v>
      </c>
      <c r="L373" s="252" t="s">
        <v>818</v>
      </c>
      <c r="M373" s="252" t="s">
        <v>822</v>
      </c>
      <c r="N373" s="251" t="s">
        <v>29</v>
      </c>
      <c r="O373" s="251" t="s">
        <v>84</v>
      </c>
      <c r="P373" s="307"/>
      <c r="Q373" s="167"/>
      <c r="R373" s="241"/>
      <c r="S373" s="241"/>
    </row>
    <row r="374" spans="1:19">
      <c r="A374" s="257">
        <v>43686</v>
      </c>
      <c r="B374" s="252" t="s">
        <v>734</v>
      </c>
      <c r="C374" s="252" t="s">
        <v>65</v>
      </c>
      <c r="D374" s="252" t="s">
        <v>20</v>
      </c>
      <c r="E374" s="1"/>
      <c r="F374" s="1">
        <v>2500</v>
      </c>
      <c r="G374" s="312">
        <f t="shared" si="10"/>
        <v>4.4104156375696846</v>
      </c>
      <c r="H374" s="312">
        <v>566.84</v>
      </c>
      <c r="I374" s="240">
        <f t="shared" si="11"/>
        <v>7330308</v>
      </c>
      <c r="J374" s="251" t="s">
        <v>64</v>
      </c>
      <c r="K374" s="252" t="s">
        <v>226</v>
      </c>
      <c r="L374" s="252" t="s">
        <v>818</v>
      </c>
      <c r="M374" s="252" t="s">
        <v>822</v>
      </c>
      <c r="N374" s="251" t="s">
        <v>29</v>
      </c>
      <c r="O374" s="251" t="s">
        <v>84</v>
      </c>
      <c r="P374" s="307"/>
      <c r="Q374" s="167"/>
      <c r="R374" s="241"/>
      <c r="S374" s="241"/>
    </row>
    <row r="375" spans="1:19">
      <c r="A375" s="257">
        <v>43686</v>
      </c>
      <c r="B375" s="252" t="s">
        <v>464</v>
      </c>
      <c r="C375" s="251" t="s">
        <v>22</v>
      </c>
      <c r="D375" s="252" t="s">
        <v>20</v>
      </c>
      <c r="E375" s="1"/>
      <c r="F375" s="1">
        <v>800</v>
      </c>
      <c r="G375" s="312">
        <f t="shared" si="10"/>
        <v>1.4113330040222989</v>
      </c>
      <c r="H375" s="312">
        <v>566.84</v>
      </c>
      <c r="I375" s="240">
        <f t="shared" si="11"/>
        <v>7329508</v>
      </c>
      <c r="J375" s="251" t="s">
        <v>64</v>
      </c>
      <c r="K375" s="252" t="s">
        <v>226</v>
      </c>
      <c r="L375" s="252" t="s">
        <v>818</v>
      </c>
      <c r="M375" s="252" t="s">
        <v>822</v>
      </c>
      <c r="N375" s="251" t="s">
        <v>29</v>
      </c>
      <c r="O375" s="251" t="s">
        <v>84</v>
      </c>
      <c r="P375" s="307"/>
      <c r="Q375" s="167"/>
      <c r="R375" s="241"/>
      <c r="S375" s="241"/>
    </row>
    <row r="376" spans="1:19">
      <c r="A376" s="257">
        <v>43686</v>
      </c>
      <c r="B376" s="252" t="s">
        <v>444</v>
      </c>
      <c r="C376" s="251" t="s">
        <v>22</v>
      </c>
      <c r="D376" s="252" t="s">
        <v>20</v>
      </c>
      <c r="E376" s="1"/>
      <c r="F376" s="1">
        <v>1000</v>
      </c>
      <c r="G376" s="312">
        <f t="shared" si="10"/>
        <v>1.7641662550278738</v>
      </c>
      <c r="H376" s="312">
        <v>566.84</v>
      </c>
      <c r="I376" s="240">
        <f t="shared" si="11"/>
        <v>7328508</v>
      </c>
      <c r="J376" s="251" t="s">
        <v>64</v>
      </c>
      <c r="K376" s="252" t="s">
        <v>226</v>
      </c>
      <c r="L376" s="252" t="s">
        <v>818</v>
      </c>
      <c r="M376" s="252" t="s">
        <v>822</v>
      </c>
      <c r="N376" s="251" t="s">
        <v>29</v>
      </c>
      <c r="O376" s="251" t="s">
        <v>84</v>
      </c>
      <c r="P376" s="307"/>
      <c r="Q376" s="167"/>
      <c r="R376" s="241"/>
      <c r="S376" s="241"/>
    </row>
    <row r="377" spans="1:19">
      <c r="A377" s="257">
        <v>43686</v>
      </c>
      <c r="B377" s="251" t="s">
        <v>542</v>
      </c>
      <c r="C377" s="251" t="s">
        <v>22</v>
      </c>
      <c r="D377" s="251" t="s">
        <v>36</v>
      </c>
      <c r="E377" s="171"/>
      <c r="F377" s="171">
        <v>4000</v>
      </c>
      <c r="G377" s="312">
        <f t="shared" si="10"/>
        <v>7.0566650201114953</v>
      </c>
      <c r="H377" s="312">
        <v>566.84</v>
      </c>
      <c r="I377" s="240">
        <f t="shared" si="11"/>
        <v>7324508</v>
      </c>
      <c r="J377" s="251" t="s">
        <v>19</v>
      </c>
      <c r="K377" s="251" t="s">
        <v>28</v>
      </c>
      <c r="L377" s="251" t="s">
        <v>818</v>
      </c>
      <c r="M377" s="251" t="s">
        <v>822</v>
      </c>
      <c r="N377" s="251" t="s">
        <v>29</v>
      </c>
      <c r="O377" s="251" t="s">
        <v>84</v>
      </c>
      <c r="P377" s="307"/>
      <c r="Q377" s="167"/>
      <c r="R377" s="241"/>
      <c r="S377" s="241"/>
    </row>
    <row r="378" spans="1:19">
      <c r="A378" s="257">
        <v>43686</v>
      </c>
      <c r="B378" s="251" t="s">
        <v>828</v>
      </c>
      <c r="C378" s="251"/>
      <c r="D378" s="251"/>
      <c r="E378" s="165">
        <v>11271482</v>
      </c>
      <c r="F378" s="165"/>
      <c r="G378" s="312">
        <f t="shared" si="10"/>
        <v>0</v>
      </c>
      <c r="H378" s="312">
        <v>566.84</v>
      </c>
      <c r="I378" s="240">
        <f t="shared" si="11"/>
        <v>18595990</v>
      </c>
      <c r="J378" s="251" t="s">
        <v>71</v>
      </c>
      <c r="K378" s="252" t="s">
        <v>770</v>
      </c>
      <c r="L378" s="251" t="s">
        <v>818</v>
      </c>
      <c r="M378" s="251" t="s">
        <v>822</v>
      </c>
      <c r="N378" s="251" t="s">
        <v>29</v>
      </c>
      <c r="O378" s="251" t="s">
        <v>85</v>
      </c>
      <c r="P378" s="307"/>
      <c r="Q378" s="167"/>
      <c r="R378" s="241"/>
      <c r="S378" s="241"/>
    </row>
    <row r="379" spans="1:19">
      <c r="A379" s="257">
        <v>43687</v>
      </c>
      <c r="B379" s="252" t="s">
        <v>144</v>
      </c>
      <c r="C379" s="251" t="s">
        <v>22</v>
      </c>
      <c r="D379" s="252" t="s">
        <v>26</v>
      </c>
      <c r="E379" s="244"/>
      <c r="F379" s="244">
        <v>500</v>
      </c>
      <c r="G379" s="312">
        <f t="shared" si="10"/>
        <v>0.90594480984218451</v>
      </c>
      <c r="H379" s="312">
        <v>551.91</v>
      </c>
      <c r="I379" s="240">
        <f t="shared" si="11"/>
        <v>18595490</v>
      </c>
      <c r="J379" s="251" t="s">
        <v>34</v>
      </c>
      <c r="K379" s="251" t="s">
        <v>30</v>
      </c>
      <c r="L379" s="252" t="s">
        <v>825</v>
      </c>
      <c r="M379" s="252" t="s">
        <v>822</v>
      </c>
      <c r="N379" s="252" t="s">
        <v>29</v>
      </c>
      <c r="O379" s="251" t="s">
        <v>84</v>
      </c>
      <c r="P379" s="307"/>
      <c r="Q379" s="167"/>
      <c r="R379" s="241"/>
      <c r="S379" s="241"/>
    </row>
    <row r="380" spans="1:19">
      <c r="A380" s="257">
        <v>43687</v>
      </c>
      <c r="B380" s="252" t="s">
        <v>145</v>
      </c>
      <c r="C380" s="251" t="s">
        <v>22</v>
      </c>
      <c r="D380" s="252" t="s">
        <v>26</v>
      </c>
      <c r="E380" s="244"/>
      <c r="F380" s="244">
        <v>2000</v>
      </c>
      <c r="G380" s="312">
        <f t="shared" si="10"/>
        <v>3.623779239368738</v>
      </c>
      <c r="H380" s="312">
        <v>551.91</v>
      </c>
      <c r="I380" s="240">
        <f t="shared" si="11"/>
        <v>18593490</v>
      </c>
      <c r="J380" s="251" t="s">
        <v>34</v>
      </c>
      <c r="K380" s="251" t="s">
        <v>30</v>
      </c>
      <c r="L380" s="252" t="s">
        <v>825</v>
      </c>
      <c r="M380" s="252" t="s">
        <v>822</v>
      </c>
      <c r="N380" s="252" t="s">
        <v>29</v>
      </c>
      <c r="O380" s="251" t="s">
        <v>84</v>
      </c>
      <c r="P380" s="307"/>
      <c r="Q380" s="167"/>
      <c r="R380" s="241"/>
      <c r="S380" s="241"/>
    </row>
    <row r="381" spans="1:19">
      <c r="A381" s="257">
        <v>43687</v>
      </c>
      <c r="B381" s="252" t="s">
        <v>224</v>
      </c>
      <c r="C381" s="251" t="s">
        <v>22</v>
      </c>
      <c r="D381" s="251" t="s">
        <v>20</v>
      </c>
      <c r="E381" s="1"/>
      <c r="F381" s="1">
        <v>500</v>
      </c>
      <c r="G381" s="312">
        <f t="shared" si="10"/>
        <v>0.88208312751393692</v>
      </c>
      <c r="H381" s="312">
        <v>566.84</v>
      </c>
      <c r="I381" s="240">
        <f t="shared" si="11"/>
        <v>18592990</v>
      </c>
      <c r="J381" s="251" t="s">
        <v>21</v>
      </c>
      <c r="K381" s="252" t="s">
        <v>23</v>
      </c>
      <c r="L381" s="252" t="s">
        <v>818</v>
      </c>
      <c r="M381" s="252" t="s">
        <v>822</v>
      </c>
      <c r="N381" s="251" t="s">
        <v>29</v>
      </c>
      <c r="O381" s="251" t="s">
        <v>84</v>
      </c>
      <c r="P381" s="307"/>
      <c r="Q381" s="167"/>
      <c r="R381" s="241"/>
      <c r="S381" s="241"/>
    </row>
    <row r="382" spans="1:19">
      <c r="A382" s="257">
        <v>43687</v>
      </c>
      <c r="B382" s="252" t="s">
        <v>239</v>
      </c>
      <c r="C382" s="251" t="s">
        <v>22</v>
      </c>
      <c r="D382" s="251" t="s">
        <v>20</v>
      </c>
      <c r="E382" s="1"/>
      <c r="F382" s="1">
        <v>500</v>
      </c>
      <c r="G382" s="312">
        <f t="shared" si="10"/>
        <v>0.88208312751393692</v>
      </c>
      <c r="H382" s="312">
        <v>566.84</v>
      </c>
      <c r="I382" s="240">
        <f t="shared" si="11"/>
        <v>18592490</v>
      </c>
      <c r="J382" s="251" t="s">
        <v>21</v>
      </c>
      <c r="K382" s="252" t="s">
        <v>226</v>
      </c>
      <c r="L382" s="252" t="s">
        <v>818</v>
      </c>
      <c r="M382" s="252" t="s">
        <v>822</v>
      </c>
      <c r="N382" s="251" t="s">
        <v>29</v>
      </c>
      <c r="O382" s="251" t="s">
        <v>84</v>
      </c>
      <c r="P382" s="307"/>
      <c r="Q382" s="167"/>
      <c r="R382" s="241"/>
      <c r="S382" s="241"/>
    </row>
    <row r="383" spans="1:19">
      <c r="A383" s="257">
        <v>43687</v>
      </c>
      <c r="B383" s="252" t="s">
        <v>240</v>
      </c>
      <c r="C383" s="251" t="s">
        <v>22</v>
      </c>
      <c r="D383" s="251" t="s">
        <v>20</v>
      </c>
      <c r="E383" s="1"/>
      <c r="F383" s="1">
        <v>500</v>
      </c>
      <c r="G383" s="312">
        <f t="shared" si="10"/>
        <v>0.88208312751393692</v>
      </c>
      <c r="H383" s="312">
        <v>566.84</v>
      </c>
      <c r="I383" s="240">
        <f t="shared" si="11"/>
        <v>18591990</v>
      </c>
      <c r="J383" s="251" t="s">
        <v>21</v>
      </c>
      <c r="K383" s="252" t="s">
        <v>226</v>
      </c>
      <c r="L383" s="252" t="s">
        <v>818</v>
      </c>
      <c r="M383" s="252" t="s">
        <v>822</v>
      </c>
      <c r="N383" s="251" t="s">
        <v>29</v>
      </c>
      <c r="O383" s="251" t="s">
        <v>84</v>
      </c>
      <c r="P383" s="307"/>
      <c r="Q383" s="167"/>
      <c r="R383" s="241"/>
      <c r="S383" s="241"/>
    </row>
    <row r="384" spans="1:19">
      <c r="A384" s="257">
        <v>43687</v>
      </c>
      <c r="B384" s="252" t="s">
        <v>241</v>
      </c>
      <c r="C384" s="251" t="s">
        <v>22</v>
      </c>
      <c r="D384" s="251" t="s">
        <v>20</v>
      </c>
      <c r="E384" s="1"/>
      <c r="F384" s="1">
        <v>500</v>
      </c>
      <c r="G384" s="312">
        <f t="shared" si="10"/>
        <v>0.88208312751393692</v>
      </c>
      <c r="H384" s="312">
        <v>566.84</v>
      </c>
      <c r="I384" s="240">
        <f t="shared" si="11"/>
        <v>18591490</v>
      </c>
      <c r="J384" s="251" t="s">
        <v>21</v>
      </c>
      <c r="K384" s="252" t="s">
        <v>226</v>
      </c>
      <c r="L384" s="252" t="s">
        <v>818</v>
      </c>
      <c r="M384" s="252" t="s">
        <v>822</v>
      </c>
      <c r="N384" s="251" t="s">
        <v>29</v>
      </c>
      <c r="O384" s="251" t="s">
        <v>84</v>
      </c>
      <c r="P384" s="307"/>
      <c r="Q384" s="167"/>
      <c r="R384" s="241"/>
      <c r="S384" s="241"/>
    </row>
    <row r="385" spans="1:19">
      <c r="A385" s="257">
        <v>43687</v>
      </c>
      <c r="B385" s="252" t="s">
        <v>242</v>
      </c>
      <c r="C385" s="251" t="s">
        <v>22</v>
      </c>
      <c r="D385" s="251" t="s">
        <v>20</v>
      </c>
      <c r="E385" s="1"/>
      <c r="F385" s="1">
        <v>500</v>
      </c>
      <c r="G385" s="312">
        <f t="shared" si="10"/>
        <v>0.88208312751393692</v>
      </c>
      <c r="H385" s="312">
        <v>566.84</v>
      </c>
      <c r="I385" s="240">
        <f t="shared" si="11"/>
        <v>18590990</v>
      </c>
      <c r="J385" s="251" t="s">
        <v>21</v>
      </c>
      <c r="K385" s="252" t="s">
        <v>226</v>
      </c>
      <c r="L385" s="252" t="s">
        <v>818</v>
      </c>
      <c r="M385" s="252" t="s">
        <v>822</v>
      </c>
      <c r="N385" s="251" t="s">
        <v>29</v>
      </c>
      <c r="O385" s="251" t="s">
        <v>84</v>
      </c>
      <c r="P385" s="307"/>
      <c r="Q385" s="167"/>
      <c r="R385" s="241"/>
      <c r="S385" s="241"/>
    </row>
    <row r="386" spans="1:19">
      <c r="A386" s="257">
        <v>43687</v>
      </c>
      <c r="B386" s="252" t="s">
        <v>243</v>
      </c>
      <c r="C386" s="251" t="s">
        <v>22</v>
      </c>
      <c r="D386" s="251" t="s">
        <v>20</v>
      </c>
      <c r="E386" s="1"/>
      <c r="F386" s="1">
        <v>500</v>
      </c>
      <c r="G386" s="312">
        <f t="shared" si="10"/>
        <v>0.88208312751393692</v>
      </c>
      <c r="H386" s="312">
        <v>566.84</v>
      </c>
      <c r="I386" s="240">
        <f t="shared" si="11"/>
        <v>18590490</v>
      </c>
      <c r="J386" s="251" t="s">
        <v>21</v>
      </c>
      <c r="K386" s="252" t="s">
        <v>226</v>
      </c>
      <c r="L386" s="252" t="s">
        <v>818</v>
      </c>
      <c r="M386" s="252" t="s">
        <v>822</v>
      </c>
      <c r="N386" s="251" t="s">
        <v>29</v>
      </c>
      <c r="O386" s="251" t="s">
        <v>84</v>
      </c>
      <c r="P386" s="307"/>
      <c r="Q386" s="167"/>
      <c r="R386" s="241"/>
      <c r="S386" s="241"/>
    </row>
    <row r="387" spans="1:19">
      <c r="A387" s="257">
        <v>43687</v>
      </c>
      <c r="B387" s="252" t="s">
        <v>244</v>
      </c>
      <c r="C387" s="251" t="s">
        <v>22</v>
      </c>
      <c r="D387" s="251" t="s">
        <v>20</v>
      </c>
      <c r="E387" s="1"/>
      <c r="F387" s="1">
        <v>500</v>
      </c>
      <c r="G387" s="312">
        <f t="shared" si="10"/>
        <v>0.88208312751393692</v>
      </c>
      <c r="H387" s="312">
        <v>566.84</v>
      </c>
      <c r="I387" s="240">
        <f t="shared" si="11"/>
        <v>18589990</v>
      </c>
      <c r="J387" s="251" t="s">
        <v>21</v>
      </c>
      <c r="K387" s="252" t="s">
        <v>226</v>
      </c>
      <c r="L387" s="252" t="s">
        <v>818</v>
      </c>
      <c r="M387" s="252" t="s">
        <v>822</v>
      </c>
      <c r="N387" s="251" t="s">
        <v>29</v>
      </c>
      <c r="O387" s="251" t="s">
        <v>84</v>
      </c>
      <c r="P387" s="307"/>
      <c r="Q387" s="167"/>
      <c r="R387" s="241"/>
      <c r="S387" s="241"/>
    </row>
    <row r="388" spans="1:19">
      <c r="A388" s="257">
        <v>43687</v>
      </c>
      <c r="B388" s="252" t="s">
        <v>245</v>
      </c>
      <c r="C388" s="251" t="s">
        <v>22</v>
      </c>
      <c r="D388" s="251" t="s">
        <v>20</v>
      </c>
      <c r="E388" s="1"/>
      <c r="F388" s="1">
        <v>500</v>
      </c>
      <c r="G388" s="312">
        <f t="shared" si="10"/>
        <v>0.88208312751393692</v>
      </c>
      <c r="H388" s="312">
        <v>566.84</v>
      </c>
      <c r="I388" s="240">
        <f t="shared" si="11"/>
        <v>18589490</v>
      </c>
      <c r="J388" s="251" t="s">
        <v>21</v>
      </c>
      <c r="K388" s="252" t="s">
        <v>226</v>
      </c>
      <c r="L388" s="252" t="s">
        <v>818</v>
      </c>
      <c r="M388" s="252" t="s">
        <v>822</v>
      </c>
      <c r="N388" s="251" t="s">
        <v>29</v>
      </c>
      <c r="O388" s="251" t="s">
        <v>84</v>
      </c>
      <c r="P388" s="307"/>
      <c r="Q388" s="167"/>
      <c r="R388" s="241"/>
      <c r="S388" s="241"/>
    </row>
    <row r="389" spans="1:19">
      <c r="A389" s="257">
        <v>43687</v>
      </c>
      <c r="B389" s="252" t="s">
        <v>246</v>
      </c>
      <c r="C389" s="251" t="s">
        <v>22</v>
      </c>
      <c r="D389" s="251" t="s">
        <v>20</v>
      </c>
      <c r="E389" s="1"/>
      <c r="F389" s="1">
        <v>500</v>
      </c>
      <c r="G389" s="312">
        <f t="shared" si="10"/>
        <v>0.88208312751393692</v>
      </c>
      <c r="H389" s="312">
        <v>566.84</v>
      </c>
      <c r="I389" s="240">
        <f t="shared" si="11"/>
        <v>18588990</v>
      </c>
      <c r="J389" s="251" t="s">
        <v>21</v>
      </c>
      <c r="K389" s="252" t="s">
        <v>226</v>
      </c>
      <c r="L389" s="252" t="s">
        <v>818</v>
      </c>
      <c r="M389" s="252" t="s">
        <v>822</v>
      </c>
      <c r="N389" s="251" t="s">
        <v>29</v>
      </c>
      <c r="O389" s="251" t="s">
        <v>84</v>
      </c>
      <c r="P389" s="307"/>
      <c r="Q389" s="167"/>
      <c r="R389" s="241"/>
      <c r="S389" s="241"/>
    </row>
    <row r="390" spans="1:19">
      <c r="A390" s="257">
        <v>43687</v>
      </c>
      <c r="B390" s="252" t="s">
        <v>247</v>
      </c>
      <c r="C390" s="251" t="s">
        <v>22</v>
      </c>
      <c r="D390" s="251" t="s">
        <v>20</v>
      </c>
      <c r="E390" s="1"/>
      <c r="F390" s="1">
        <v>500</v>
      </c>
      <c r="G390" s="312">
        <f t="shared" si="10"/>
        <v>0.88208312751393692</v>
      </c>
      <c r="H390" s="312">
        <v>566.84</v>
      </c>
      <c r="I390" s="240">
        <f t="shared" si="11"/>
        <v>18588490</v>
      </c>
      <c r="J390" s="251" t="s">
        <v>21</v>
      </c>
      <c r="K390" s="252" t="s">
        <v>226</v>
      </c>
      <c r="L390" s="252" t="s">
        <v>818</v>
      </c>
      <c r="M390" s="252" t="s">
        <v>822</v>
      </c>
      <c r="N390" s="251" t="s">
        <v>29</v>
      </c>
      <c r="O390" s="251" t="s">
        <v>84</v>
      </c>
      <c r="P390" s="307"/>
      <c r="Q390" s="167"/>
      <c r="R390" s="241"/>
      <c r="S390" s="241"/>
    </row>
    <row r="391" spans="1:19">
      <c r="A391" s="257">
        <v>43687</v>
      </c>
      <c r="B391" s="252" t="s">
        <v>320</v>
      </c>
      <c r="C391" s="251" t="s">
        <v>22</v>
      </c>
      <c r="D391" s="254" t="s">
        <v>20</v>
      </c>
      <c r="E391" s="1"/>
      <c r="F391" s="1">
        <v>2000</v>
      </c>
      <c r="G391" s="312">
        <f t="shared" si="10"/>
        <v>3.5283325100557477</v>
      </c>
      <c r="H391" s="312">
        <v>566.84</v>
      </c>
      <c r="I391" s="240">
        <f t="shared" si="11"/>
        <v>18586490</v>
      </c>
      <c r="J391" s="251" t="s">
        <v>49</v>
      </c>
      <c r="K391" s="252" t="s">
        <v>30</v>
      </c>
      <c r="L391" s="252" t="s">
        <v>818</v>
      </c>
      <c r="M391" s="252" t="s">
        <v>822</v>
      </c>
      <c r="N391" s="251" t="s">
        <v>29</v>
      </c>
      <c r="O391" s="251" t="s">
        <v>84</v>
      </c>
      <c r="P391" s="307"/>
      <c r="Q391" s="167"/>
      <c r="R391" s="241"/>
      <c r="S391" s="241"/>
    </row>
    <row r="392" spans="1:19">
      <c r="A392" s="257">
        <v>43687</v>
      </c>
      <c r="B392" s="252" t="s">
        <v>735</v>
      </c>
      <c r="C392" s="252" t="s">
        <v>65</v>
      </c>
      <c r="D392" s="254" t="s">
        <v>20</v>
      </c>
      <c r="E392" s="1"/>
      <c r="F392" s="1">
        <v>2000</v>
      </c>
      <c r="G392" s="312">
        <f t="shared" si="10"/>
        <v>3.5283325100557477</v>
      </c>
      <c r="H392" s="312">
        <v>566.84</v>
      </c>
      <c r="I392" s="240">
        <f t="shared" si="11"/>
        <v>18584490</v>
      </c>
      <c r="J392" s="251" t="s">
        <v>49</v>
      </c>
      <c r="K392" s="252" t="s">
        <v>30</v>
      </c>
      <c r="L392" s="252" t="s">
        <v>818</v>
      </c>
      <c r="M392" s="252" t="s">
        <v>822</v>
      </c>
      <c r="N392" s="251" t="s">
        <v>29</v>
      </c>
      <c r="O392" s="251" t="s">
        <v>84</v>
      </c>
      <c r="P392" s="307"/>
      <c r="Q392" s="167"/>
      <c r="R392" s="241"/>
      <c r="S392" s="241"/>
    </row>
    <row r="393" spans="1:19">
      <c r="A393" s="257">
        <v>43687</v>
      </c>
      <c r="B393" s="252" t="s">
        <v>331</v>
      </c>
      <c r="C393" s="251" t="s">
        <v>22</v>
      </c>
      <c r="D393" s="254" t="s">
        <v>20</v>
      </c>
      <c r="E393" s="1"/>
      <c r="F393" s="1">
        <v>2000</v>
      </c>
      <c r="G393" s="312">
        <f t="shared" si="10"/>
        <v>3.5283325100557477</v>
      </c>
      <c r="H393" s="312">
        <v>566.84</v>
      </c>
      <c r="I393" s="240">
        <f t="shared" si="11"/>
        <v>18582490</v>
      </c>
      <c r="J393" s="251" t="s">
        <v>49</v>
      </c>
      <c r="K393" s="252" t="s">
        <v>30</v>
      </c>
      <c r="L393" s="252" t="s">
        <v>818</v>
      </c>
      <c r="M393" s="252" t="s">
        <v>822</v>
      </c>
      <c r="N393" s="251" t="s">
        <v>29</v>
      </c>
      <c r="O393" s="251" t="s">
        <v>84</v>
      </c>
      <c r="P393" s="307"/>
      <c r="Q393" s="167"/>
      <c r="R393" s="241"/>
      <c r="S393" s="241"/>
    </row>
    <row r="394" spans="1:19">
      <c r="A394" s="257">
        <v>43687</v>
      </c>
      <c r="B394" s="252" t="s">
        <v>332</v>
      </c>
      <c r="C394" s="251" t="s">
        <v>22</v>
      </c>
      <c r="D394" s="254" t="s">
        <v>20</v>
      </c>
      <c r="E394" s="1"/>
      <c r="F394" s="1">
        <v>2000</v>
      </c>
      <c r="G394" s="312">
        <f t="shared" si="10"/>
        <v>3.5283325100557477</v>
      </c>
      <c r="H394" s="312">
        <v>566.84</v>
      </c>
      <c r="I394" s="240">
        <f t="shared" si="11"/>
        <v>18580490</v>
      </c>
      <c r="J394" s="251" t="s">
        <v>49</v>
      </c>
      <c r="K394" s="252" t="s">
        <v>30</v>
      </c>
      <c r="L394" s="252" t="s">
        <v>818</v>
      </c>
      <c r="M394" s="252" t="s">
        <v>822</v>
      </c>
      <c r="N394" s="251" t="s">
        <v>29</v>
      </c>
      <c r="O394" s="251" t="s">
        <v>84</v>
      </c>
      <c r="P394" s="307"/>
      <c r="Q394" s="167"/>
      <c r="R394" s="241"/>
      <c r="S394" s="241"/>
    </row>
    <row r="395" spans="1:19">
      <c r="A395" s="257">
        <v>43687</v>
      </c>
      <c r="B395" s="252" t="s">
        <v>333</v>
      </c>
      <c r="C395" s="251" t="s">
        <v>22</v>
      </c>
      <c r="D395" s="254" t="s">
        <v>20</v>
      </c>
      <c r="E395" s="1"/>
      <c r="F395" s="1">
        <v>2000</v>
      </c>
      <c r="G395" s="312">
        <f t="shared" si="10"/>
        <v>3.5283325100557477</v>
      </c>
      <c r="H395" s="312">
        <v>566.84</v>
      </c>
      <c r="I395" s="240">
        <f t="shared" si="11"/>
        <v>18578490</v>
      </c>
      <c r="J395" s="251" t="s">
        <v>49</v>
      </c>
      <c r="K395" s="252" t="s">
        <v>30</v>
      </c>
      <c r="L395" s="252" t="s">
        <v>818</v>
      </c>
      <c r="M395" s="252" t="s">
        <v>822</v>
      </c>
      <c r="N395" s="251" t="s">
        <v>29</v>
      </c>
      <c r="O395" s="251" t="s">
        <v>84</v>
      </c>
      <c r="P395" s="307"/>
      <c r="Q395" s="167"/>
      <c r="R395" s="241"/>
      <c r="S395" s="241"/>
    </row>
    <row r="396" spans="1:19">
      <c r="A396" s="257">
        <v>43687</v>
      </c>
      <c r="B396" s="252" t="s">
        <v>334</v>
      </c>
      <c r="C396" s="251" t="s">
        <v>22</v>
      </c>
      <c r="D396" s="254" t="s">
        <v>20</v>
      </c>
      <c r="E396" s="1"/>
      <c r="F396" s="1">
        <v>1000</v>
      </c>
      <c r="G396" s="312">
        <f t="shared" si="10"/>
        <v>1.7641662550278738</v>
      </c>
      <c r="H396" s="312">
        <v>566.84</v>
      </c>
      <c r="I396" s="240">
        <f t="shared" si="11"/>
        <v>18577490</v>
      </c>
      <c r="J396" s="251" t="s">
        <v>49</v>
      </c>
      <c r="K396" s="252" t="s">
        <v>30</v>
      </c>
      <c r="L396" s="252" t="s">
        <v>818</v>
      </c>
      <c r="M396" s="252" t="s">
        <v>822</v>
      </c>
      <c r="N396" s="251" t="s">
        <v>29</v>
      </c>
      <c r="O396" s="251" t="s">
        <v>84</v>
      </c>
      <c r="P396" s="307"/>
      <c r="Q396" s="167"/>
      <c r="R396" s="241"/>
      <c r="S396" s="241"/>
    </row>
    <row r="397" spans="1:19">
      <c r="A397" s="257">
        <v>43687</v>
      </c>
      <c r="B397" s="252" t="s">
        <v>741</v>
      </c>
      <c r="C397" s="252" t="s">
        <v>65</v>
      </c>
      <c r="D397" s="254" t="s">
        <v>20</v>
      </c>
      <c r="E397" s="1"/>
      <c r="F397" s="1">
        <v>3000</v>
      </c>
      <c r="G397" s="312">
        <f t="shared" ref="G397:G460" si="12">+F397/H397</f>
        <v>5.2924987650836215</v>
      </c>
      <c r="H397" s="312">
        <v>566.84</v>
      </c>
      <c r="I397" s="240">
        <f t="shared" si="11"/>
        <v>18574490</v>
      </c>
      <c r="J397" s="251" t="s">
        <v>49</v>
      </c>
      <c r="K397" s="252" t="s">
        <v>30</v>
      </c>
      <c r="L397" s="252" t="s">
        <v>818</v>
      </c>
      <c r="M397" s="252" t="s">
        <v>822</v>
      </c>
      <c r="N397" s="251" t="s">
        <v>29</v>
      </c>
      <c r="O397" s="251" t="s">
        <v>84</v>
      </c>
      <c r="P397" s="307"/>
      <c r="Q397" s="167"/>
      <c r="R397" s="241"/>
      <c r="S397" s="241"/>
    </row>
    <row r="398" spans="1:19">
      <c r="A398" s="257">
        <v>43687</v>
      </c>
      <c r="B398" s="252" t="s">
        <v>314</v>
      </c>
      <c r="C398" s="251" t="s">
        <v>22</v>
      </c>
      <c r="D398" s="254" t="s">
        <v>20</v>
      </c>
      <c r="E398" s="1"/>
      <c r="F398" s="1">
        <v>1500</v>
      </c>
      <c r="G398" s="312">
        <f t="shared" si="12"/>
        <v>2.6462493825418107</v>
      </c>
      <c r="H398" s="312">
        <v>566.84</v>
      </c>
      <c r="I398" s="240">
        <f t="shared" si="11"/>
        <v>18572990</v>
      </c>
      <c r="J398" s="251" t="s">
        <v>49</v>
      </c>
      <c r="K398" s="252" t="s">
        <v>30</v>
      </c>
      <c r="L398" s="252" t="s">
        <v>818</v>
      </c>
      <c r="M398" s="252" t="s">
        <v>822</v>
      </c>
      <c r="N398" s="251" t="s">
        <v>29</v>
      </c>
      <c r="O398" s="251" t="s">
        <v>84</v>
      </c>
      <c r="P398" s="307"/>
      <c r="Q398" s="167"/>
      <c r="R398" s="241"/>
      <c r="S398" s="241"/>
    </row>
    <row r="399" spans="1:19">
      <c r="A399" s="257">
        <v>43687</v>
      </c>
      <c r="B399" s="252" t="s">
        <v>465</v>
      </c>
      <c r="C399" s="251" t="s">
        <v>22</v>
      </c>
      <c r="D399" s="252" t="s">
        <v>20</v>
      </c>
      <c r="E399" s="1"/>
      <c r="F399" s="1">
        <v>1000</v>
      </c>
      <c r="G399" s="312">
        <f t="shared" si="12"/>
        <v>1.7641662550278738</v>
      </c>
      <c r="H399" s="312">
        <v>566.84</v>
      </c>
      <c r="I399" s="240">
        <f t="shared" ref="I399:I462" si="13">I398+E399-F399</f>
        <v>18571990</v>
      </c>
      <c r="J399" s="251" t="s">
        <v>64</v>
      </c>
      <c r="K399" s="252" t="s">
        <v>226</v>
      </c>
      <c r="L399" s="252" t="s">
        <v>818</v>
      </c>
      <c r="M399" s="252" t="s">
        <v>822</v>
      </c>
      <c r="N399" s="251" t="s">
        <v>29</v>
      </c>
      <c r="O399" s="251" t="s">
        <v>84</v>
      </c>
      <c r="P399" s="307"/>
      <c r="Q399" s="167"/>
      <c r="R399" s="241"/>
      <c r="S399" s="241"/>
    </row>
    <row r="400" spans="1:19">
      <c r="A400" s="257">
        <v>43687</v>
      </c>
      <c r="B400" s="252" t="s">
        <v>466</v>
      </c>
      <c r="C400" s="251" t="s">
        <v>22</v>
      </c>
      <c r="D400" s="252" t="s">
        <v>20</v>
      </c>
      <c r="E400" s="1"/>
      <c r="F400" s="1">
        <v>1000</v>
      </c>
      <c r="G400" s="312">
        <f t="shared" si="12"/>
        <v>1.7641662550278738</v>
      </c>
      <c r="H400" s="312">
        <v>566.84</v>
      </c>
      <c r="I400" s="240">
        <f t="shared" si="13"/>
        <v>18570990</v>
      </c>
      <c r="J400" s="251" t="s">
        <v>64</v>
      </c>
      <c r="K400" s="252" t="s">
        <v>226</v>
      </c>
      <c r="L400" s="252" t="s">
        <v>818</v>
      </c>
      <c r="M400" s="252" t="s">
        <v>822</v>
      </c>
      <c r="N400" s="251" t="s">
        <v>29</v>
      </c>
      <c r="O400" s="251" t="s">
        <v>84</v>
      </c>
      <c r="P400" s="307"/>
      <c r="Q400" s="167"/>
      <c r="R400" s="241"/>
      <c r="S400" s="241"/>
    </row>
    <row r="401" spans="1:19">
      <c r="A401" s="257">
        <v>43687</v>
      </c>
      <c r="B401" s="252" t="s">
        <v>67</v>
      </c>
      <c r="C401" s="251" t="s">
        <v>22</v>
      </c>
      <c r="D401" s="252" t="s">
        <v>20</v>
      </c>
      <c r="E401" s="1"/>
      <c r="F401" s="1">
        <v>1000</v>
      </c>
      <c r="G401" s="312">
        <f t="shared" si="12"/>
        <v>1.7641662550278738</v>
      </c>
      <c r="H401" s="312">
        <v>566.84</v>
      </c>
      <c r="I401" s="240">
        <f t="shared" si="13"/>
        <v>18569990</v>
      </c>
      <c r="J401" s="251" t="s">
        <v>64</v>
      </c>
      <c r="K401" s="252" t="s">
        <v>226</v>
      </c>
      <c r="L401" s="252" t="s">
        <v>818</v>
      </c>
      <c r="M401" s="252" t="s">
        <v>822</v>
      </c>
      <c r="N401" s="251" t="s">
        <v>29</v>
      </c>
      <c r="O401" s="251" t="s">
        <v>84</v>
      </c>
      <c r="P401" s="307"/>
      <c r="Q401" s="167"/>
      <c r="R401" s="241"/>
      <c r="S401" s="241"/>
    </row>
    <row r="402" spans="1:19">
      <c r="A402" s="257">
        <v>43687</v>
      </c>
      <c r="B402" s="252" t="s">
        <v>467</v>
      </c>
      <c r="C402" s="251" t="s">
        <v>22</v>
      </c>
      <c r="D402" s="252" t="s">
        <v>20</v>
      </c>
      <c r="E402" s="1"/>
      <c r="F402" s="1">
        <v>1000</v>
      </c>
      <c r="G402" s="312">
        <f t="shared" si="12"/>
        <v>1.7641662550278738</v>
      </c>
      <c r="H402" s="312">
        <v>566.84</v>
      </c>
      <c r="I402" s="240">
        <f t="shared" si="13"/>
        <v>18568990</v>
      </c>
      <c r="J402" s="251" t="s">
        <v>64</v>
      </c>
      <c r="K402" s="252" t="s">
        <v>226</v>
      </c>
      <c r="L402" s="252" t="s">
        <v>818</v>
      </c>
      <c r="M402" s="252" t="s">
        <v>822</v>
      </c>
      <c r="N402" s="251" t="s">
        <v>29</v>
      </c>
      <c r="O402" s="251" t="s">
        <v>84</v>
      </c>
      <c r="P402" s="307"/>
      <c r="Q402" s="167"/>
      <c r="R402" s="241"/>
      <c r="S402" s="241"/>
    </row>
    <row r="403" spans="1:19">
      <c r="A403" s="257">
        <v>43687</v>
      </c>
      <c r="B403" s="252" t="s">
        <v>468</v>
      </c>
      <c r="C403" s="251" t="s">
        <v>22</v>
      </c>
      <c r="D403" s="252" t="s">
        <v>20</v>
      </c>
      <c r="E403" s="1"/>
      <c r="F403" s="1">
        <v>1000</v>
      </c>
      <c r="G403" s="312">
        <f t="shared" si="12"/>
        <v>1.7641662550278738</v>
      </c>
      <c r="H403" s="312">
        <v>566.84</v>
      </c>
      <c r="I403" s="240">
        <f t="shared" si="13"/>
        <v>18567990</v>
      </c>
      <c r="J403" s="251" t="s">
        <v>64</v>
      </c>
      <c r="K403" s="252" t="s">
        <v>226</v>
      </c>
      <c r="L403" s="252" t="s">
        <v>818</v>
      </c>
      <c r="M403" s="252" t="s">
        <v>822</v>
      </c>
      <c r="N403" s="251" t="s">
        <v>29</v>
      </c>
      <c r="O403" s="251" t="s">
        <v>84</v>
      </c>
      <c r="P403" s="307"/>
      <c r="Q403" s="167"/>
      <c r="R403" s="241"/>
      <c r="S403" s="241"/>
    </row>
    <row r="404" spans="1:19">
      <c r="A404" s="257">
        <v>43687</v>
      </c>
      <c r="B404" s="252" t="s">
        <v>469</v>
      </c>
      <c r="C404" s="251" t="s">
        <v>22</v>
      </c>
      <c r="D404" s="252" t="s">
        <v>20</v>
      </c>
      <c r="E404" s="1"/>
      <c r="F404" s="1">
        <v>1000</v>
      </c>
      <c r="G404" s="312">
        <f t="shared" si="12"/>
        <v>1.7641662550278738</v>
      </c>
      <c r="H404" s="312">
        <v>566.84</v>
      </c>
      <c r="I404" s="240">
        <f t="shared" si="13"/>
        <v>18566990</v>
      </c>
      <c r="J404" s="251" t="s">
        <v>64</v>
      </c>
      <c r="K404" s="252" t="s">
        <v>226</v>
      </c>
      <c r="L404" s="252" t="s">
        <v>818</v>
      </c>
      <c r="M404" s="252" t="s">
        <v>822</v>
      </c>
      <c r="N404" s="251" t="s">
        <v>29</v>
      </c>
      <c r="O404" s="251" t="s">
        <v>84</v>
      </c>
      <c r="P404" s="307"/>
      <c r="Q404" s="167"/>
      <c r="R404" s="241"/>
      <c r="S404" s="241"/>
    </row>
    <row r="405" spans="1:19">
      <c r="A405" s="257">
        <v>43687</v>
      </c>
      <c r="B405" s="252" t="s">
        <v>470</v>
      </c>
      <c r="C405" s="251" t="s">
        <v>22</v>
      </c>
      <c r="D405" s="252" t="s">
        <v>20</v>
      </c>
      <c r="E405" s="1"/>
      <c r="F405" s="1">
        <v>1000</v>
      </c>
      <c r="G405" s="312">
        <f t="shared" si="12"/>
        <v>1.7641662550278738</v>
      </c>
      <c r="H405" s="312">
        <v>566.84</v>
      </c>
      <c r="I405" s="240">
        <f t="shared" si="13"/>
        <v>18565990</v>
      </c>
      <c r="J405" s="251" t="s">
        <v>64</v>
      </c>
      <c r="K405" s="252" t="s">
        <v>226</v>
      </c>
      <c r="L405" s="252" t="s">
        <v>818</v>
      </c>
      <c r="M405" s="252" t="s">
        <v>822</v>
      </c>
      <c r="N405" s="251" t="s">
        <v>29</v>
      </c>
      <c r="O405" s="251" t="s">
        <v>84</v>
      </c>
      <c r="P405" s="307"/>
      <c r="Q405" s="167"/>
      <c r="R405" s="241"/>
      <c r="S405" s="241"/>
    </row>
    <row r="406" spans="1:19">
      <c r="A406" s="257">
        <v>43687</v>
      </c>
      <c r="B406" s="252" t="s">
        <v>471</v>
      </c>
      <c r="C406" s="251" t="s">
        <v>22</v>
      </c>
      <c r="D406" s="252" t="s">
        <v>20</v>
      </c>
      <c r="E406" s="1"/>
      <c r="F406" s="1">
        <v>1000</v>
      </c>
      <c r="G406" s="312">
        <f t="shared" si="12"/>
        <v>1.7641662550278738</v>
      </c>
      <c r="H406" s="312">
        <v>566.84</v>
      </c>
      <c r="I406" s="240">
        <f t="shared" si="13"/>
        <v>18564990</v>
      </c>
      <c r="J406" s="251" t="s">
        <v>64</v>
      </c>
      <c r="K406" s="252" t="s">
        <v>226</v>
      </c>
      <c r="L406" s="252" t="s">
        <v>818</v>
      </c>
      <c r="M406" s="252" t="s">
        <v>822</v>
      </c>
      <c r="N406" s="251" t="s">
        <v>29</v>
      </c>
      <c r="O406" s="251" t="s">
        <v>84</v>
      </c>
      <c r="P406" s="307"/>
      <c r="Q406" s="167"/>
      <c r="R406" s="241"/>
      <c r="S406" s="241"/>
    </row>
    <row r="407" spans="1:19">
      <c r="A407" s="257">
        <v>43688</v>
      </c>
      <c r="B407" s="252" t="s">
        <v>248</v>
      </c>
      <c r="C407" s="251" t="s">
        <v>22</v>
      </c>
      <c r="D407" s="251" t="s">
        <v>20</v>
      </c>
      <c r="E407" s="1"/>
      <c r="F407" s="1">
        <v>500</v>
      </c>
      <c r="G407" s="312">
        <f t="shared" si="12"/>
        <v>0.88208312751393692</v>
      </c>
      <c r="H407" s="312">
        <v>566.84</v>
      </c>
      <c r="I407" s="240">
        <f t="shared" si="13"/>
        <v>18564490</v>
      </c>
      <c r="J407" s="251" t="s">
        <v>21</v>
      </c>
      <c r="K407" s="252" t="s">
        <v>226</v>
      </c>
      <c r="L407" s="252" t="s">
        <v>818</v>
      </c>
      <c r="M407" s="252" t="s">
        <v>822</v>
      </c>
      <c r="N407" s="251" t="s">
        <v>29</v>
      </c>
      <c r="O407" s="251" t="s">
        <v>84</v>
      </c>
      <c r="P407" s="307"/>
      <c r="Q407" s="167"/>
      <c r="R407" s="241"/>
      <c r="S407" s="241"/>
    </row>
    <row r="408" spans="1:19">
      <c r="A408" s="257">
        <v>43688</v>
      </c>
      <c r="B408" s="252" t="s">
        <v>249</v>
      </c>
      <c r="C408" s="251" t="s">
        <v>22</v>
      </c>
      <c r="D408" s="251" t="s">
        <v>20</v>
      </c>
      <c r="E408" s="1"/>
      <c r="F408" s="1">
        <v>500</v>
      </c>
      <c r="G408" s="312">
        <f t="shared" si="12"/>
        <v>0.88208312751393692</v>
      </c>
      <c r="H408" s="312">
        <v>566.84</v>
      </c>
      <c r="I408" s="240">
        <f t="shared" si="13"/>
        <v>18563990</v>
      </c>
      <c r="J408" s="251" t="s">
        <v>21</v>
      </c>
      <c r="K408" s="252" t="s">
        <v>226</v>
      </c>
      <c r="L408" s="252" t="s">
        <v>818</v>
      </c>
      <c r="M408" s="252" t="s">
        <v>822</v>
      </c>
      <c r="N408" s="251" t="s">
        <v>29</v>
      </c>
      <c r="O408" s="251" t="s">
        <v>84</v>
      </c>
      <c r="P408" s="307"/>
      <c r="Q408" s="167"/>
      <c r="R408" s="241"/>
      <c r="S408" s="241"/>
    </row>
    <row r="409" spans="1:19">
      <c r="A409" s="257">
        <v>43688</v>
      </c>
      <c r="B409" s="252" t="s">
        <v>250</v>
      </c>
      <c r="C409" s="251" t="s">
        <v>22</v>
      </c>
      <c r="D409" s="251" t="s">
        <v>20</v>
      </c>
      <c r="E409" s="1"/>
      <c r="F409" s="1">
        <v>500</v>
      </c>
      <c r="G409" s="312">
        <f t="shared" si="12"/>
        <v>0.88208312751393692</v>
      </c>
      <c r="H409" s="312">
        <v>566.84</v>
      </c>
      <c r="I409" s="240">
        <f t="shared" si="13"/>
        <v>18563490</v>
      </c>
      <c r="J409" s="251" t="s">
        <v>21</v>
      </c>
      <c r="K409" s="252" t="s">
        <v>226</v>
      </c>
      <c r="L409" s="252" t="s">
        <v>818</v>
      </c>
      <c r="M409" s="252" t="s">
        <v>822</v>
      </c>
      <c r="N409" s="251" t="s">
        <v>29</v>
      </c>
      <c r="O409" s="251" t="s">
        <v>84</v>
      </c>
      <c r="P409" s="307"/>
      <c r="Q409" s="167"/>
      <c r="R409" s="241"/>
      <c r="S409" s="241"/>
    </row>
    <row r="410" spans="1:19">
      <c r="A410" s="257">
        <v>43688</v>
      </c>
      <c r="B410" s="252" t="s">
        <v>251</v>
      </c>
      <c r="C410" s="251" t="s">
        <v>22</v>
      </c>
      <c r="D410" s="251" t="s">
        <v>20</v>
      </c>
      <c r="E410" s="1"/>
      <c r="F410" s="1">
        <v>500</v>
      </c>
      <c r="G410" s="312">
        <f t="shared" si="12"/>
        <v>0.88208312751393692</v>
      </c>
      <c r="H410" s="312">
        <v>566.84</v>
      </c>
      <c r="I410" s="240">
        <f t="shared" si="13"/>
        <v>18562990</v>
      </c>
      <c r="J410" s="251" t="s">
        <v>21</v>
      </c>
      <c r="K410" s="252" t="s">
        <v>226</v>
      </c>
      <c r="L410" s="252" t="s">
        <v>818</v>
      </c>
      <c r="M410" s="252" t="s">
        <v>822</v>
      </c>
      <c r="N410" s="251" t="s">
        <v>29</v>
      </c>
      <c r="O410" s="251" t="s">
        <v>84</v>
      </c>
      <c r="P410" s="307"/>
      <c r="Q410" s="167"/>
      <c r="R410" s="241"/>
      <c r="S410" s="241"/>
    </row>
    <row r="411" spans="1:19">
      <c r="A411" s="257">
        <v>43688</v>
      </c>
      <c r="B411" s="252" t="s">
        <v>252</v>
      </c>
      <c r="C411" s="251" t="s">
        <v>22</v>
      </c>
      <c r="D411" s="251" t="s">
        <v>20</v>
      </c>
      <c r="E411" s="1"/>
      <c r="F411" s="1">
        <v>500</v>
      </c>
      <c r="G411" s="312">
        <f t="shared" si="12"/>
        <v>0.88208312751393692</v>
      </c>
      <c r="H411" s="312">
        <v>566.84</v>
      </c>
      <c r="I411" s="240">
        <f t="shared" si="13"/>
        <v>18562490</v>
      </c>
      <c r="J411" s="251" t="s">
        <v>21</v>
      </c>
      <c r="K411" s="252" t="s">
        <v>226</v>
      </c>
      <c r="L411" s="252" t="s">
        <v>818</v>
      </c>
      <c r="M411" s="252" t="s">
        <v>822</v>
      </c>
      <c r="N411" s="251" t="s">
        <v>29</v>
      </c>
      <c r="O411" s="251" t="s">
        <v>84</v>
      </c>
      <c r="P411" s="307"/>
      <c r="Q411" s="167"/>
      <c r="R411" s="241"/>
      <c r="S411" s="241"/>
    </row>
    <row r="412" spans="1:19">
      <c r="A412" s="257">
        <v>43688</v>
      </c>
      <c r="B412" s="252" t="s">
        <v>253</v>
      </c>
      <c r="C412" s="251" t="s">
        <v>22</v>
      </c>
      <c r="D412" s="251" t="s">
        <v>20</v>
      </c>
      <c r="E412" s="1"/>
      <c r="F412" s="1">
        <v>500</v>
      </c>
      <c r="G412" s="312">
        <f t="shared" si="12"/>
        <v>0.88208312751393692</v>
      </c>
      <c r="H412" s="312">
        <v>566.84</v>
      </c>
      <c r="I412" s="240">
        <f t="shared" si="13"/>
        <v>18561990</v>
      </c>
      <c r="J412" s="251" t="s">
        <v>21</v>
      </c>
      <c r="K412" s="252" t="s">
        <v>226</v>
      </c>
      <c r="L412" s="252" t="s">
        <v>818</v>
      </c>
      <c r="M412" s="252" t="s">
        <v>822</v>
      </c>
      <c r="N412" s="251" t="s">
        <v>29</v>
      </c>
      <c r="O412" s="251" t="s">
        <v>84</v>
      </c>
      <c r="P412" s="307"/>
      <c r="Q412" s="167"/>
      <c r="R412" s="241"/>
      <c r="S412" s="241"/>
    </row>
    <row r="413" spans="1:19">
      <c r="A413" s="257">
        <v>43688</v>
      </c>
      <c r="B413" s="252" t="s">
        <v>254</v>
      </c>
      <c r="C413" s="251" t="s">
        <v>22</v>
      </c>
      <c r="D413" s="251" t="s">
        <v>20</v>
      </c>
      <c r="E413" s="1"/>
      <c r="F413" s="1">
        <v>500</v>
      </c>
      <c r="G413" s="312">
        <f t="shared" si="12"/>
        <v>0.88208312751393692</v>
      </c>
      <c r="H413" s="312">
        <v>566.84</v>
      </c>
      <c r="I413" s="240">
        <f t="shared" si="13"/>
        <v>18561490</v>
      </c>
      <c r="J413" s="251" t="s">
        <v>21</v>
      </c>
      <c r="K413" s="252" t="s">
        <v>226</v>
      </c>
      <c r="L413" s="252" t="s">
        <v>818</v>
      </c>
      <c r="M413" s="252" t="s">
        <v>822</v>
      </c>
      <c r="N413" s="251" t="s">
        <v>29</v>
      </c>
      <c r="O413" s="251" t="s">
        <v>84</v>
      </c>
      <c r="P413" s="307"/>
      <c r="Q413" s="167"/>
      <c r="R413" s="241"/>
      <c r="S413" s="241"/>
    </row>
    <row r="414" spans="1:19">
      <c r="A414" s="257">
        <v>43688</v>
      </c>
      <c r="B414" s="252" t="s">
        <v>246</v>
      </c>
      <c r="C414" s="251" t="s">
        <v>22</v>
      </c>
      <c r="D414" s="251" t="s">
        <v>20</v>
      </c>
      <c r="E414" s="1"/>
      <c r="F414" s="1">
        <v>500</v>
      </c>
      <c r="G414" s="312">
        <f t="shared" si="12"/>
        <v>0.88208312751393692</v>
      </c>
      <c r="H414" s="312">
        <v>566.84</v>
      </c>
      <c r="I414" s="240">
        <f t="shared" si="13"/>
        <v>18560990</v>
      </c>
      <c r="J414" s="251" t="s">
        <v>21</v>
      </c>
      <c r="K414" s="252" t="s">
        <v>226</v>
      </c>
      <c r="L414" s="252" t="s">
        <v>818</v>
      </c>
      <c r="M414" s="252" t="s">
        <v>822</v>
      </c>
      <c r="N414" s="251" t="s">
        <v>29</v>
      </c>
      <c r="O414" s="251" t="s">
        <v>84</v>
      </c>
      <c r="P414" s="307"/>
      <c r="Q414" s="167"/>
      <c r="R414" s="241"/>
      <c r="S414" s="241"/>
    </row>
    <row r="415" spans="1:19">
      <c r="A415" s="257">
        <v>43688</v>
      </c>
      <c r="B415" s="252" t="s">
        <v>255</v>
      </c>
      <c r="C415" s="251" t="s">
        <v>22</v>
      </c>
      <c r="D415" s="251" t="s">
        <v>20</v>
      </c>
      <c r="E415" s="1"/>
      <c r="F415" s="1">
        <v>500</v>
      </c>
      <c r="G415" s="312">
        <f t="shared" si="12"/>
        <v>0.88208312751393692</v>
      </c>
      <c r="H415" s="312">
        <v>566.84</v>
      </c>
      <c r="I415" s="240">
        <f t="shared" si="13"/>
        <v>18560490</v>
      </c>
      <c r="J415" s="251" t="s">
        <v>21</v>
      </c>
      <c r="K415" s="252" t="s">
        <v>226</v>
      </c>
      <c r="L415" s="252" t="s">
        <v>818</v>
      </c>
      <c r="M415" s="252" t="s">
        <v>822</v>
      </c>
      <c r="N415" s="251" t="s">
        <v>29</v>
      </c>
      <c r="O415" s="251" t="s">
        <v>84</v>
      </c>
      <c r="P415" s="307"/>
      <c r="Q415" s="167"/>
      <c r="R415" s="241"/>
      <c r="S415" s="241"/>
    </row>
    <row r="416" spans="1:19">
      <c r="A416" s="257">
        <v>43688</v>
      </c>
      <c r="B416" s="252" t="s">
        <v>742</v>
      </c>
      <c r="C416" s="252" t="s">
        <v>65</v>
      </c>
      <c r="D416" s="251" t="s">
        <v>20</v>
      </c>
      <c r="E416" s="1"/>
      <c r="F416" s="1">
        <v>2500</v>
      </c>
      <c r="G416" s="312">
        <f t="shared" si="12"/>
        <v>4.4104156375696846</v>
      </c>
      <c r="H416" s="312">
        <v>566.84</v>
      </c>
      <c r="I416" s="240">
        <f t="shared" si="13"/>
        <v>18557990</v>
      </c>
      <c r="J416" s="251" t="s">
        <v>21</v>
      </c>
      <c r="K416" s="252" t="s">
        <v>23</v>
      </c>
      <c r="L416" s="252" t="s">
        <v>818</v>
      </c>
      <c r="M416" s="252" t="s">
        <v>822</v>
      </c>
      <c r="N416" s="251" t="s">
        <v>29</v>
      </c>
      <c r="O416" s="251" t="s">
        <v>84</v>
      </c>
      <c r="P416" s="307"/>
      <c r="Q416" s="167"/>
      <c r="R416" s="241"/>
      <c r="S416" s="241"/>
    </row>
    <row r="417" spans="1:19">
      <c r="A417" s="257">
        <v>43688</v>
      </c>
      <c r="B417" s="252" t="s">
        <v>707</v>
      </c>
      <c r="C417" s="251" t="s">
        <v>22</v>
      </c>
      <c r="D417" s="251" t="s">
        <v>20</v>
      </c>
      <c r="E417" s="1"/>
      <c r="F417" s="1">
        <v>10000</v>
      </c>
      <c r="G417" s="312">
        <f t="shared" si="12"/>
        <v>17.641662550278738</v>
      </c>
      <c r="H417" s="312">
        <v>566.84</v>
      </c>
      <c r="I417" s="240">
        <f t="shared" si="13"/>
        <v>18547990</v>
      </c>
      <c r="J417" s="251" t="s">
        <v>21</v>
      </c>
      <c r="K417" s="252" t="s">
        <v>23</v>
      </c>
      <c r="L417" s="252" t="s">
        <v>818</v>
      </c>
      <c r="M417" s="252" t="s">
        <v>821</v>
      </c>
      <c r="N417" s="251" t="s">
        <v>29</v>
      </c>
      <c r="O417" s="252" t="s">
        <v>85</v>
      </c>
      <c r="P417" s="331" t="s">
        <v>892</v>
      </c>
      <c r="Q417" s="167"/>
      <c r="R417" s="241"/>
      <c r="S417" s="241"/>
    </row>
    <row r="418" spans="1:19">
      <c r="A418" s="257">
        <v>43688</v>
      </c>
      <c r="B418" s="252" t="s">
        <v>335</v>
      </c>
      <c r="C418" s="251" t="s">
        <v>22</v>
      </c>
      <c r="D418" s="254" t="s">
        <v>20</v>
      </c>
      <c r="E418" s="1"/>
      <c r="F418" s="1">
        <v>2000</v>
      </c>
      <c r="G418" s="312">
        <f t="shared" si="12"/>
        <v>3.5283325100557477</v>
      </c>
      <c r="H418" s="312">
        <v>566.84</v>
      </c>
      <c r="I418" s="240">
        <f t="shared" si="13"/>
        <v>18545990</v>
      </c>
      <c r="J418" s="251" t="s">
        <v>49</v>
      </c>
      <c r="K418" s="252" t="s">
        <v>30</v>
      </c>
      <c r="L418" s="252" t="s">
        <v>818</v>
      </c>
      <c r="M418" s="252" t="s">
        <v>822</v>
      </c>
      <c r="N418" s="251" t="s">
        <v>29</v>
      </c>
      <c r="O418" s="251" t="s">
        <v>84</v>
      </c>
      <c r="P418" s="307"/>
      <c r="Q418" s="167"/>
      <c r="R418" s="241"/>
      <c r="S418" s="241"/>
    </row>
    <row r="419" spans="1:19">
      <c r="A419" s="257">
        <v>43688</v>
      </c>
      <c r="B419" s="252" t="s">
        <v>336</v>
      </c>
      <c r="C419" s="251" t="s">
        <v>22</v>
      </c>
      <c r="D419" s="254" t="s">
        <v>20</v>
      </c>
      <c r="E419" s="1"/>
      <c r="F419" s="1">
        <v>1000</v>
      </c>
      <c r="G419" s="312">
        <f t="shared" si="12"/>
        <v>1.7641662550278738</v>
      </c>
      <c r="H419" s="312">
        <v>566.84</v>
      </c>
      <c r="I419" s="240">
        <f t="shared" si="13"/>
        <v>18544990</v>
      </c>
      <c r="J419" s="251" t="s">
        <v>49</v>
      </c>
      <c r="K419" s="252" t="s">
        <v>30</v>
      </c>
      <c r="L419" s="252" t="s">
        <v>818</v>
      </c>
      <c r="M419" s="252" t="s">
        <v>822</v>
      </c>
      <c r="N419" s="251" t="s">
        <v>29</v>
      </c>
      <c r="O419" s="251" t="s">
        <v>84</v>
      </c>
      <c r="P419" s="307"/>
      <c r="Q419" s="167"/>
      <c r="R419" s="241"/>
      <c r="S419" s="241"/>
    </row>
    <row r="420" spans="1:19">
      <c r="A420" s="257">
        <v>43688</v>
      </c>
      <c r="B420" s="252" t="s">
        <v>337</v>
      </c>
      <c r="C420" s="251" t="s">
        <v>22</v>
      </c>
      <c r="D420" s="254" t="s">
        <v>20</v>
      </c>
      <c r="E420" s="1"/>
      <c r="F420" s="1">
        <v>2000</v>
      </c>
      <c r="G420" s="312">
        <f t="shared" si="12"/>
        <v>3.5283325100557477</v>
      </c>
      <c r="H420" s="312">
        <v>566.84</v>
      </c>
      <c r="I420" s="240">
        <f t="shared" si="13"/>
        <v>18542990</v>
      </c>
      <c r="J420" s="251" t="s">
        <v>49</v>
      </c>
      <c r="K420" s="252" t="s">
        <v>30</v>
      </c>
      <c r="L420" s="252" t="s">
        <v>818</v>
      </c>
      <c r="M420" s="252" t="s">
        <v>822</v>
      </c>
      <c r="N420" s="251" t="s">
        <v>29</v>
      </c>
      <c r="O420" s="251" t="s">
        <v>84</v>
      </c>
      <c r="P420" s="307"/>
      <c r="Q420" s="167"/>
      <c r="R420" s="241"/>
      <c r="S420" s="241"/>
    </row>
    <row r="421" spans="1:19">
      <c r="A421" s="257">
        <v>43688</v>
      </c>
      <c r="B421" s="252" t="s">
        <v>338</v>
      </c>
      <c r="C421" s="251" t="s">
        <v>22</v>
      </c>
      <c r="D421" s="254" t="s">
        <v>20</v>
      </c>
      <c r="E421" s="1"/>
      <c r="F421" s="1">
        <v>12000</v>
      </c>
      <c r="G421" s="312">
        <f t="shared" si="12"/>
        <v>21.169995060334486</v>
      </c>
      <c r="H421" s="312">
        <v>566.84</v>
      </c>
      <c r="I421" s="240">
        <f t="shared" si="13"/>
        <v>18530990</v>
      </c>
      <c r="J421" s="251" t="s">
        <v>49</v>
      </c>
      <c r="K421" s="252">
        <v>1315</v>
      </c>
      <c r="L421" s="252" t="s">
        <v>818</v>
      </c>
      <c r="M421" s="252" t="s">
        <v>821</v>
      </c>
      <c r="N421" s="251" t="s">
        <v>29</v>
      </c>
      <c r="O421" s="251" t="s">
        <v>85</v>
      </c>
      <c r="P421" s="331" t="s">
        <v>892</v>
      </c>
      <c r="Q421" s="167"/>
      <c r="R421" s="241"/>
      <c r="S421" s="241"/>
    </row>
    <row r="422" spans="1:19">
      <c r="A422" s="257">
        <v>43688</v>
      </c>
      <c r="B422" s="252" t="s">
        <v>339</v>
      </c>
      <c r="C422" s="251" t="s">
        <v>22</v>
      </c>
      <c r="D422" s="254" t="s">
        <v>20</v>
      </c>
      <c r="E422" s="1"/>
      <c r="F422" s="1">
        <v>2000</v>
      </c>
      <c r="G422" s="312">
        <f t="shared" si="12"/>
        <v>3.5283325100557477</v>
      </c>
      <c r="H422" s="312">
        <v>566.84</v>
      </c>
      <c r="I422" s="240">
        <f t="shared" si="13"/>
        <v>18528990</v>
      </c>
      <c r="J422" s="251" t="s">
        <v>49</v>
      </c>
      <c r="K422" s="252" t="s">
        <v>30</v>
      </c>
      <c r="L422" s="252" t="s">
        <v>818</v>
      </c>
      <c r="M422" s="252" t="s">
        <v>822</v>
      </c>
      <c r="N422" s="251" t="s">
        <v>29</v>
      </c>
      <c r="O422" s="251" t="s">
        <v>84</v>
      </c>
      <c r="P422" s="307"/>
      <c r="Q422" s="167"/>
      <c r="R422" s="241"/>
      <c r="S422" s="241"/>
    </row>
    <row r="423" spans="1:19">
      <c r="A423" s="257">
        <v>43688</v>
      </c>
      <c r="B423" s="252" t="s">
        <v>340</v>
      </c>
      <c r="C423" s="251" t="s">
        <v>22</v>
      </c>
      <c r="D423" s="254" t="s">
        <v>20</v>
      </c>
      <c r="E423" s="1"/>
      <c r="F423" s="1">
        <v>2000</v>
      </c>
      <c r="G423" s="312">
        <f t="shared" si="12"/>
        <v>3.5283325100557477</v>
      </c>
      <c r="H423" s="312">
        <v>566.84</v>
      </c>
      <c r="I423" s="240">
        <f t="shared" si="13"/>
        <v>18526990</v>
      </c>
      <c r="J423" s="251" t="s">
        <v>49</v>
      </c>
      <c r="K423" s="252" t="s">
        <v>30</v>
      </c>
      <c r="L423" s="252" t="s">
        <v>818</v>
      </c>
      <c r="M423" s="252" t="s">
        <v>822</v>
      </c>
      <c r="N423" s="251" t="s">
        <v>29</v>
      </c>
      <c r="O423" s="251" t="s">
        <v>84</v>
      </c>
      <c r="P423" s="307"/>
      <c r="Q423" s="167"/>
      <c r="R423" s="241"/>
      <c r="S423" s="241"/>
    </row>
    <row r="424" spans="1:19">
      <c r="A424" s="257">
        <v>43688</v>
      </c>
      <c r="B424" s="252" t="s">
        <v>743</v>
      </c>
      <c r="C424" s="252" t="s">
        <v>65</v>
      </c>
      <c r="D424" s="254" t="s">
        <v>20</v>
      </c>
      <c r="E424" s="1"/>
      <c r="F424" s="1">
        <v>5000</v>
      </c>
      <c r="G424" s="312">
        <f t="shared" si="12"/>
        <v>8.8208312751393692</v>
      </c>
      <c r="H424" s="312">
        <v>566.84</v>
      </c>
      <c r="I424" s="240">
        <f t="shared" si="13"/>
        <v>18521990</v>
      </c>
      <c r="J424" s="251" t="s">
        <v>49</v>
      </c>
      <c r="K424" s="252" t="s">
        <v>30</v>
      </c>
      <c r="L424" s="252" t="s">
        <v>818</v>
      </c>
      <c r="M424" s="252" t="s">
        <v>822</v>
      </c>
      <c r="N424" s="251" t="s">
        <v>29</v>
      </c>
      <c r="O424" s="251" t="s">
        <v>84</v>
      </c>
      <c r="P424" s="307"/>
      <c r="Q424" s="167"/>
      <c r="R424" s="241"/>
      <c r="S424" s="241"/>
    </row>
    <row r="425" spans="1:19">
      <c r="A425" s="257">
        <v>43688</v>
      </c>
      <c r="B425" s="252" t="s">
        <v>314</v>
      </c>
      <c r="C425" s="251" t="s">
        <v>22</v>
      </c>
      <c r="D425" s="254" t="s">
        <v>20</v>
      </c>
      <c r="E425" s="1"/>
      <c r="F425" s="1">
        <v>1500</v>
      </c>
      <c r="G425" s="312">
        <f t="shared" si="12"/>
        <v>2.6462493825418107</v>
      </c>
      <c r="H425" s="312">
        <v>566.84</v>
      </c>
      <c r="I425" s="240">
        <f t="shared" si="13"/>
        <v>18520490</v>
      </c>
      <c r="J425" s="251" t="s">
        <v>49</v>
      </c>
      <c r="K425" s="252" t="s">
        <v>30</v>
      </c>
      <c r="L425" s="252" t="s">
        <v>818</v>
      </c>
      <c r="M425" s="252" t="s">
        <v>822</v>
      </c>
      <c r="N425" s="251" t="s">
        <v>29</v>
      </c>
      <c r="O425" s="251" t="s">
        <v>84</v>
      </c>
      <c r="P425" s="307"/>
      <c r="Q425" s="167"/>
      <c r="R425" s="241"/>
      <c r="S425" s="241"/>
    </row>
    <row r="426" spans="1:19">
      <c r="A426" s="257">
        <v>43688</v>
      </c>
      <c r="B426" s="252" t="s">
        <v>472</v>
      </c>
      <c r="C426" s="251" t="s">
        <v>22</v>
      </c>
      <c r="D426" s="252" t="s">
        <v>20</v>
      </c>
      <c r="E426" s="1"/>
      <c r="F426" s="1">
        <v>1000</v>
      </c>
      <c r="G426" s="312">
        <f t="shared" si="12"/>
        <v>1.7641662550278738</v>
      </c>
      <c r="H426" s="312">
        <v>566.84</v>
      </c>
      <c r="I426" s="240">
        <f t="shared" si="13"/>
        <v>18519490</v>
      </c>
      <c r="J426" s="251" t="s">
        <v>64</v>
      </c>
      <c r="K426" s="252" t="s">
        <v>226</v>
      </c>
      <c r="L426" s="252" t="s">
        <v>818</v>
      </c>
      <c r="M426" s="252" t="s">
        <v>822</v>
      </c>
      <c r="N426" s="251" t="s">
        <v>29</v>
      </c>
      <c r="O426" s="251" t="s">
        <v>84</v>
      </c>
      <c r="P426" s="307"/>
      <c r="Q426" s="167"/>
      <c r="R426" s="241"/>
      <c r="S426" s="241"/>
    </row>
    <row r="427" spans="1:19">
      <c r="A427" s="257">
        <v>43688</v>
      </c>
      <c r="B427" s="252" t="s">
        <v>473</v>
      </c>
      <c r="C427" s="251" t="s">
        <v>22</v>
      </c>
      <c r="D427" s="252" t="s">
        <v>20</v>
      </c>
      <c r="E427" s="1"/>
      <c r="F427" s="1">
        <v>1000</v>
      </c>
      <c r="G427" s="312">
        <f t="shared" si="12"/>
        <v>1.7641662550278738</v>
      </c>
      <c r="H427" s="312">
        <v>566.84</v>
      </c>
      <c r="I427" s="240">
        <f t="shared" si="13"/>
        <v>18518490</v>
      </c>
      <c r="J427" s="251" t="s">
        <v>64</v>
      </c>
      <c r="K427" s="252" t="s">
        <v>226</v>
      </c>
      <c r="L427" s="252" t="s">
        <v>818</v>
      </c>
      <c r="M427" s="252" t="s">
        <v>822</v>
      </c>
      <c r="N427" s="251" t="s">
        <v>29</v>
      </c>
      <c r="O427" s="251" t="s">
        <v>84</v>
      </c>
      <c r="P427" s="307"/>
      <c r="Q427" s="167"/>
      <c r="R427" s="241"/>
      <c r="S427" s="241"/>
    </row>
    <row r="428" spans="1:19">
      <c r="A428" s="257">
        <v>43688</v>
      </c>
      <c r="B428" s="252" t="s">
        <v>474</v>
      </c>
      <c r="C428" s="251" t="s">
        <v>22</v>
      </c>
      <c r="D428" s="252" t="s">
        <v>20</v>
      </c>
      <c r="E428" s="1"/>
      <c r="F428" s="1">
        <v>1000</v>
      </c>
      <c r="G428" s="312">
        <f t="shared" si="12"/>
        <v>1.7641662550278738</v>
      </c>
      <c r="H428" s="312">
        <v>566.84</v>
      </c>
      <c r="I428" s="240">
        <f t="shared" si="13"/>
        <v>18517490</v>
      </c>
      <c r="J428" s="251" t="s">
        <v>64</v>
      </c>
      <c r="K428" s="252" t="s">
        <v>226</v>
      </c>
      <c r="L428" s="252" t="s">
        <v>818</v>
      </c>
      <c r="M428" s="252" t="s">
        <v>822</v>
      </c>
      <c r="N428" s="251" t="s">
        <v>29</v>
      </c>
      <c r="O428" s="251" t="s">
        <v>84</v>
      </c>
      <c r="P428" s="307"/>
      <c r="Q428" s="167"/>
      <c r="R428" s="241"/>
      <c r="S428" s="241"/>
    </row>
    <row r="429" spans="1:19">
      <c r="A429" s="257">
        <v>43688</v>
      </c>
      <c r="B429" s="252" t="s">
        <v>475</v>
      </c>
      <c r="C429" s="251" t="s">
        <v>22</v>
      </c>
      <c r="D429" s="252" t="s">
        <v>20</v>
      </c>
      <c r="E429" s="1"/>
      <c r="F429" s="1">
        <v>1000</v>
      </c>
      <c r="G429" s="312">
        <f t="shared" si="12"/>
        <v>1.7641662550278738</v>
      </c>
      <c r="H429" s="312">
        <v>566.84</v>
      </c>
      <c r="I429" s="240">
        <f t="shared" si="13"/>
        <v>18516490</v>
      </c>
      <c r="J429" s="251" t="s">
        <v>64</v>
      </c>
      <c r="K429" s="252" t="s">
        <v>226</v>
      </c>
      <c r="L429" s="252" t="s">
        <v>818</v>
      </c>
      <c r="M429" s="252" t="s">
        <v>822</v>
      </c>
      <c r="N429" s="251" t="s">
        <v>29</v>
      </c>
      <c r="O429" s="251" t="s">
        <v>84</v>
      </c>
      <c r="P429" s="307"/>
      <c r="Q429" s="167"/>
      <c r="R429" s="241"/>
      <c r="S429" s="241"/>
    </row>
    <row r="430" spans="1:19">
      <c r="A430" s="257">
        <v>43688</v>
      </c>
      <c r="B430" s="252" t="s">
        <v>476</v>
      </c>
      <c r="C430" s="251" t="s">
        <v>22</v>
      </c>
      <c r="D430" s="252" t="s">
        <v>20</v>
      </c>
      <c r="E430" s="1"/>
      <c r="F430" s="1">
        <v>1000</v>
      </c>
      <c r="G430" s="312">
        <f t="shared" si="12"/>
        <v>1.7641662550278738</v>
      </c>
      <c r="H430" s="312">
        <v>566.84</v>
      </c>
      <c r="I430" s="240">
        <f t="shared" si="13"/>
        <v>18515490</v>
      </c>
      <c r="J430" s="251" t="s">
        <v>64</v>
      </c>
      <c r="K430" s="252" t="s">
        <v>226</v>
      </c>
      <c r="L430" s="252" t="s">
        <v>818</v>
      </c>
      <c r="M430" s="252" t="s">
        <v>822</v>
      </c>
      <c r="N430" s="251" t="s">
        <v>29</v>
      </c>
      <c r="O430" s="251" t="s">
        <v>84</v>
      </c>
      <c r="P430" s="307"/>
      <c r="Q430" s="167"/>
      <c r="R430" s="241"/>
      <c r="S430" s="241"/>
    </row>
    <row r="431" spans="1:19">
      <c r="A431" s="257">
        <v>43688</v>
      </c>
      <c r="B431" s="252" t="s">
        <v>69</v>
      </c>
      <c r="C431" s="251" t="s">
        <v>22</v>
      </c>
      <c r="D431" s="252" t="s">
        <v>20</v>
      </c>
      <c r="E431" s="1"/>
      <c r="F431" s="1">
        <v>10000</v>
      </c>
      <c r="G431" s="312">
        <f t="shared" si="12"/>
        <v>17.641662550278738</v>
      </c>
      <c r="H431" s="312">
        <v>566.84</v>
      </c>
      <c r="I431" s="240">
        <f t="shared" si="13"/>
        <v>18505490</v>
      </c>
      <c r="J431" s="251" t="s">
        <v>64</v>
      </c>
      <c r="K431" s="252">
        <v>64</v>
      </c>
      <c r="L431" s="252" t="s">
        <v>818</v>
      </c>
      <c r="M431" s="252" t="s">
        <v>821</v>
      </c>
      <c r="N431" s="251" t="s">
        <v>29</v>
      </c>
      <c r="O431" s="252" t="s">
        <v>85</v>
      </c>
      <c r="P431" s="331" t="s">
        <v>892</v>
      </c>
      <c r="Q431" s="167"/>
      <c r="R431" s="241"/>
      <c r="S431" s="241"/>
    </row>
    <row r="432" spans="1:19">
      <c r="A432" s="257">
        <v>43688</v>
      </c>
      <c r="B432" s="252" t="s">
        <v>477</v>
      </c>
      <c r="C432" s="251" t="s">
        <v>22</v>
      </c>
      <c r="D432" s="252" t="s">
        <v>20</v>
      </c>
      <c r="E432" s="1"/>
      <c r="F432" s="1">
        <v>1000</v>
      </c>
      <c r="G432" s="312">
        <f t="shared" si="12"/>
        <v>1.7641662550278738</v>
      </c>
      <c r="H432" s="312">
        <v>566.84</v>
      </c>
      <c r="I432" s="240">
        <f t="shared" si="13"/>
        <v>18504490</v>
      </c>
      <c r="J432" s="251" t="s">
        <v>64</v>
      </c>
      <c r="K432" s="252" t="s">
        <v>226</v>
      </c>
      <c r="L432" s="252" t="s">
        <v>818</v>
      </c>
      <c r="M432" s="252" t="s">
        <v>822</v>
      </c>
      <c r="N432" s="251" t="s">
        <v>29</v>
      </c>
      <c r="O432" s="251" t="s">
        <v>84</v>
      </c>
      <c r="P432" s="307"/>
      <c r="Q432" s="167"/>
      <c r="R432" s="241"/>
      <c r="S432" s="241"/>
    </row>
    <row r="433" spans="1:19">
      <c r="A433" s="257">
        <v>43688</v>
      </c>
      <c r="B433" s="252" t="s">
        <v>478</v>
      </c>
      <c r="C433" s="251" t="s">
        <v>22</v>
      </c>
      <c r="D433" s="252" t="s">
        <v>20</v>
      </c>
      <c r="E433" s="1"/>
      <c r="F433" s="1">
        <v>1000</v>
      </c>
      <c r="G433" s="312">
        <f t="shared" si="12"/>
        <v>1.7641662550278738</v>
      </c>
      <c r="H433" s="312">
        <v>566.84</v>
      </c>
      <c r="I433" s="240">
        <f t="shared" si="13"/>
        <v>18503490</v>
      </c>
      <c r="J433" s="251" t="s">
        <v>64</v>
      </c>
      <c r="K433" s="252" t="s">
        <v>226</v>
      </c>
      <c r="L433" s="252" t="s">
        <v>818</v>
      </c>
      <c r="M433" s="252" t="s">
        <v>822</v>
      </c>
      <c r="N433" s="251" t="s">
        <v>29</v>
      </c>
      <c r="O433" s="251" t="s">
        <v>84</v>
      </c>
      <c r="P433" s="307"/>
      <c r="Q433" s="167"/>
      <c r="R433" s="241"/>
      <c r="S433" s="241"/>
    </row>
    <row r="434" spans="1:19">
      <c r="A434" s="257">
        <v>43688</v>
      </c>
      <c r="B434" s="252" t="s">
        <v>479</v>
      </c>
      <c r="C434" s="251" t="s">
        <v>22</v>
      </c>
      <c r="D434" s="252" t="s">
        <v>20</v>
      </c>
      <c r="E434" s="1"/>
      <c r="F434" s="1">
        <v>1000</v>
      </c>
      <c r="G434" s="312">
        <f t="shared" si="12"/>
        <v>1.7641662550278738</v>
      </c>
      <c r="H434" s="312">
        <v>566.84</v>
      </c>
      <c r="I434" s="240">
        <f t="shared" si="13"/>
        <v>18502490</v>
      </c>
      <c r="J434" s="251" t="s">
        <v>64</v>
      </c>
      <c r="K434" s="252" t="s">
        <v>226</v>
      </c>
      <c r="L434" s="252" t="s">
        <v>818</v>
      </c>
      <c r="M434" s="252" t="s">
        <v>822</v>
      </c>
      <c r="N434" s="251" t="s">
        <v>29</v>
      </c>
      <c r="O434" s="251" t="s">
        <v>84</v>
      </c>
      <c r="P434" s="307"/>
      <c r="Q434" s="167"/>
      <c r="R434" s="241"/>
      <c r="S434" s="241"/>
    </row>
    <row r="435" spans="1:19">
      <c r="A435" s="257">
        <v>43688</v>
      </c>
      <c r="B435" s="252" t="s">
        <v>480</v>
      </c>
      <c r="C435" s="251" t="s">
        <v>22</v>
      </c>
      <c r="D435" s="252" t="s">
        <v>20</v>
      </c>
      <c r="E435" s="1"/>
      <c r="F435" s="1">
        <v>700</v>
      </c>
      <c r="G435" s="312">
        <f t="shared" si="12"/>
        <v>1.2349163785195116</v>
      </c>
      <c r="H435" s="312">
        <v>566.84</v>
      </c>
      <c r="I435" s="240">
        <f t="shared" si="13"/>
        <v>18501790</v>
      </c>
      <c r="J435" s="251" t="s">
        <v>64</v>
      </c>
      <c r="K435" s="252" t="s">
        <v>226</v>
      </c>
      <c r="L435" s="252" t="s">
        <v>818</v>
      </c>
      <c r="M435" s="252" t="s">
        <v>822</v>
      </c>
      <c r="N435" s="251" t="s">
        <v>29</v>
      </c>
      <c r="O435" s="251" t="s">
        <v>84</v>
      </c>
      <c r="P435" s="307"/>
      <c r="Q435" s="167"/>
      <c r="R435" s="241"/>
      <c r="S435" s="241"/>
    </row>
    <row r="436" spans="1:19">
      <c r="A436" s="257">
        <v>43688</v>
      </c>
      <c r="B436" s="252" t="s">
        <v>481</v>
      </c>
      <c r="C436" s="251" t="s">
        <v>22</v>
      </c>
      <c r="D436" s="252" t="s">
        <v>20</v>
      </c>
      <c r="E436" s="1"/>
      <c r="F436" s="1">
        <v>700</v>
      </c>
      <c r="G436" s="312">
        <f t="shared" si="12"/>
        <v>1.2349163785195116</v>
      </c>
      <c r="H436" s="312">
        <v>566.84</v>
      </c>
      <c r="I436" s="240">
        <f t="shared" si="13"/>
        <v>18501090</v>
      </c>
      <c r="J436" s="251" t="s">
        <v>64</v>
      </c>
      <c r="K436" s="252" t="s">
        <v>226</v>
      </c>
      <c r="L436" s="252" t="s">
        <v>818</v>
      </c>
      <c r="M436" s="252" t="s">
        <v>822</v>
      </c>
      <c r="N436" s="251" t="s">
        <v>29</v>
      </c>
      <c r="O436" s="251" t="s">
        <v>84</v>
      </c>
      <c r="P436" s="307"/>
      <c r="Q436" s="167"/>
      <c r="R436" s="241"/>
      <c r="S436" s="241"/>
    </row>
    <row r="437" spans="1:19">
      <c r="A437" s="257">
        <v>43689</v>
      </c>
      <c r="B437" s="251" t="s">
        <v>88</v>
      </c>
      <c r="C437" s="251" t="s">
        <v>22</v>
      </c>
      <c r="D437" s="251" t="s">
        <v>36</v>
      </c>
      <c r="E437" s="171"/>
      <c r="F437" s="171">
        <v>2000</v>
      </c>
      <c r="G437" s="312">
        <f t="shared" si="12"/>
        <v>3.5283325100557477</v>
      </c>
      <c r="H437" s="312">
        <v>566.84</v>
      </c>
      <c r="I437" s="240">
        <f t="shared" si="13"/>
        <v>18499090</v>
      </c>
      <c r="J437" s="251" t="s">
        <v>61</v>
      </c>
      <c r="K437" s="251" t="s">
        <v>30</v>
      </c>
      <c r="L437" s="251" t="s">
        <v>818</v>
      </c>
      <c r="M437" s="251" t="s">
        <v>822</v>
      </c>
      <c r="N437" s="251" t="s">
        <v>29</v>
      </c>
      <c r="O437" s="251" t="s">
        <v>84</v>
      </c>
      <c r="P437" s="307"/>
      <c r="Q437" s="167"/>
      <c r="R437" s="241"/>
      <c r="S437" s="241"/>
    </row>
    <row r="438" spans="1:19">
      <c r="A438" s="257">
        <v>43689</v>
      </c>
      <c r="B438" s="251" t="s">
        <v>692</v>
      </c>
      <c r="C438" s="251" t="s">
        <v>62</v>
      </c>
      <c r="D438" s="251" t="s">
        <v>36</v>
      </c>
      <c r="E438" s="171"/>
      <c r="F438" s="171">
        <v>1000</v>
      </c>
      <c r="G438" s="312">
        <f t="shared" si="12"/>
        <v>1.7641662550278738</v>
      </c>
      <c r="H438" s="312">
        <v>566.84</v>
      </c>
      <c r="I438" s="240">
        <f t="shared" si="13"/>
        <v>18498090</v>
      </c>
      <c r="J438" s="251" t="s">
        <v>61</v>
      </c>
      <c r="K438" s="251" t="s">
        <v>30</v>
      </c>
      <c r="L438" s="251" t="s">
        <v>818</v>
      </c>
      <c r="M438" s="251" t="s">
        <v>822</v>
      </c>
      <c r="N438" s="251" t="s">
        <v>29</v>
      </c>
      <c r="O438" s="251" t="s">
        <v>84</v>
      </c>
      <c r="P438" s="307"/>
      <c r="Q438" s="167"/>
      <c r="R438" s="241"/>
      <c r="S438" s="241"/>
    </row>
    <row r="439" spans="1:19">
      <c r="A439" s="257">
        <v>43689</v>
      </c>
      <c r="B439" s="251" t="s">
        <v>112</v>
      </c>
      <c r="C439" s="251" t="s">
        <v>22</v>
      </c>
      <c r="D439" s="251" t="s">
        <v>39</v>
      </c>
      <c r="E439" s="171"/>
      <c r="F439" s="171">
        <v>1000</v>
      </c>
      <c r="G439" s="312">
        <f t="shared" si="12"/>
        <v>1.7600675865953253</v>
      </c>
      <c r="H439" s="312">
        <v>568.16</v>
      </c>
      <c r="I439" s="240">
        <f t="shared" si="13"/>
        <v>18497090</v>
      </c>
      <c r="J439" s="251" t="s">
        <v>40</v>
      </c>
      <c r="K439" s="251" t="s">
        <v>30</v>
      </c>
      <c r="L439" s="251" t="s">
        <v>826</v>
      </c>
      <c r="M439" s="251" t="s">
        <v>822</v>
      </c>
      <c r="N439" s="251" t="s">
        <v>29</v>
      </c>
      <c r="O439" s="251" t="s">
        <v>84</v>
      </c>
      <c r="P439" s="307"/>
      <c r="Q439" s="167"/>
      <c r="R439" s="241"/>
      <c r="S439" s="241"/>
    </row>
    <row r="440" spans="1:19">
      <c r="A440" s="257">
        <v>43689</v>
      </c>
      <c r="B440" s="251" t="s">
        <v>113</v>
      </c>
      <c r="C440" s="251" t="s">
        <v>22</v>
      </c>
      <c r="D440" s="251" t="s">
        <v>39</v>
      </c>
      <c r="E440" s="171"/>
      <c r="F440" s="171">
        <v>1000</v>
      </c>
      <c r="G440" s="312">
        <f t="shared" si="12"/>
        <v>1.7600675865953253</v>
      </c>
      <c r="H440" s="312">
        <v>568.16</v>
      </c>
      <c r="I440" s="240">
        <f t="shared" si="13"/>
        <v>18496090</v>
      </c>
      <c r="J440" s="251" t="s">
        <v>40</v>
      </c>
      <c r="K440" s="251" t="s">
        <v>30</v>
      </c>
      <c r="L440" s="251" t="s">
        <v>826</v>
      </c>
      <c r="M440" s="251" t="s">
        <v>822</v>
      </c>
      <c r="N440" s="251" t="s">
        <v>29</v>
      </c>
      <c r="O440" s="251" t="s">
        <v>84</v>
      </c>
      <c r="P440" s="307"/>
      <c r="Q440" s="167"/>
      <c r="R440" s="241"/>
      <c r="S440" s="241"/>
    </row>
    <row r="441" spans="1:19">
      <c r="A441" s="257">
        <v>43689</v>
      </c>
      <c r="B441" s="251" t="s">
        <v>42</v>
      </c>
      <c r="C441" s="251" t="s">
        <v>22</v>
      </c>
      <c r="D441" s="251" t="s">
        <v>39</v>
      </c>
      <c r="E441" s="171"/>
      <c r="F441" s="171">
        <v>1000</v>
      </c>
      <c r="G441" s="312">
        <f t="shared" si="12"/>
        <v>1.7600675865953253</v>
      </c>
      <c r="H441" s="312">
        <v>568.16</v>
      </c>
      <c r="I441" s="240">
        <f t="shared" si="13"/>
        <v>18495090</v>
      </c>
      <c r="J441" s="251" t="s">
        <v>40</v>
      </c>
      <c r="K441" s="251" t="s">
        <v>30</v>
      </c>
      <c r="L441" s="251" t="s">
        <v>826</v>
      </c>
      <c r="M441" s="251" t="s">
        <v>822</v>
      </c>
      <c r="N441" s="251" t="s">
        <v>29</v>
      </c>
      <c r="O441" s="251" t="s">
        <v>84</v>
      </c>
      <c r="P441" s="307"/>
      <c r="Q441" s="167"/>
      <c r="R441" s="241"/>
      <c r="S441" s="241"/>
    </row>
    <row r="442" spans="1:19">
      <c r="A442" s="257">
        <v>43689</v>
      </c>
      <c r="B442" s="251" t="s">
        <v>114</v>
      </c>
      <c r="C442" s="251" t="s">
        <v>22</v>
      </c>
      <c r="D442" s="251" t="s">
        <v>39</v>
      </c>
      <c r="E442" s="171"/>
      <c r="F442" s="171">
        <v>1000</v>
      </c>
      <c r="G442" s="312">
        <f t="shared" si="12"/>
        <v>1.7600675865953253</v>
      </c>
      <c r="H442" s="312">
        <v>568.16</v>
      </c>
      <c r="I442" s="240">
        <f t="shared" si="13"/>
        <v>18494090</v>
      </c>
      <c r="J442" s="251" t="s">
        <v>40</v>
      </c>
      <c r="K442" s="251" t="s">
        <v>30</v>
      </c>
      <c r="L442" s="251" t="s">
        <v>826</v>
      </c>
      <c r="M442" s="251" t="s">
        <v>822</v>
      </c>
      <c r="N442" s="251" t="s">
        <v>29</v>
      </c>
      <c r="O442" s="251" t="s">
        <v>84</v>
      </c>
      <c r="P442" s="307"/>
      <c r="Q442" s="167"/>
      <c r="R442" s="241"/>
      <c r="S442" s="241"/>
    </row>
    <row r="443" spans="1:19">
      <c r="A443" s="257">
        <v>43689</v>
      </c>
      <c r="B443" s="251" t="s">
        <v>115</v>
      </c>
      <c r="C443" s="251" t="s">
        <v>22</v>
      </c>
      <c r="D443" s="251" t="s">
        <v>39</v>
      </c>
      <c r="E443" s="171"/>
      <c r="F443" s="171">
        <v>500</v>
      </c>
      <c r="G443" s="312">
        <f t="shared" si="12"/>
        <v>0.88003379329766263</v>
      </c>
      <c r="H443" s="312">
        <v>568.16</v>
      </c>
      <c r="I443" s="240">
        <f t="shared" si="13"/>
        <v>18493590</v>
      </c>
      <c r="J443" s="251" t="s">
        <v>40</v>
      </c>
      <c r="K443" s="251" t="s">
        <v>30</v>
      </c>
      <c r="L443" s="251" t="s">
        <v>826</v>
      </c>
      <c r="M443" s="251" t="s">
        <v>822</v>
      </c>
      <c r="N443" s="251" t="s">
        <v>29</v>
      </c>
      <c r="O443" s="251" t="s">
        <v>84</v>
      </c>
      <c r="P443" s="307"/>
      <c r="Q443" s="167"/>
      <c r="R443" s="241"/>
      <c r="S443" s="241"/>
    </row>
    <row r="444" spans="1:19">
      <c r="A444" s="257">
        <v>43689</v>
      </c>
      <c r="B444" s="251" t="s">
        <v>116</v>
      </c>
      <c r="C444" s="251" t="s">
        <v>22</v>
      </c>
      <c r="D444" s="251" t="s">
        <v>39</v>
      </c>
      <c r="E444" s="171"/>
      <c r="F444" s="171">
        <v>1000</v>
      </c>
      <c r="G444" s="312">
        <f t="shared" si="12"/>
        <v>1.7600675865953253</v>
      </c>
      <c r="H444" s="312">
        <v>568.16</v>
      </c>
      <c r="I444" s="240">
        <f t="shared" si="13"/>
        <v>18492590</v>
      </c>
      <c r="J444" s="251" t="s">
        <v>40</v>
      </c>
      <c r="K444" s="251" t="s">
        <v>30</v>
      </c>
      <c r="L444" s="251" t="s">
        <v>826</v>
      </c>
      <c r="M444" s="251" t="s">
        <v>822</v>
      </c>
      <c r="N444" s="251" t="s">
        <v>29</v>
      </c>
      <c r="O444" s="251" t="s">
        <v>84</v>
      </c>
      <c r="P444" s="307"/>
      <c r="Q444" s="167"/>
      <c r="R444" s="241"/>
      <c r="S444" s="241"/>
    </row>
    <row r="445" spans="1:19">
      <c r="A445" s="257">
        <v>43689</v>
      </c>
      <c r="B445" s="251" t="s">
        <v>117</v>
      </c>
      <c r="C445" s="251" t="s">
        <v>22</v>
      </c>
      <c r="D445" s="251" t="s">
        <v>39</v>
      </c>
      <c r="E445" s="171"/>
      <c r="F445" s="171">
        <v>1000</v>
      </c>
      <c r="G445" s="312">
        <f t="shared" si="12"/>
        <v>1.7600675865953253</v>
      </c>
      <c r="H445" s="312">
        <v>568.16</v>
      </c>
      <c r="I445" s="240">
        <f t="shared" si="13"/>
        <v>18491590</v>
      </c>
      <c r="J445" s="251" t="s">
        <v>40</v>
      </c>
      <c r="K445" s="251" t="s">
        <v>30</v>
      </c>
      <c r="L445" s="251" t="s">
        <v>826</v>
      </c>
      <c r="M445" s="251" t="s">
        <v>822</v>
      </c>
      <c r="N445" s="251" t="s">
        <v>29</v>
      </c>
      <c r="O445" s="251" t="s">
        <v>84</v>
      </c>
      <c r="P445" s="307"/>
      <c r="Q445" s="167"/>
      <c r="R445" s="241"/>
      <c r="S445" s="241"/>
    </row>
    <row r="446" spans="1:19">
      <c r="A446" s="257">
        <v>43689</v>
      </c>
      <c r="B446" s="251" t="s">
        <v>45</v>
      </c>
      <c r="C446" s="251" t="s">
        <v>22</v>
      </c>
      <c r="D446" s="251" t="s">
        <v>39</v>
      </c>
      <c r="E446" s="171"/>
      <c r="F446" s="171">
        <v>1000</v>
      </c>
      <c r="G446" s="312">
        <f t="shared" si="12"/>
        <v>1.7600675865953253</v>
      </c>
      <c r="H446" s="312">
        <v>568.16</v>
      </c>
      <c r="I446" s="240">
        <f t="shared" si="13"/>
        <v>18490590</v>
      </c>
      <c r="J446" s="251" t="s">
        <v>40</v>
      </c>
      <c r="K446" s="251" t="s">
        <v>30</v>
      </c>
      <c r="L446" s="251" t="s">
        <v>826</v>
      </c>
      <c r="M446" s="251" t="s">
        <v>822</v>
      </c>
      <c r="N446" s="251" t="s">
        <v>29</v>
      </c>
      <c r="O446" s="251" t="s">
        <v>84</v>
      </c>
      <c r="P446" s="307"/>
      <c r="Q446" s="167"/>
      <c r="R446" s="241"/>
      <c r="S446" s="241"/>
    </row>
    <row r="447" spans="1:19">
      <c r="A447" s="257">
        <v>43689</v>
      </c>
      <c r="B447" s="252" t="s">
        <v>146</v>
      </c>
      <c r="C447" s="251" t="s">
        <v>22</v>
      </c>
      <c r="D447" s="252" t="s">
        <v>26</v>
      </c>
      <c r="E447" s="244"/>
      <c r="F447" s="244">
        <v>1000</v>
      </c>
      <c r="G447" s="312">
        <f t="shared" si="12"/>
        <v>1.811889619684369</v>
      </c>
      <c r="H447" s="312">
        <v>551.91</v>
      </c>
      <c r="I447" s="240">
        <f t="shared" si="13"/>
        <v>18489590</v>
      </c>
      <c r="J447" s="251" t="s">
        <v>34</v>
      </c>
      <c r="K447" s="251" t="s">
        <v>30</v>
      </c>
      <c r="L447" s="252" t="s">
        <v>825</v>
      </c>
      <c r="M447" s="252" t="s">
        <v>822</v>
      </c>
      <c r="N447" s="252" t="s">
        <v>29</v>
      </c>
      <c r="O447" s="251" t="s">
        <v>84</v>
      </c>
      <c r="P447" s="307"/>
      <c r="Q447" s="167"/>
      <c r="R447" s="241"/>
      <c r="S447" s="241"/>
    </row>
    <row r="448" spans="1:19">
      <c r="A448" s="257">
        <v>43689</v>
      </c>
      <c r="B448" s="252" t="s">
        <v>681</v>
      </c>
      <c r="C448" s="252" t="s">
        <v>74</v>
      </c>
      <c r="D448" s="252" t="s">
        <v>26</v>
      </c>
      <c r="E448" s="244"/>
      <c r="F448" s="244">
        <v>2000</v>
      </c>
      <c r="G448" s="312">
        <f t="shared" si="12"/>
        <v>3.623779239368738</v>
      </c>
      <c r="H448" s="312">
        <v>551.91</v>
      </c>
      <c r="I448" s="240">
        <f t="shared" si="13"/>
        <v>18487590</v>
      </c>
      <c r="J448" s="251" t="s">
        <v>34</v>
      </c>
      <c r="K448" s="251">
        <v>1761</v>
      </c>
      <c r="L448" s="252" t="s">
        <v>825</v>
      </c>
      <c r="M448" s="252" t="s">
        <v>822</v>
      </c>
      <c r="N448" s="252" t="s">
        <v>29</v>
      </c>
      <c r="O448" s="252" t="s">
        <v>85</v>
      </c>
      <c r="P448" s="307"/>
      <c r="Q448" s="167"/>
      <c r="R448" s="241"/>
      <c r="S448" s="241"/>
    </row>
    <row r="449" spans="1:19">
      <c r="A449" s="257">
        <v>43689</v>
      </c>
      <c r="B449" s="252" t="s">
        <v>147</v>
      </c>
      <c r="C449" s="251" t="s">
        <v>22</v>
      </c>
      <c r="D449" s="252" t="s">
        <v>26</v>
      </c>
      <c r="E449" s="244"/>
      <c r="F449" s="244">
        <v>1000</v>
      </c>
      <c r="G449" s="312">
        <f t="shared" si="12"/>
        <v>1.811889619684369</v>
      </c>
      <c r="H449" s="312">
        <v>551.91</v>
      </c>
      <c r="I449" s="240">
        <f t="shared" si="13"/>
        <v>18486590</v>
      </c>
      <c r="J449" s="251" t="s">
        <v>34</v>
      </c>
      <c r="K449" s="251" t="s">
        <v>30</v>
      </c>
      <c r="L449" s="252" t="s">
        <v>825</v>
      </c>
      <c r="M449" s="252" t="s">
        <v>822</v>
      </c>
      <c r="N449" s="252" t="s">
        <v>29</v>
      </c>
      <c r="O449" s="251" t="s">
        <v>84</v>
      </c>
      <c r="P449" s="307"/>
      <c r="Q449" s="167"/>
      <c r="R449" s="241"/>
      <c r="S449" s="241"/>
    </row>
    <row r="450" spans="1:19">
      <c r="A450" s="257">
        <v>43689</v>
      </c>
      <c r="B450" s="252" t="s">
        <v>256</v>
      </c>
      <c r="C450" s="251" t="s">
        <v>22</v>
      </c>
      <c r="D450" s="251" t="s">
        <v>20</v>
      </c>
      <c r="E450" s="1"/>
      <c r="F450" s="1">
        <v>500</v>
      </c>
      <c r="G450" s="312">
        <f t="shared" si="12"/>
        <v>0.88208312751393692</v>
      </c>
      <c r="H450" s="312">
        <v>566.84</v>
      </c>
      <c r="I450" s="240">
        <f t="shared" si="13"/>
        <v>18486090</v>
      </c>
      <c r="J450" s="251" t="s">
        <v>21</v>
      </c>
      <c r="K450" s="252" t="s">
        <v>23</v>
      </c>
      <c r="L450" s="252" t="s">
        <v>818</v>
      </c>
      <c r="M450" s="252" t="s">
        <v>822</v>
      </c>
      <c r="N450" s="251" t="s">
        <v>29</v>
      </c>
      <c r="O450" s="251" t="s">
        <v>84</v>
      </c>
      <c r="P450" s="307"/>
      <c r="Q450" s="167"/>
      <c r="R450" s="241"/>
      <c r="S450" s="241"/>
    </row>
    <row r="451" spans="1:19">
      <c r="A451" s="257">
        <v>43689</v>
      </c>
      <c r="B451" s="252" t="s">
        <v>257</v>
      </c>
      <c r="C451" s="251" t="s">
        <v>22</v>
      </c>
      <c r="D451" s="251" t="s">
        <v>20</v>
      </c>
      <c r="E451" s="1"/>
      <c r="F451" s="1">
        <v>500</v>
      </c>
      <c r="G451" s="312">
        <f t="shared" si="12"/>
        <v>0.88208312751393692</v>
      </c>
      <c r="H451" s="312">
        <v>566.84</v>
      </c>
      <c r="I451" s="240">
        <f t="shared" si="13"/>
        <v>18485590</v>
      </c>
      <c r="J451" s="251" t="s">
        <v>21</v>
      </c>
      <c r="K451" s="252" t="s">
        <v>23</v>
      </c>
      <c r="L451" s="252" t="s">
        <v>818</v>
      </c>
      <c r="M451" s="252" t="s">
        <v>822</v>
      </c>
      <c r="N451" s="251" t="s">
        <v>29</v>
      </c>
      <c r="O451" s="251" t="s">
        <v>84</v>
      </c>
      <c r="P451" s="307"/>
      <c r="Q451" s="167"/>
      <c r="R451" s="241"/>
      <c r="S451" s="241"/>
    </row>
    <row r="452" spans="1:19">
      <c r="A452" s="257">
        <v>43689</v>
      </c>
      <c r="B452" s="252" t="s">
        <v>258</v>
      </c>
      <c r="C452" s="251" t="s">
        <v>22</v>
      </c>
      <c r="D452" s="251" t="s">
        <v>20</v>
      </c>
      <c r="E452" s="1"/>
      <c r="F452" s="1">
        <v>500</v>
      </c>
      <c r="G452" s="312">
        <f t="shared" si="12"/>
        <v>0.88208312751393692</v>
      </c>
      <c r="H452" s="312">
        <v>566.84</v>
      </c>
      <c r="I452" s="240">
        <f t="shared" si="13"/>
        <v>18485090</v>
      </c>
      <c r="J452" s="251" t="s">
        <v>21</v>
      </c>
      <c r="K452" s="252" t="s">
        <v>23</v>
      </c>
      <c r="L452" s="252" t="s">
        <v>818</v>
      </c>
      <c r="M452" s="252" t="s">
        <v>822</v>
      </c>
      <c r="N452" s="251" t="s">
        <v>29</v>
      </c>
      <c r="O452" s="251" t="s">
        <v>84</v>
      </c>
      <c r="P452" s="307"/>
      <c r="Q452" s="167"/>
      <c r="R452" s="241"/>
      <c r="S452" s="241"/>
    </row>
    <row r="453" spans="1:19">
      <c r="A453" s="257">
        <v>43689</v>
      </c>
      <c r="B453" s="252" t="s">
        <v>259</v>
      </c>
      <c r="C453" s="251" t="s">
        <v>22</v>
      </c>
      <c r="D453" s="251" t="s">
        <v>20</v>
      </c>
      <c r="E453" s="1"/>
      <c r="F453" s="1">
        <v>500</v>
      </c>
      <c r="G453" s="312">
        <f t="shared" si="12"/>
        <v>0.88208312751393692</v>
      </c>
      <c r="H453" s="312">
        <v>566.84</v>
      </c>
      <c r="I453" s="240">
        <f t="shared" si="13"/>
        <v>18484590</v>
      </c>
      <c r="J453" s="251" t="s">
        <v>21</v>
      </c>
      <c r="K453" s="252" t="s">
        <v>226</v>
      </c>
      <c r="L453" s="252" t="s">
        <v>818</v>
      </c>
      <c r="M453" s="252" t="s">
        <v>822</v>
      </c>
      <c r="N453" s="251" t="s">
        <v>29</v>
      </c>
      <c r="O453" s="251" t="s">
        <v>84</v>
      </c>
      <c r="P453" s="307"/>
      <c r="Q453" s="167"/>
      <c r="R453" s="241"/>
      <c r="S453" s="241"/>
    </row>
    <row r="454" spans="1:19">
      <c r="A454" s="257">
        <v>43689</v>
      </c>
      <c r="B454" s="252" t="s">
        <v>744</v>
      </c>
      <c r="C454" s="252" t="s">
        <v>65</v>
      </c>
      <c r="D454" s="251" t="s">
        <v>20</v>
      </c>
      <c r="E454" s="1"/>
      <c r="F454" s="1">
        <v>3000</v>
      </c>
      <c r="G454" s="312">
        <f t="shared" si="12"/>
        <v>5.2924987650836215</v>
      </c>
      <c r="H454" s="312">
        <v>566.84</v>
      </c>
      <c r="I454" s="240">
        <f t="shared" si="13"/>
        <v>18481590</v>
      </c>
      <c r="J454" s="251" t="s">
        <v>21</v>
      </c>
      <c r="K454" s="252" t="s">
        <v>23</v>
      </c>
      <c r="L454" s="252" t="s">
        <v>818</v>
      </c>
      <c r="M454" s="252" t="s">
        <v>822</v>
      </c>
      <c r="N454" s="251" t="s">
        <v>29</v>
      </c>
      <c r="O454" s="251" t="s">
        <v>84</v>
      </c>
      <c r="P454" s="307"/>
      <c r="Q454" s="167"/>
      <c r="R454" s="241"/>
      <c r="S454" s="241"/>
    </row>
    <row r="455" spans="1:19">
      <c r="A455" s="257">
        <v>43689</v>
      </c>
      <c r="B455" s="252" t="s">
        <v>860</v>
      </c>
      <c r="C455" s="251" t="s">
        <v>22</v>
      </c>
      <c r="D455" s="251" t="s">
        <v>20</v>
      </c>
      <c r="E455" s="1"/>
      <c r="F455" s="1">
        <v>10000</v>
      </c>
      <c r="G455" s="312">
        <f t="shared" si="12"/>
        <v>17.641662550278738</v>
      </c>
      <c r="H455" s="312">
        <v>566.84</v>
      </c>
      <c r="I455" s="240">
        <f t="shared" si="13"/>
        <v>18471590</v>
      </c>
      <c r="J455" s="251" t="s">
        <v>21</v>
      </c>
      <c r="K455" s="252" t="s">
        <v>840</v>
      </c>
      <c r="L455" s="252" t="s">
        <v>818</v>
      </c>
      <c r="M455" s="252" t="s">
        <v>821</v>
      </c>
      <c r="N455" s="251" t="s">
        <v>29</v>
      </c>
      <c r="O455" s="252" t="s">
        <v>85</v>
      </c>
      <c r="P455" s="331" t="s">
        <v>892</v>
      </c>
      <c r="Q455" s="167"/>
      <c r="R455" s="241"/>
      <c r="S455" s="241"/>
    </row>
    <row r="456" spans="1:19">
      <c r="A456" s="257">
        <v>43689</v>
      </c>
      <c r="B456" s="252" t="s">
        <v>656</v>
      </c>
      <c r="C456" s="252" t="s">
        <v>32</v>
      </c>
      <c r="D456" s="251" t="s">
        <v>20</v>
      </c>
      <c r="E456" s="1"/>
      <c r="F456" s="1">
        <v>75000</v>
      </c>
      <c r="G456" s="312">
        <f t="shared" si="12"/>
        <v>132.31246912709054</v>
      </c>
      <c r="H456" s="312">
        <v>566.84</v>
      </c>
      <c r="I456" s="240">
        <f t="shared" si="13"/>
        <v>18396590</v>
      </c>
      <c r="J456" s="251" t="s">
        <v>21</v>
      </c>
      <c r="K456" s="252">
        <v>138</v>
      </c>
      <c r="L456" s="252" t="s">
        <v>818</v>
      </c>
      <c r="M456" s="252" t="s">
        <v>821</v>
      </c>
      <c r="N456" s="251" t="s">
        <v>29</v>
      </c>
      <c r="O456" s="252" t="s">
        <v>85</v>
      </c>
      <c r="P456" s="331" t="s">
        <v>893</v>
      </c>
      <c r="Q456" s="167"/>
      <c r="R456" s="241"/>
      <c r="S456" s="241"/>
    </row>
    <row r="457" spans="1:19">
      <c r="A457" s="257">
        <v>43689</v>
      </c>
      <c r="B457" s="252" t="s">
        <v>728</v>
      </c>
      <c r="C457" s="252" t="s">
        <v>32</v>
      </c>
      <c r="D457" s="254" t="s">
        <v>20</v>
      </c>
      <c r="E457" s="1"/>
      <c r="F457" s="1">
        <v>90000</v>
      </c>
      <c r="G457" s="312">
        <f t="shared" si="12"/>
        <v>158.77496295250864</v>
      </c>
      <c r="H457" s="312">
        <v>566.84</v>
      </c>
      <c r="I457" s="240">
        <f t="shared" si="13"/>
        <v>18306590</v>
      </c>
      <c r="J457" s="251" t="s">
        <v>49</v>
      </c>
      <c r="K457" s="252" t="s">
        <v>23</v>
      </c>
      <c r="L457" s="252" t="s">
        <v>818</v>
      </c>
      <c r="M457" s="252" t="s">
        <v>821</v>
      </c>
      <c r="N457" s="251" t="s">
        <v>29</v>
      </c>
      <c r="O457" s="252" t="s">
        <v>85</v>
      </c>
      <c r="P457" s="331" t="s">
        <v>893</v>
      </c>
      <c r="Q457" s="167"/>
      <c r="R457" s="241"/>
      <c r="S457" s="241"/>
    </row>
    <row r="458" spans="1:19">
      <c r="A458" s="257">
        <v>43689</v>
      </c>
      <c r="B458" s="252" t="s">
        <v>341</v>
      </c>
      <c r="C458" s="251" t="s">
        <v>22</v>
      </c>
      <c r="D458" s="254" t="s">
        <v>20</v>
      </c>
      <c r="E458" s="1"/>
      <c r="F458" s="1">
        <v>1000</v>
      </c>
      <c r="G458" s="312">
        <f t="shared" si="12"/>
        <v>1.7641662550278738</v>
      </c>
      <c r="H458" s="312">
        <v>566.84</v>
      </c>
      <c r="I458" s="240">
        <f t="shared" si="13"/>
        <v>18305590</v>
      </c>
      <c r="J458" s="251" t="s">
        <v>49</v>
      </c>
      <c r="K458" s="252" t="s">
        <v>30</v>
      </c>
      <c r="L458" s="252" t="s">
        <v>818</v>
      </c>
      <c r="M458" s="252" t="s">
        <v>822</v>
      </c>
      <c r="N458" s="251" t="s">
        <v>29</v>
      </c>
      <c r="O458" s="251" t="s">
        <v>84</v>
      </c>
      <c r="P458" s="307"/>
      <c r="Q458" s="167"/>
      <c r="R458" s="241"/>
      <c r="S458" s="241"/>
    </row>
    <row r="459" spans="1:19">
      <c r="A459" s="257">
        <v>43689</v>
      </c>
      <c r="B459" s="252" t="s">
        <v>342</v>
      </c>
      <c r="C459" s="251" t="s">
        <v>22</v>
      </c>
      <c r="D459" s="254" t="s">
        <v>20</v>
      </c>
      <c r="E459" s="1"/>
      <c r="F459" s="1">
        <v>1000</v>
      </c>
      <c r="G459" s="312">
        <f t="shared" si="12"/>
        <v>1.7641662550278738</v>
      </c>
      <c r="H459" s="312">
        <v>566.84</v>
      </c>
      <c r="I459" s="240">
        <f t="shared" si="13"/>
        <v>18304590</v>
      </c>
      <c r="J459" s="251" t="s">
        <v>49</v>
      </c>
      <c r="K459" s="252" t="s">
        <v>30</v>
      </c>
      <c r="L459" s="252" t="s">
        <v>818</v>
      </c>
      <c r="M459" s="252" t="s">
        <v>822</v>
      </c>
      <c r="N459" s="251" t="s">
        <v>29</v>
      </c>
      <c r="O459" s="251" t="s">
        <v>84</v>
      </c>
      <c r="P459" s="307"/>
      <c r="Q459" s="167"/>
      <c r="R459" s="241"/>
      <c r="S459" s="241"/>
    </row>
    <row r="460" spans="1:19">
      <c r="A460" s="257">
        <v>43689</v>
      </c>
      <c r="B460" s="252" t="s">
        <v>651</v>
      </c>
      <c r="C460" s="252" t="s">
        <v>32</v>
      </c>
      <c r="D460" s="254" t="s">
        <v>20</v>
      </c>
      <c r="E460" s="1"/>
      <c r="F460" s="1">
        <v>60000</v>
      </c>
      <c r="G460" s="312">
        <f t="shared" si="12"/>
        <v>105.84997530167243</v>
      </c>
      <c r="H460" s="312">
        <v>566.84</v>
      </c>
      <c r="I460" s="240">
        <f t="shared" si="13"/>
        <v>18244590</v>
      </c>
      <c r="J460" s="251" t="s">
        <v>49</v>
      </c>
      <c r="K460" s="252" t="s">
        <v>30</v>
      </c>
      <c r="L460" s="252" t="s">
        <v>818</v>
      </c>
      <c r="M460" s="252" t="s">
        <v>821</v>
      </c>
      <c r="N460" s="251" t="s">
        <v>29</v>
      </c>
      <c r="O460" s="251" t="s">
        <v>84</v>
      </c>
      <c r="P460" s="331" t="s">
        <v>893</v>
      </c>
      <c r="Q460" s="167"/>
      <c r="R460" s="241"/>
      <c r="S460" s="241"/>
    </row>
    <row r="461" spans="1:19">
      <c r="A461" s="257">
        <v>43689</v>
      </c>
      <c r="B461" s="252" t="s">
        <v>482</v>
      </c>
      <c r="C461" s="251" t="s">
        <v>22</v>
      </c>
      <c r="D461" s="252" t="s">
        <v>20</v>
      </c>
      <c r="E461" s="1"/>
      <c r="F461" s="1">
        <v>1000</v>
      </c>
      <c r="G461" s="312">
        <f t="shared" ref="G461:G524" si="14">+F461/H461</f>
        <v>1.7641662550278738</v>
      </c>
      <c r="H461" s="312">
        <v>566.84</v>
      </c>
      <c r="I461" s="240">
        <f t="shared" si="13"/>
        <v>18243590</v>
      </c>
      <c r="J461" s="251" t="s">
        <v>64</v>
      </c>
      <c r="K461" s="252" t="s">
        <v>226</v>
      </c>
      <c r="L461" s="252" t="s">
        <v>818</v>
      </c>
      <c r="M461" s="252" t="s">
        <v>822</v>
      </c>
      <c r="N461" s="251" t="s">
        <v>29</v>
      </c>
      <c r="O461" s="251" t="s">
        <v>84</v>
      </c>
      <c r="P461" s="307"/>
      <c r="Q461" s="167"/>
      <c r="R461" s="241"/>
      <c r="S461" s="241"/>
    </row>
    <row r="462" spans="1:19">
      <c r="A462" s="257">
        <v>43689</v>
      </c>
      <c r="B462" s="252" t="s">
        <v>483</v>
      </c>
      <c r="C462" s="251" t="s">
        <v>22</v>
      </c>
      <c r="D462" s="252" t="s">
        <v>20</v>
      </c>
      <c r="E462" s="1"/>
      <c r="F462" s="1">
        <v>1000</v>
      </c>
      <c r="G462" s="312">
        <f t="shared" si="14"/>
        <v>1.7641662550278738</v>
      </c>
      <c r="H462" s="312">
        <v>566.84</v>
      </c>
      <c r="I462" s="240">
        <f t="shared" si="13"/>
        <v>18242590</v>
      </c>
      <c r="J462" s="251" t="s">
        <v>64</v>
      </c>
      <c r="K462" s="252" t="s">
        <v>226</v>
      </c>
      <c r="L462" s="252" t="s">
        <v>818</v>
      </c>
      <c r="M462" s="252" t="s">
        <v>822</v>
      </c>
      <c r="N462" s="251" t="s">
        <v>29</v>
      </c>
      <c r="O462" s="251" t="s">
        <v>84</v>
      </c>
      <c r="P462" s="307"/>
      <c r="Q462" s="167"/>
      <c r="R462" s="241"/>
      <c r="S462" s="241"/>
    </row>
    <row r="463" spans="1:19">
      <c r="A463" s="257">
        <v>43689</v>
      </c>
      <c r="B463" s="252" t="s">
        <v>841</v>
      </c>
      <c r="C463" s="252" t="s">
        <v>32</v>
      </c>
      <c r="D463" s="252" t="s">
        <v>20</v>
      </c>
      <c r="E463" s="1"/>
      <c r="F463" s="1">
        <v>90000</v>
      </c>
      <c r="G463" s="312">
        <f t="shared" si="14"/>
        <v>158.77496295250864</v>
      </c>
      <c r="H463" s="312">
        <v>566.84</v>
      </c>
      <c r="I463" s="240">
        <f t="shared" ref="I463:I526" si="15">I462+E463-F463</f>
        <v>18152590</v>
      </c>
      <c r="J463" s="251" t="s">
        <v>64</v>
      </c>
      <c r="K463" s="252" t="s">
        <v>226</v>
      </c>
      <c r="L463" s="252" t="s">
        <v>818</v>
      </c>
      <c r="M463" s="252" t="s">
        <v>821</v>
      </c>
      <c r="N463" s="251" t="s">
        <v>29</v>
      </c>
      <c r="O463" s="251" t="s">
        <v>85</v>
      </c>
      <c r="P463" s="331" t="s">
        <v>893</v>
      </c>
      <c r="Q463" s="167"/>
      <c r="R463" s="241"/>
      <c r="S463" s="241"/>
    </row>
    <row r="464" spans="1:19">
      <c r="A464" s="257">
        <v>43689</v>
      </c>
      <c r="B464" s="252" t="s">
        <v>652</v>
      </c>
      <c r="C464" s="252" t="s">
        <v>32</v>
      </c>
      <c r="D464" s="252" t="s">
        <v>20</v>
      </c>
      <c r="E464" s="1"/>
      <c r="F464" s="1">
        <v>60000</v>
      </c>
      <c r="G464" s="312">
        <f t="shared" si="14"/>
        <v>105.84997530167243</v>
      </c>
      <c r="H464" s="312">
        <v>566.84</v>
      </c>
      <c r="I464" s="240">
        <f t="shared" si="15"/>
        <v>18092590</v>
      </c>
      <c r="J464" s="251" t="s">
        <v>64</v>
      </c>
      <c r="K464" s="252" t="s">
        <v>226</v>
      </c>
      <c r="L464" s="252" t="s">
        <v>818</v>
      </c>
      <c r="M464" s="252" t="s">
        <v>821</v>
      </c>
      <c r="N464" s="251" t="s">
        <v>29</v>
      </c>
      <c r="O464" s="251" t="s">
        <v>84</v>
      </c>
      <c r="P464" s="331" t="s">
        <v>893</v>
      </c>
      <c r="Q464" s="167"/>
      <c r="R464" s="241"/>
      <c r="S464" s="241"/>
    </row>
    <row r="465" spans="1:19">
      <c r="A465" s="257">
        <v>43689</v>
      </c>
      <c r="B465" s="251" t="s">
        <v>695</v>
      </c>
      <c r="C465" s="251" t="s">
        <v>74</v>
      </c>
      <c r="D465" s="251" t="s">
        <v>41</v>
      </c>
      <c r="E465" s="171"/>
      <c r="F465" s="171">
        <v>100000</v>
      </c>
      <c r="G465" s="312">
        <f t="shared" si="14"/>
        <v>176.00675865953252</v>
      </c>
      <c r="H465" s="312">
        <v>568.16</v>
      </c>
      <c r="I465" s="240">
        <f t="shared" si="15"/>
        <v>17992590</v>
      </c>
      <c r="J465" s="251" t="s">
        <v>19</v>
      </c>
      <c r="K465" s="251">
        <v>7</v>
      </c>
      <c r="L465" s="251" t="s">
        <v>826</v>
      </c>
      <c r="M465" s="251" t="s">
        <v>822</v>
      </c>
      <c r="N465" s="251" t="s">
        <v>29</v>
      </c>
      <c r="O465" s="251" t="s">
        <v>85</v>
      </c>
      <c r="P465" s="307"/>
      <c r="Q465" s="167"/>
      <c r="R465" s="241"/>
      <c r="S465" s="241"/>
    </row>
    <row r="466" spans="1:19">
      <c r="A466" s="257">
        <v>43689</v>
      </c>
      <c r="B466" s="251" t="s">
        <v>547</v>
      </c>
      <c r="C466" s="251" t="s">
        <v>22</v>
      </c>
      <c r="D466" s="251" t="s">
        <v>36</v>
      </c>
      <c r="E466" s="171"/>
      <c r="F466" s="171">
        <v>3000</v>
      </c>
      <c r="G466" s="312">
        <f t="shared" si="14"/>
        <v>5.2924987650836215</v>
      </c>
      <c r="H466" s="312">
        <v>566.84</v>
      </c>
      <c r="I466" s="240">
        <f t="shared" si="15"/>
        <v>17989590</v>
      </c>
      <c r="J466" s="251" t="s">
        <v>19</v>
      </c>
      <c r="K466" s="251" t="s">
        <v>28</v>
      </c>
      <c r="L466" s="251" t="s">
        <v>818</v>
      </c>
      <c r="M466" s="251" t="s">
        <v>822</v>
      </c>
      <c r="N466" s="251" t="s">
        <v>29</v>
      </c>
      <c r="O466" s="251" t="s">
        <v>84</v>
      </c>
      <c r="P466" s="307"/>
      <c r="Q466" s="167"/>
      <c r="R466" s="241"/>
      <c r="S466" s="241"/>
    </row>
    <row r="467" spans="1:19">
      <c r="A467" s="257">
        <v>43689</v>
      </c>
      <c r="B467" s="251" t="s">
        <v>765</v>
      </c>
      <c r="C467" s="253" t="s">
        <v>72</v>
      </c>
      <c r="D467" s="251" t="s">
        <v>26</v>
      </c>
      <c r="E467" s="166"/>
      <c r="F467" s="165">
        <v>300000</v>
      </c>
      <c r="G467" s="312">
        <f t="shared" si="14"/>
        <v>529.24987650836215</v>
      </c>
      <c r="H467" s="312">
        <v>566.84</v>
      </c>
      <c r="I467" s="240">
        <f t="shared" si="15"/>
        <v>17689590</v>
      </c>
      <c r="J467" s="251" t="s">
        <v>71</v>
      </c>
      <c r="K467" s="252">
        <v>3635074</v>
      </c>
      <c r="L467" s="251" t="s">
        <v>818</v>
      </c>
      <c r="M467" s="251" t="s">
        <v>821</v>
      </c>
      <c r="N467" s="251" t="s">
        <v>29</v>
      </c>
      <c r="O467" s="251" t="s">
        <v>85</v>
      </c>
      <c r="P467" s="331" t="s">
        <v>885</v>
      </c>
      <c r="Q467" s="167"/>
      <c r="R467" s="241"/>
      <c r="S467" s="241"/>
    </row>
    <row r="468" spans="1:19">
      <c r="A468" s="257">
        <v>43689</v>
      </c>
      <c r="B468" s="251" t="s">
        <v>766</v>
      </c>
      <c r="C468" s="252" t="s">
        <v>801</v>
      </c>
      <c r="D468" s="251" t="s">
        <v>41</v>
      </c>
      <c r="E468" s="166"/>
      <c r="F468" s="165">
        <v>3484</v>
      </c>
      <c r="G468" s="312">
        <f t="shared" si="14"/>
        <v>6.146355232517112</v>
      </c>
      <c r="H468" s="312">
        <v>566.84</v>
      </c>
      <c r="I468" s="240">
        <f t="shared" si="15"/>
        <v>17686106</v>
      </c>
      <c r="J468" s="251" t="s">
        <v>71</v>
      </c>
      <c r="K468" s="252">
        <v>3635074</v>
      </c>
      <c r="L468" s="251" t="s">
        <v>818</v>
      </c>
      <c r="M468" s="251" t="s">
        <v>822</v>
      </c>
      <c r="N468" s="251" t="s">
        <v>29</v>
      </c>
      <c r="O468" s="251" t="s">
        <v>85</v>
      </c>
      <c r="P468" s="307"/>
      <c r="Q468" s="167"/>
      <c r="R468" s="241"/>
      <c r="S468" s="241"/>
    </row>
    <row r="469" spans="1:19">
      <c r="A469" s="257">
        <v>43690</v>
      </c>
      <c r="B469" s="251" t="s">
        <v>88</v>
      </c>
      <c r="C469" s="251" t="s">
        <v>22</v>
      </c>
      <c r="D469" s="251" t="s">
        <v>36</v>
      </c>
      <c r="E469" s="171"/>
      <c r="F469" s="171">
        <v>2000</v>
      </c>
      <c r="G469" s="312">
        <f t="shared" si="14"/>
        <v>3.5283325100557477</v>
      </c>
      <c r="H469" s="312">
        <v>566.84</v>
      </c>
      <c r="I469" s="240">
        <f t="shared" si="15"/>
        <v>17684106</v>
      </c>
      <c r="J469" s="251" t="s">
        <v>61</v>
      </c>
      <c r="K469" s="251" t="s">
        <v>30</v>
      </c>
      <c r="L469" s="251" t="s">
        <v>818</v>
      </c>
      <c r="M469" s="251" t="s">
        <v>822</v>
      </c>
      <c r="N469" s="251" t="s">
        <v>29</v>
      </c>
      <c r="O469" s="251" t="s">
        <v>84</v>
      </c>
      <c r="P469" s="307"/>
      <c r="Q469" s="167"/>
      <c r="R469" s="241"/>
      <c r="S469" s="241"/>
    </row>
    <row r="470" spans="1:19">
      <c r="A470" s="257">
        <v>43690</v>
      </c>
      <c r="B470" s="251" t="s">
        <v>692</v>
      </c>
      <c r="C470" s="251" t="s">
        <v>62</v>
      </c>
      <c r="D470" s="251" t="s">
        <v>36</v>
      </c>
      <c r="E470" s="171"/>
      <c r="F470" s="171">
        <v>1000</v>
      </c>
      <c r="G470" s="312">
        <f t="shared" si="14"/>
        <v>1.7641662550278738</v>
      </c>
      <c r="H470" s="312">
        <v>566.84</v>
      </c>
      <c r="I470" s="240">
        <f t="shared" si="15"/>
        <v>17683106</v>
      </c>
      <c r="J470" s="251" t="s">
        <v>61</v>
      </c>
      <c r="K470" s="251" t="s">
        <v>30</v>
      </c>
      <c r="L470" s="251" t="s">
        <v>818</v>
      </c>
      <c r="M470" s="251" t="s">
        <v>822</v>
      </c>
      <c r="N470" s="251" t="s">
        <v>29</v>
      </c>
      <c r="O470" s="251" t="s">
        <v>84</v>
      </c>
      <c r="P470" s="307"/>
      <c r="Q470" s="167"/>
      <c r="R470" s="241"/>
      <c r="S470" s="241"/>
    </row>
    <row r="471" spans="1:19">
      <c r="A471" s="257">
        <v>43690</v>
      </c>
      <c r="B471" s="251" t="s">
        <v>97</v>
      </c>
      <c r="C471" s="251" t="s">
        <v>22</v>
      </c>
      <c r="D471" s="251" t="s">
        <v>36</v>
      </c>
      <c r="E471" s="171"/>
      <c r="F471" s="171">
        <v>3000</v>
      </c>
      <c r="G471" s="312">
        <f t="shared" si="14"/>
        <v>5.2924987650836215</v>
      </c>
      <c r="H471" s="312">
        <v>566.84</v>
      </c>
      <c r="I471" s="240">
        <f t="shared" si="15"/>
        <v>17680106</v>
      </c>
      <c r="J471" s="251" t="s">
        <v>61</v>
      </c>
      <c r="K471" s="251" t="s">
        <v>30</v>
      </c>
      <c r="L471" s="251" t="s">
        <v>818</v>
      </c>
      <c r="M471" s="251" t="s">
        <v>822</v>
      </c>
      <c r="N471" s="251" t="s">
        <v>29</v>
      </c>
      <c r="O471" s="251" t="s">
        <v>84</v>
      </c>
      <c r="P471" s="307"/>
      <c r="Q471" s="167"/>
      <c r="R471" s="241"/>
      <c r="S471" s="241"/>
    </row>
    <row r="472" spans="1:19">
      <c r="A472" s="257">
        <v>43690</v>
      </c>
      <c r="B472" s="251" t="s">
        <v>112</v>
      </c>
      <c r="C472" s="251" t="s">
        <v>22</v>
      </c>
      <c r="D472" s="251" t="s">
        <v>39</v>
      </c>
      <c r="E472" s="171"/>
      <c r="F472" s="171">
        <v>1000</v>
      </c>
      <c r="G472" s="312">
        <f t="shared" si="14"/>
        <v>1.7600675865953253</v>
      </c>
      <c r="H472" s="312">
        <v>568.16</v>
      </c>
      <c r="I472" s="240">
        <f t="shared" si="15"/>
        <v>17679106</v>
      </c>
      <c r="J472" s="251" t="s">
        <v>40</v>
      </c>
      <c r="K472" s="251" t="s">
        <v>30</v>
      </c>
      <c r="L472" s="251" t="s">
        <v>826</v>
      </c>
      <c r="M472" s="251" t="s">
        <v>822</v>
      </c>
      <c r="N472" s="251" t="s">
        <v>29</v>
      </c>
      <c r="O472" s="251" t="s">
        <v>84</v>
      </c>
      <c r="P472" s="307"/>
      <c r="Q472" s="167"/>
      <c r="R472" s="241"/>
      <c r="S472" s="241"/>
    </row>
    <row r="473" spans="1:19">
      <c r="A473" s="257">
        <v>43690</v>
      </c>
      <c r="B473" s="251" t="s">
        <v>118</v>
      </c>
      <c r="C473" s="251" t="s">
        <v>22</v>
      </c>
      <c r="D473" s="251" t="s">
        <v>39</v>
      </c>
      <c r="E473" s="171"/>
      <c r="F473" s="171">
        <v>1000</v>
      </c>
      <c r="G473" s="312">
        <f t="shared" si="14"/>
        <v>1.7600675865953253</v>
      </c>
      <c r="H473" s="312">
        <v>568.16</v>
      </c>
      <c r="I473" s="240">
        <f t="shared" si="15"/>
        <v>17678106</v>
      </c>
      <c r="J473" s="251" t="s">
        <v>40</v>
      </c>
      <c r="K473" s="251" t="s">
        <v>30</v>
      </c>
      <c r="L473" s="251" t="s">
        <v>826</v>
      </c>
      <c r="M473" s="251" t="s">
        <v>822</v>
      </c>
      <c r="N473" s="251" t="s">
        <v>29</v>
      </c>
      <c r="O473" s="251" t="s">
        <v>84</v>
      </c>
      <c r="P473" s="307"/>
      <c r="Q473" s="167"/>
      <c r="R473" s="241"/>
      <c r="S473" s="241"/>
    </row>
    <row r="474" spans="1:19">
      <c r="A474" s="257">
        <v>43690</v>
      </c>
      <c r="B474" s="252" t="s">
        <v>79</v>
      </c>
      <c r="C474" s="251" t="s">
        <v>22</v>
      </c>
      <c r="D474" s="251" t="s">
        <v>20</v>
      </c>
      <c r="E474" s="1"/>
      <c r="F474" s="1">
        <v>500</v>
      </c>
      <c r="G474" s="312">
        <f t="shared" si="14"/>
        <v>0.88208312751393692</v>
      </c>
      <c r="H474" s="312">
        <v>566.84</v>
      </c>
      <c r="I474" s="240">
        <f t="shared" si="15"/>
        <v>17677606</v>
      </c>
      <c r="J474" s="251" t="s">
        <v>21</v>
      </c>
      <c r="K474" s="252" t="s">
        <v>23</v>
      </c>
      <c r="L474" s="252" t="s">
        <v>818</v>
      </c>
      <c r="M474" s="252" t="s">
        <v>822</v>
      </c>
      <c r="N474" s="251" t="s">
        <v>29</v>
      </c>
      <c r="O474" s="251" t="s">
        <v>84</v>
      </c>
      <c r="P474" s="307"/>
      <c r="Q474" s="167"/>
      <c r="R474" s="241"/>
      <c r="S474" s="241"/>
    </row>
    <row r="475" spans="1:19">
      <c r="A475" s="257">
        <v>43690</v>
      </c>
      <c r="B475" s="252" t="s">
        <v>80</v>
      </c>
      <c r="C475" s="251" t="s">
        <v>22</v>
      </c>
      <c r="D475" s="251" t="s">
        <v>20</v>
      </c>
      <c r="E475" s="1"/>
      <c r="F475" s="1">
        <v>1500</v>
      </c>
      <c r="G475" s="312">
        <f t="shared" si="14"/>
        <v>2.6462493825418107</v>
      </c>
      <c r="H475" s="312">
        <v>566.84</v>
      </c>
      <c r="I475" s="240">
        <f t="shared" si="15"/>
        <v>17676106</v>
      </c>
      <c r="J475" s="251" t="s">
        <v>21</v>
      </c>
      <c r="K475" s="252" t="s">
        <v>23</v>
      </c>
      <c r="L475" s="252" t="s">
        <v>818</v>
      </c>
      <c r="M475" s="252" t="s">
        <v>822</v>
      </c>
      <c r="N475" s="251" t="s">
        <v>29</v>
      </c>
      <c r="O475" s="251" t="s">
        <v>84</v>
      </c>
      <c r="P475" s="307"/>
      <c r="Q475" s="167"/>
      <c r="R475" s="241"/>
      <c r="S475" s="241"/>
    </row>
    <row r="476" spans="1:19">
      <c r="A476" s="257">
        <v>43690</v>
      </c>
      <c r="B476" s="252" t="s">
        <v>842</v>
      </c>
      <c r="C476" s="252" t="s">
        <v>32</v>
      </c>
      <c r="D476" s="251" t="s">
        <v>20</v>
      </c>
      <c r="E476" s="1"/>
      <c r="F476" s="1">
        <v>15000</v>
      </c>
      <c r="G476" s="312">
        <f t="shared" si="14"/>
        <v>26.462493825418107</v>
      </c>
      <c r="H476" s="312">
        <v>566.84</v>
      </c>
      <c r="I476" s="240">
        <f t="shared" si="15"/>
        <v>17661106</v>
      </c>
      <c r="J476" s="251" t="s">
        <v>21</v>
      </c>
      <c r="K476" s="252">
        <v>28</v>
      </c>
      <c r="L476" s="252" t="s">
        <v>818</v>
      </c>
      <c r="M476" s="252" t="s">
        <v>821</v>
      </c>
      <c r="N476" s="251" t="s">
        <v>29</v>
      </c>
      <c r="O476" s="252" t="s">
        <v>85</v>
      </c>
      <c r="P476" s="331" t="s">
        <v>893</v>
      </c>
      <c r="Q476" s="167"/>
      <c r="R476" s="241"/>
      <c r="S476" s="241"/>
    </row>
    <row r="477" spans="1:19">
      <c r="A477" s="257">
        <v>43690</v>
      </c>
      <c r="B477" s="252" t="s">
        <v>823</v>
      </c>
      <c r="C477" s="252" t="s">
        <v>32</v>
      </c>
      <c r="D477" s="251" t="s">
        <v>20</v>
      </c>
      <c r="E477" s="1"/>
      <c r="F477" s="1">
        <v>60000</v>
      </c>
      <c r="G477" s="312">
        <f t="shared" si="14"/>
        <v>105.84997530167243</v>
      </c>
      <c r="H477" s="312">
        <v>566.84</v>
      </c>
      <c r="I477" s="240">
        <f t="shared" si="15"/>
        <v>17601106</v>
      </c>
      <c r="J477" s="251" t="s">
        <v>21</v>
      </c>
      <c r="K477" s="252" t="s">
        <v>23</v>
      </c>
      <c r="L477" s="252" t="s">
        <v>818</v>
      </c>
      <c r="M477" s="252" t="s">
        <v>821</v>
      </c>
      <c r="N477" s="251" t="s">
        <v>29</v>
      </c>
      <c r="O477" s="251" t="s">
        <v>84</v>
      </c>
      <c r="P477" s="331" t="s">
        <v>893</v>
      </c>
      <c r="Q477" s="167"/>
      <c r="R477" s="241"/>
      <c r="S477" s="241"/>
    </row>
    <row r="478" spans="1:19">
      <c r="A478" s="257">
        <v>43690</v>
      </c>
      <c r="B478" s="252" t="s">
        <v>864</v>
      </c>
      <c r="C478" s="251" t="s">
        <v>22</v>
      </c>
      <c r="D478" s="252" t="s">
        <v>26</v>
      </c>
      <c r="E478" s="1"/>
      <c r="F478" s="1">
        <v>1000</v>
      </c>
      <c r="G478" s="312">
        <f t="shared" si="14"/>
        <v>1.811889619684369</v>
      </c>
      <c r="H478" s="312">
        <v>551.91</v>
      </c>
      <c r="I478" s="240">
        <f t="shared" si="15"/>
        <v>17600106</v>
      </c>
      <c r="J478" s="251" t="s">
        <v>33</v>
      </c>
      <c r="K478" s="252" t="s">
        <v>30</v>
      </c>
      <c r="L478" s="252" t="s">
        <v>825</v>
      </c>
      <c r="M478" s="252" t="s">
        <v>822</v>
      </c>
      <c r="N478" s="252" t="s">
        <v>29</v>
      </c>
      <c r="O478" s="251" t="s">
        <v>84</v>
      </c>
      <c r="P478" s="307"/>
      <c r="Q478" s="167"/>
      <c r="R478" s="241"/>
      <c r="S478" s="241"/>
    </row>
    <row r="479" spans="1:19">
      <c r="A479" s="257">
        <v>43690</v>
      </c>
      <c r="B479" s="252" t="s">
        <v>678</v>
      </c>
      <c r="C479" s="252" t="s">
        <v>31</v>
      </c>
      <c r="D479" s="252" t="s">
        <v>26</v>
      </c>
      <c r="E479" s="1"/>
      <c r="F479" s="1">
        <v>8000</v>
      </c>
      <c r="G479" s="312">
        <f t="shared" si="14"/>
        <v>14.495116957474952</v>
      </c>
      <c r="H479" s="312">
        <v>551.91</v>
      </c>
      <c r="I479" s="240">
        <f t="shared" si="15"/>
        <v>17592106</v>
      </c>
      <c r="J479" s="251" t="s">
        <v>33</v>
      </c>
      <c r="K479" s="252" t="s">
        <v>30</v>
      </c>
      <c r="L479" s="252" t="s">
        <v>825</v>
      </c>
      <c r="M479" s="252" t="s">
        <v>822</v>
      </c>
      <c r="N479" s="252" t="s">
        <v>29</v>
      </c>
      <c r="O479" s="251" t="s">
        <v>84</v>
      </c>
      <c r="P479" s="307"/>
      <c r="Q479" s="167"/>
      <c r="R479" s="241"/>
      <c r="S479" s="241"/>
    </row>
    <row r="480" spans="1:19">
      <c r="A480" s="257">
        <v>43690</v>
      </c>
      <c r="B480" s="252" t="s">
        <v>865</v>
      </c>
      <c r="C480" s="251" t="s">
        <v>22</v>
      </c>
      <c r="D480" s="252" t="s">
        <v>26</v>
      </c>
      <c r="E480" s="1"/>
      <c r="F480" s="1">
        <v>1000</v>
      </c>
      <c r="G480" s="312">
        <f t="shared" si="14"/>
        <v>1.811889619684369</v>
      </c>
      <c r="H480" s="312">
        <v>551.91</v>
      </c>
      <c r="I480" s="240">
        <f t="shared" si="15"/>
        <v>17591106</v>
      </c>
      <c r="J480" s="251" t="s">
        <v>33</v>
      </c>
      <c r="K480" s="252" t="s">
        <v>30</v>
      </c>
      <c r="L480" s="252" t="s">
        <v>825</v>
      </c>
      <c r="M480" s="252" t="s">
        <v>822</v>
      </c>
      <c r="N480" s="252" t="s">
        <v>29</v>
      </c>
      <c r="O480" s="251" t="s">
        <v>84</v>
      </c>
      <c r="P480" s="307"/>
      <c r="Q480" s="167"/>
      <c r="R480" s="241"/>
      <c r="S480" s="241"/>
    </row>
    <row r="481" spans="1:19">
      <c r="A481" s="257">
        <v>43690</v>
      </c>
      <c r="B481" s="251" t="s">
        <v>760</v>
      </c>
      <c r="C481" s="252" t="s">
        <v>801</v>
      </c>
      <c r="D481" s="251" t="s">
        <v>41</v>
      </c>
      <c r="E481" s="166"/>
      <c r="F481" s="165">
        <v>3484</v>
      </c>
      <c r="G481" s="312">
        <f t="shared" si="14"/>
        <v>6.146355232517112</v>
      </c>
      <c r="H481" s="312">
        <v>566.84</v>
      </c>
      <c r="I481" s="240">
        <f t="shared" si="15"/>
        <v>17587622</v>
      </c>
      <c r="J481" s="251" t="s">
        <v>71</v>
      </c>
      <c r="K481" s="252">
        <v>3635076</v>
      </c>
      <c r="L481" s="251" t="s">
        <v>818</v>
      </c>
      <c r="M481" s="251" t="s">
        <v>822</v>
      </c>
      <c r="N481" s="251" t="s">
        <v>29</v>
      </c>
      <c r="O481" s="251" t="s">
        <v>85</v>
      </c>
      <c r="P481" s="307"/>
      <c r="Q481" s="167"/>
      <c r="R481" s="241"/>
      <c r="S481" s="241"/>
    </row>
    <row r="482" spans="1:19">
      <c r="A482" s="257">
        <v>43691</v>
      </c>
      <c r="B482" s="251" t="s">
        <v>88</v>
      </c>
      <c r="C482" s="251" t="s">
        <v>22</v>
      </c>
      <c r="D482" s="251" t="s">
        <v>36</v>
      </c>
      <c r="E482" s="171"/>
      <c r="F482" s="171">
        <v>2000</v>
      </c>
      <c r="G482" s="312">
        <f t="shared" si="14"/>
        <v>3.5283325100557477</v>
      </c>
      <c r="H482" s="312">
        <v>566.84</v>
      </c>
      <c r="I482" s="240">
        <f t="shared" si="15"/>
        <v>17585622</v>
      </c>
      <c r="J482" s="251" t="s">
        <v>61</v>
      </c>
      <c r="K482" s="251" t="s">
        <v>30</v>
      </c>
      <c r="L482" s="251" t="s">
        <v>818</v>
      </c>
      <c r="M482" s="251" t="s">
        <v>822</v>
      </c>
      <c r="N482" s="251" t="s">
        <v>29</v>
      </c>
      <c r="O482" s="251" t="s">
        <v>84</v>
      </c>
      <c r="P482" s="307"/>
      <c r="Q482" s="167"/>
      <c r="R482" s="241"/>
      <c r="S482" s="241"/>
    </row>
    <row r="483" spans="1:19">
      <c r="A483" s="257">
        <v>43691</v>
      </c>
      <c r="B483" s="251" t="s">
        <v>692</v>
      </c>
      <c r="C483" s="251" t="s">
        <v>62</v>
      </c>
      <c r="D483" s="251" t="s">
        <v>36</v>
      </c>
      <c r="E483" s="171"/>
      <c r="F483" s="171">
        <v>1000</v>
      </c>
      <c r="G483" s="312">
        <f t="shared" si="14"/>
        <v>1.7641662550278738</v>
      </c>
      <c r="H483" s="312">
        <v>566.84</v>
      </c>
      <c r="I483" s="240">
        <f t="shared" si="15"/>
        <v>17584622</v>
      </c>
      <c r="J483" s="251" t="s">
        <v>61</v>
      </c>
      <c r="K483" s="251" t="s">
        <v>30</v>
      </c>
      <c r="L483" s="251" t="s">
        <v>818</v>
      </c>
      <c r="M483" s="251" t="s">
        <v>822</v>
      </c>
      <c r="N483" s="251" t="s">
        <v>29</v>
      </c>
      <c r="O483" s="251" t="s">
        <v>84</v>
      </c>
      <c r="P483" s="307"/>
      <c r="Q483" s="167"/>
      <c r="R483" s="241"/>
      <c r="S483" s="241"/>
    </row>
    <row r="484" spans="1:19">
      <c r="A484" s="257">
        <v>43691</v>
      </c>
      <c r="B484" s="251" t="s">
        <v>98</v>
      </c>
      <c r="C484" s="251" t="s">
        <v>22</v>
      </c>
      <c r="D484" s="251" t="s">
        <v>36</v>
      </c>
      <c r="E484" s="171"/>
      <c r="F484" s="171">
        <v>2000</v>
      </c>
      <c r="G484" s="312">
        <f t="shared" si="14"/>
        <v>3.5283325100557477</v>
      </c>
      <c r="H484" s="312">
        <v>566.84</v>
      </c>
      <c r="I484" s="240">
        <f t="shared" si="15"/>
        <v>17582622</v>
      </c>
      <c r="J484" s="251" t="s">
        <v>61</v>
      </c>
      <c r="K484" s="251" t="s">
        <v>30</v>
      </c>
      <c r="L484" s="251" t="s">
        <v>818</v>
      </c>
      <c r="M484" s="251" t="s">
        <v>822</v>
      </c>
      <c r="N484" s="251" t="s">
        <v>29</v>
      </c>
      <c r="O484" s="251" t="s">
        <v>84</v>
      </c>
      <c r="P484" s="307"/>
      <c r="Q484" s="167"/>
      <c r="R484" s="241"/>
      <c r="S484" s="241"/>
    </row>
    <row r="485" spans="1:19">
      <c r="A485" s="257">
        <v>43691</v>
      </c>
      <c r="B485" s="251" t="s">
        <v>99</v>
      </c>
      <c r="C485" s="251" t="s">
        <v>22</v>
      </c>
      <c r="D485" s="251" t="s">
        <v>36</v>
      </c>
      <c r="E485" s="171"/>
      <c r="F485" s="171">
        <v>2000</v>
      </c>
      <c r="G485" s="312">
        <f t="shared" si="14"/>
        <v>3.5283325100557477</v>
      </c>
      <c r="H485" s="312">
        <v>566.84</v>
      </c>
      <c r="I485" s="240">
        <f t="shared" si="15"/>
        <v>17580622</v>
      </c>
      <c r="J485" s="251" t="s">
        <v>61</v>
      </c>
      <c r="K485" s="251" t="s">
        <v>30</v>
      </c>
      <c r="L485" s="251" t="s">
        <v>818</v>
      </c>
      <c r="M485" s="251" t="s">
        <v>822</v>
      </c>
      <c r="N485" s="251" t="s">
        <v>29</v>
      </c>
      <c r="O485" s="251" t="s">
        <v>84</v>
      </c>
      <c r="P485" s="307"/>
      <c r="Q485" s="167"/>
      <c r="R485" s="241"/>
      <c r="S485" s="241"/>
    </row>
    <row r="486" spans="1:19">
      <c r="A486" s="257">
        <v>43691</v>
      </c>
      <c r="B486" s="251" t="s">
        <v>38</v>
      </c>
      <c r="C486" s="251" t="s">
        <v>22</v>
      </c>
      <c r="D486" s="251" t="s">
        <v>39</v>
      </c>
      <c r="E486" s="171"/>
      <c r="F486" s="171">
        <v>1000</v>
      </c>
      <c r="G486" s="312">
        <f t="shared" si="14"/>
        <v>1.7600675865953253</v>
      </c>
      <c r="H486" s="312">
        <v>568.16</v>
      </c>
      <c r="I486" s="240">
        <f t="shared" si="15"/>
        <v>17579622</v>
      </c>
      <c r="J486" s="251" t="s">
        <v>40</v>
      </c>
      <c r="K486" s="251" t="s">
        <v>30</v>
      </c>
      <c r="L486" s="251" t="s">
        <v>826</v>
      </c>
      <c r="M486" s="251" t="s">
        <v>822</v>
      </c>
      <c r="N486" s="251" t="s">
        <v>29</v>
      </c>
      <c r="O486" s="251" t="s">
        <v>84</v>
      </c>
      <c r="P486" s="307"/>
      <c r="Q486" s="167"/>
      <c r="R486" s="241"/>
      <c r="S486" s="241"/>
    </row>
    <row r="487" spans="1:19">
      <c r="A487" s="257">
        <v>43691</v>
      </c>
      <c r="B487" s="251" t="s">
        <v>119</v>
      </c>
      <c r="C487" s="251" t="s">
        <v>22</v>
      </c>
      <c r="D487" s="251" t="s">
        <v>39</v>
      </c>
      <c r="E487" s="171"/>
      <c r="F487" s="171">
        <v>1000</v>
      </c>
      <c r="G487" s="312">
        <f t="shared" si="14"/>
        <v>1.7600675865953253</v>
      </c>
      <c r="H487" s="312">
        <v>568.16</v>
      </c>
      <c r="I487" s="240">
        <f t="shared" si="15"/>
        <v>17578622</v>
      </c>
      <c r="J487" s="251" t="s">
        <v>40</v>
      </c>
      <c r="K487" s="251" t="s">
        <v>30</v>
      </c>
      <c r="L487" s="251" t="s">
        <v>826</v>
      </c>
      <c r="M487" s="251" t="s">
        <v>822</v>
      </c>
      <c r="N487" s="251" t="s">
        <v>29</v>
      </c>
      <c r="O487" s="251" t="s">
        <v>84</v>
      </c>
      <c r="P487" s="307"/>
      <c r="Q487" s="167"/>
      <c r="R487" s="241"/>
      <c r="S487" s="241"/>
    </row>
    <row r="488" spans="1:19">
      <c r="A488" s="257">
        <v>43691</v>
      </c>
      <c r="B488" s="251" t="s">
        <v>46</v>
      </c>
      <c r="C488" s="251" t="s">
        <v>22</v>
      </c>
      <c r="D488" s="251" t="s">
        <v>39</v>
      </c>
      <c r="E488" s="171"/>
      <c r="F488" s="171">
        <v>1000</v>
      </c>
      <c r="G488" s="312">
        <f t="shared" si="14"/>
        <v>1.7600675865953253</v>
      </c>
      <c r="H488" s="312">
        <v>568.16</v>
      </c>
      <c r="I488" s="240">
        <f t="shared" si="15"/>
        <v>17577622</v>
      </c>
      <c r="J488" s="251" t="s">
        <v>40</v>
      </c>
      <c r="K488" s="251" t="s">
        <v>30</v>
      </c>
      <c r="L488" s="251" t="s">
        <v>826</v>
      </c>
      <c r="M488" s="251" t="s">
        <v>822</v>
      </c>
      <c r="N488" s="251" t="s">
        <v>29</v>
      </c>
      <c r="O488" s="251" t="s">
        <v>84</v>
      </c>
      <c r="P488" s="307"/>
      <c r="Q488" s="167"/>
      <c r="R488" s="241"/>
      <c r="S488" s="241"/>
    </row>
    <row r="489" spans="1:19">
      <c r="A489" s="257">
        <v>43691</v>
      </c>
      <c r="B489" s="251" t="s">
        <v>47</v>
      </c>
      <c r="C489" s="251" t="s">
        <v>22</v>
      </c>
      <c r="D489" s="251" t="s">
        <v>39</v>
      </c>
      <c r="E489" s="171"/>
      <c r="F489" s="171">
        <v>1000</v>
      </c>
      <c r="G489" s="312">
        <f t="shared" si="14"/>
        <v>1.7600675865953253</v>
      </c>
      <c r="H489" s="312">
        <v>568.16</v>
      </c>
      <c r="I489" s="240">
        <f t="shared" si="15"/>
        <v>17576622</v>
      </c>
      <c r="J489" s="251" t="s">
        <v>40</v>
      </c>
      <c r="K489" s="251" t="s">
        <v>30</v>
      </c>
      <c r="L489" s="251" t="s">
        <v>826</v>
      </c>
      <c r="M489" s="251" t="s">
        <v>822</v>
      </c>
      <c r="N489" s="251" t="s">
        <v>29</v>
      </c>
      <c r="O489" s="251" t="s">
        <v>84</v>
      </c>
      <c r="P489" s="307"/>
      <c r="Q489" s="167"/>
      <c r="R489" s="241"/>
      <c r="S489" s="241"/>
    </row>
    <row r="490" spans="1:19">
      <c r="A490" s="257">
        <v>43691</v>
      </c>
      <c r="B490" s="251" t="s">
        <v>120</v>
      </c>
      <c r="C490" s="251" t="s">
        <v>22</v>
      </c>
      <c r="D490" s="251" t="s">
        <v>39</v>
      </c>
      <c r="E490" s="171"/>
      <c r="F490" s="171">
        <v>1000</v>
      </c>
      <c r="G490" s="312">
        <f t="shared" si="14"/>
        <v>1.7600675865953253</v>
      </c>
      <c r="H490" s="312">
        <v>568.16</v>
      </c>
      <c r="I490" s="240">
        <f t="shared" si="15"/>
        <v>17575622</v>
      </c>
      <c r="J490" s="251" t="s">
        <v>40</v>
      </c>
      <c r="K490" s="251" t="s">
        <v>30</v>
      </c>
      <c r="L490" s="251" t="s">
        <v>826</v>
      </c>
      <c r="M490" s="251" t="s">
        <v>822</v>
      </c>
      <c r="N490" s="251" t="s">
        <v>29</v>
      </c>
      <c r="O490" s="251" t="s">
        <v>84</v>
      </c>
      <c r="P490" s="307"/>
      <c r="Q490" s="167"/>
      <c r="R490" s="241"/>
      <c r="S490" s="241"/>
    </row>
    <row r="491" spans="1:19">
      <c r="A491" s="257">
        <v>43691</v>
      </c>
      <c r="B491" s="251" t="s">
        <v>121</v>
      </c>
      <c r="C491" s="251" t="s">
        <v>22</v>
      </c>
      <c r="D491" s="251" t="s">
        <v>39</v>
      </c>
      <c r="E491" s="171"/>
      <c r="F491" s="171">
        <v>1000</v>
      </c>
      <c r="G491" s="312">
        <f t="shared" si="14"/>
        <v>1.7600675865953253</v>
      </c>
      <c r="H491" s="312">
        <v>568.16</v>
      </c>
      <c r="I491" s="240">
        <f t="shared" si="15"/>
        <v>17574622</v>
      </c>
      <c r="J491" s="251" t="s">
        <v>40</v>
      </c>
      <c r="K491" s="251" t="s">
        <v>30</v>
      </c>
      <c r="L491" s="251" t="s">
        <v>826</v>
      </c>
      <c r="M491" s="251" t="s">
        <v>822</v>
      </c>
      <c r="N491" s="251" t="s">
        <v>29</v>
      </c>
      <c r="O491" s="251" t="s">
        <v>84</v>
      </c>
      <c r="P491" s="307"/>
      <c r="Q491" s="167"/>
      <c r="R491" s="241"/>
      <c r="S491" s="241"/>
    </row>
    <row r="492" spans="1:19">
      <c r="A492" s="257">
        <v>43691</v>
      </c>
      <c r="B492" s="251" t="s">
        <v>122</v>
      </c>
      <c r="C492" s="251" t="s">
        <v>22</v>
      </c>
      <c r="D492" s="251" t="s">
        <v>39</v>
      </c>
      <c r="E492" s="171"/>
      <c r="F492" s="171">
        <v>1000</v>
      </c>
      <c r="G492" s="312">
        <f t="shared" si="14"/>
        <v>1.7600675865953253</v>
      </c>
      <c r="H492" s="312">
        <v>568.16</v>
      </c>
      <c r="I492" s="240">
        <f t="shared" si="15"/>
        <v>17573622</v>
      </c>
      <c r="J492" s="251" t="s">
        <v>40</v>
      </c>
      <c r="K492" s="251" t="s">
        <v>30</v>
      </c>
      <c r="L492" s="251" t="s">
        <v>826</v>
      </c>
      <c r="M492" s="251" t="s">
        <v>822</v>
      </c>
      <c r="N492" s="251" t="s">
        <v>29</v>
      </c>
      <c r="O492" s="251" t="s">
        <v>84</v>
      </c>
      <c r="P492" s="307"/>
      <c r="Q492" s="167"/>
      <c r="R492" s="241"/>
      <c r="S492" s="241"/>
    </row>
    <row r="493" spans="1:19">
      <c r="A493" s="257">
        <v>43691</v>
      </c>
      <c r="B493" s="251" t="s">
        <v>123</v>
      </c>
      <c r="C493" s="251" t="s">
        <v>22</v>
      </c>
      <c r="D493" s="251" t="s">
        <v>39</v>
      </c>
      <c r="E493" s="171"/>
      <c r="F493" s="171">
        <v>1000</v>
      </c>
      <c r="G493" s="312">
        <f t="shared" si="14"/>
        <v>1.7600675865953253</v>
      </c>
      <c r="H493" s="312">
        <v>568.16</v>
      </c>
      <c r="I493" s="240">
        <f t="shared" si="15"/>
        <v>17572622</v>
      </c>
      <c r="J493" s="251" t="s">
        <v>40</v>
      </c>
      <c r="K493" s="251" t="s">
        <v>30</v>
      </c>
      <c r="L493" s="251" t="s">
        <v>826</v>
      </c>
      <c r="M493" s="251" t="s">
        <v>822</v>
      </c>
      <c r="N493" s="251" t="s">
        <v>29</v>
      </c>
      <c r="O493" s="251" t="s">
        <v>84</v>
      </c>
      <c r="P493" s="307"/>
      <c r="Q493" s="167"/>
      <c r="R493" s="241"/>
      <c r="S493" s="241"/>
    </row>
    <row r="494" spans="1:19">
      <c r="A494" s="257">
        <v>43691</v>
      </c>
      <c r="B494" s="251" t="s">
        <v>124</v>
      </c>
      <c r="C494" s="251" t="s">
        <v>22</v>
      </c>
      <c r="D494" s="251" t="s">
        <v>39</v>
      </c>
      <c r="E494" s="171"/>
      <c r="F494" s="171">
        <v>1000</v>
      </c>
      <c r="G494" s="312">
        <f t="shared" si="14"/>
        <v>1.7600675865953253</v>
      </c>
      <c r="H494" s="312">
        <v>568.16</v>
      </c>
      <c r="I494" s="240">
        <f t="shared" si="15"/>
        <v>17571622</v>
      </c>
      <c r="J494" s="251" t="s">
        <v>40</v>
      </c>
      <c r="K494" s="251" t="s">
        <v>30</v>
      </c>
      <c r="L494" s="251" t="s">
        <v>826</v>
      </c>
      <c r="M494" s="251" t="s">
        <v>822</v>
      </c>
      <c r="N494" s="251" t="s">
        <v>29</v>
      </c>
      <c r="O494" s="251" t="s">
        <v>84</v>
      </c>
      <c r="P494" s="307"/>
      <c r="Q494" s="167"/>
      <c r="R494" s="241"/>
      <c r="S494" s="241"/>
    </row>
    <row r="495" spans="1:19">
      <c r="A495" s="257">
        <v>43691</v>
      </c>
      <c r="B495" s="252" t="s">
        <v>261</v>
      </c>
      <c r="C495" s="251" t="s">
        <v>22</v>
      </c>
      <c r="D495" s="251" t="s">
        <v>20</v>
      </c>
      <c r="E495" s="1"/>
      <c r="F495" s="1">
        <v>1500</v>
      </c>
      <c r="G495" s="312">
        <f t="shared" si="14"/>
        <v>2.6462493825418107</v>
      </c>
      <c r="H495" s="312">
        <v>566.84</v>
      </c>
      <c r="I495" s="240">
        <f t="shared" si="15"/>
        <v>17570122</v>
      </c>
      <c r="J495" s="251" t="s">
        <v>21</v>
      </c>
      <c r="K495" s="252" t="s">
        <v>226</v>
      </c>
      <c r="L495" s="252" t="s">
        <v>818</v>
      </c>
      <c r="M495" s="251" t="s">
        <v>822</v>
      </c>
      <c r="N495" s="251" t="s">
        <v>29</v>
      </c>
      <c r="O495" s="251" t="s">
        <v>84</v>
      </c>
      <c r="P495" s="307"/>
      <c r="Q495" s="167"/>
      <c r="R495" s="241"/>
      <c r="S495" s="241"/>
    </row>
    <row r="496" spans="1:19">
      <c r="A496" s="257">
        <v>43691</v>
      </c>
      <c r="B496" s="252" t="s">
        <v>935</v>
      </c>
      <c r="C496" s="252" t="s">
        <v>829</v>
      </c>
      <c r="D496" s="251" t="s">
        <v>20</v>
      </c>
      <c r="E496" s="1"/>
      <c r="F496" s="1">
        <v>500</v>
      </c>
      <c r="G496" s="312">
        <f t="shared" si="14"/>
        <v>0.88208312751393692</v>
      </c>
      <c r="H496" s="312">
        <v>566.84</v>
      </c>
      <c r="I496" s="240">
        <f t="shared" si="15"/>
        <v>17569622</v>
      </c>
      <c r="J496" s="251" t="s">
        <v>21</v>
      </c>
      <c r="K496" s="252" t="s">
        <v>23</v>
      </c>
      <c r="L496" s="252" t="s">
        <v>818</v>
      </c>
      <c r="M496" s="251" t="s">
        <v>822</v>
      </c>
      <c r="N496" s="251" t="s">
        <v>29</v>
      </c>
      <c r="O496" s="251" t="s">
        <v>84</v>
      </c>
      <c r="P496" s="307"/>
      <c r="Q496" s="167"/>
      <c r="R496" s="241"/>
      <c r="S496" s="241"/>
    </row>
    <row r="497" spans="1:19">
      <c r="A497" s="257">
        <v>43691</v>
      </c>
      <c r="B497" s="252" t="s">
        <v>712</v>
      </c>
      <c r="C497" s="251" t="s">
        <v>22</v>
      </c>
      <c r="D497" s="251" t="s">
        <v>20</v>
      </c>
      <c r="E497" s="1"/>
      <c r="F497" s="1">
        <v>11000</v>
      </c>
      <c r="G497" s="312">
        <f t="shared" si="14"/>
        <v>19.405828805306612</v>
      </c>
      <c r="H497" s="312">
        <v>566.84</v>
      </c>
      <c r="I497" s="240">
        <f t="shared" si="15"/>
        <v>17558622</v>
      </c>
      <c r="J497" s="251" t="s">
        <v>21</v>
      </c>
      <c r="K497" s="252" t="s">
        <v>23</v>
      </c>
      <c r="L497" s="252" t="s">
        <v>818</v>
      </c>
      <c r="M497" s="251" t="s">
        <v>822</v>
      </c>
      <c r="N497" s="251" t="s">
        <v>29</v>
      </c>
      <c r="O497" s="251" t="s">
        <v>84</v>
      </c>
      <c r="P497" s="307"/>
      <c r="Q497" s="167"/>
      <c r="R497" s="241"/>
      <c r="S497" s="241"/>
    </row>
    <row r="498" spans="1:19">
      <c r="A498" s="257">
        <v>43691</v>
      </c>
      <c r="B498" s="252" t="s">
        <v>936</v>
      </c>
      <c r="C498" s="252" t="s">
        <v>829</v>
      </c>
      <c r="D498" s="251" t="s">
        <v>20</v>
      </c>
      <c r="E498" s="1"/>
      <c r="F498" s="1">
        <v>1200</v>
      </c>
      <c r="G498" s="312">
        <f t="shared" si="14"/>
        <v>2.1169995060334483</v>
      </c>
      <c r="H498" s="312">
        <v>566.84</v>
      </c>
      <c r="I498" s="240">
        <f t="shared" si="15"/>
        <v>17557422</v>
      </c>
      <c r="J498" s="251" t="s">
        <v>21</v>
      </c>
      <c r="K498" s="252" t="s">
        <v>23</v>
      </c>
      <c r="L498" s="252" t="s">
        <v>818</v>
      </c>
      <c r="M498" s="251" t="s">
        <v>822</v>
      </c>
      <c r="N498" s="251" t="s">
        <v>29</v>
      </c>
      <c r="O498" s="251" t="s">
        <v>84</v>
      </c>
      <c r="P498" s="307"/>
      <c r="Q498" s="167"/>
      <c r="R498" s="241"/>
      <c r="S498" s="241"/>
    </row>
    <row r="499" spans="1:19">
      <c r="A499" s="257">
        <v>43691</v>
      </c>
      <c r="B499" s="252" t="s">
        <v>937</v>
      </c>
      <c r="C499" s="252" t="s">
        <v>829</v>
      </c>
      <c r="D499" s="251" t="s">
        <v>20</v>
      </c>
      <c r="E499" s="1"/>
      <c r="F499" s="1">
        <v>200</v>
      </c>
      <c r="G499" s="312">
        <f t="shared" si="14"/>
        <v>0.35283325100557472</v>
      </c>
      <c r="H499" s="312">
        <v>566.84</v>
      </c>
      <c r="I499" s="240">
        <f t="shared" si="15"/>
        <v>17557222</v>
      </c>
      <c r="J499" s="251" t="s">
        <v>21</v>
      </c>
      <c r="K499" s="252" t="s">
        <v>23</v>
      </c>
      <c r="L499" s="252" t="s">
        <v>818</v>
      </c>
      <c r="M499" s="251" t="s">
        <v>822</v>
      </c>
      <c r="N499" s="251" t="s">
        <v>29</v>
      </c>
      <c r="O499" s="251" t="s">
        <v>84</v>
      </c>
      <c r="P499" s="307"/>
      <c r="Q499" s="167"/>
      <c r="R499" s="241"/>
      <c r="S499" s="241"/>
    </row>
    <row r="500" spans="1:19">
      <c r="A500" s="257">
        <v>43691</v>
      </c>
      <c r="B500" s="252" t="s">
        <v>648</v>
      </c>
      <c r="C500" s="252" t="s">
        <v>829</v>
      </c>
      <c r="D500" s="251" t="s">
        <v>20</v>
      </c>
      <c r="E500" s="1"/>
      <c r="F500" s="1">
        <v>1000</v>
      </c>
      <c r="G500" s="312">
        <f t="shared" si="14"/>
        <v>1.7641662550278738</v>
      </c>
      <c r="H500" s="312">
        <v>566.84</v>
      </c>
      <c r="I500" s="240">
        <f t="shared" si="15"/>
        <v>17556222</v>
      </c>
      <c r="J500" s="251" t="s">
        <v>21</v>
      </c>
      <c r="K500" s="252" t="s">
        <v>23</v>
      </c>
      <c r="L500" s="252" t="s">
        <v>818</v>
      </c>
      <c r="M500" s="251" t="s">
        <v>822</v>
      </c>
      <c r="N500" s="251" t="s">
        <v>29</v>
      </c>
      <c r="O500" s="251" t="s">
        <v>84</v>
      </c>
      <c r="P500" s="307"/>
      <c r="Q500" s="167"/>
      <c r="R500" s="241"/>
      <c r="S500" s="241"/>
    </row>
    <row r="501" spans="1:19">
      <c r="A501" s="257">
        <v>43691</v>
      </c>
      <c r="B501" s="252" t="s">
        <v>658</v>
      </c>
      <c r="C501" s="252" t="s">
        <v>829</v>
      </c>
      <c r="D501" s="251" t="s">
        <v>20</v>
      </c>
      <c r="E501" s="1"/>
      <c r="F501" s="1">
        <v>2000</v>
      </c>
      <c r="G501" s="312">
        <f t="shared" si="14"/>
        <v>3.5283325100557477</v>
      </c>
      <c r="H501" s="312">
        <v>566.84</v>
      </c>
      <c r="I501" s="240">
        <f t="shared" si="15"/>
        <v>17554222</v>
      </c>
      <c r="J501" s="251" t="s">
        <v>21</v>
      </c>
      <c r="K501" s="252" t="s">
        <v>23</v>
      </c>
      <c r="L501" s="252" t="s">
        <v>818</v>
      </c>
      <c r="M501" s="251" t="s">
        <v>822</v>
      </c>
      <c r="N501" s="251" t="s">
        <v>29</v>
      </c>
      <c r="O501" s="251" t="s">
        <v>84</v>
      </c>
      <c r="P501" s="307"/>
      <c r="Q501" s="167"/>
      <c r="R501" s="241"/>
      <c r="S501" s="241"/>
    </row>
    <row r="502" spans="1:19">
      <c r="A502" s="257">
        <v>43691</v>
      </c>
      <c r="B502" s="252" t="s">
        <v>938</v>
      </c>
      <c r="C502" s="252" t="s">
        <v>829</v>
      </c>
      <c r="D502" s="251" t="s">
        <v>20</v>
      </c>
      <c r="E502" s="1"/>
      <c r="F502" s="1">
        <v>1200</v>
      </c>
      <c r="G502" s="312">
        <f t="shared" si="14"/>
        <v>2.1169995060334483</v>
      </c>
      <c r="H502" s="312">
        <v>566.84</v>
      </c>
      <c r="I502" s="240">
        <f t="shared" si="15"/>
        <v>17553022</v>
      </c>
      <c r="J502" s="251" t="s">
        <v>21</v>
      </c>
      <c r="K502" s="252" t="s">
        <v>23</v>
      </c>
      <c r="L502" s="252" t="s">
        <v>818</v>
      </c>
      <c r="M502" s="251" t="s">
        <v>822</v>
      </c>
      <c r="N502" s="251" t="s">
        <v>29</v>
      </c>
      <c r="O502" s="251" t="s">
        <v>84</v>
      </c>
      <c r="P502" s="307"/>
      <c r="Q502" s="167"/>
      <c r="R502" s="241"/>
      <c r="S502" s="241"/>
    </row>
    <row r="503" spans="1:19">
      <c r="A503" s="257">
        <v>43691</v>
      </c>
      <c r="B503" s="252" t="s">
        <v>649</v>
      </c>
      <c r="C503" s="252" t="s">
        <v>829</v>
      </c>
      <c r="D503" s="251" t="s">
        <v>20</v>
      </c>
      <c r="E503" s="1"/>
      <c r="F503" s="1">
        <v>20000</v>
      </c>
      <c r="G503" s="312">
        <f t="shared" si="14"/>
        <v>35.283325100557477</v>
      </c>
      <c r="H503" s="312">
        <v>566.84</v>
      </c>
      <c r="I503" s="240">
        <f t="shared" si="15"/>
        <v>17533022</v>
      </c>
      <c r="J503" s="251" t="s">
        <v>21</v>
      </c>
      <c r="K503" s="252" t="s">
        <v>23</v>
      </c>
      <c r="L503" s="252" t="s">
        <v>818</v>
      </c>
      <c r="M503" s="251" t="s">
        <v>822</v>
      </c>
      <c r="N503" s="251" t="s">
        <v>29</v>
      </c>
      <c r="O503" s="251" t="s">
        <v>84</v>
      </c>
      <c r="P503" s="307"/>
      <c r="Q503" s="167"/>
      <c r="R503" s="241"/>
      <c r="S503" s="241"/>
    </row>
    <row r="504" spans="1:19">
      <c r="A504" s="257">
        <v>43691</v>
      </c>
      <c r="B504" s="252" t="s">
        <v>645</v>
      </c>
      <c r="C504" s="252" t="s">
        <v>647</v>
      </c>
      <c r="D504" s="251" t="s">
        <v>41</v>
      </c>
      <c r="E504" s="1"/>
      <c r="F504" s="1">
        <v>20000</v>
      </c>
      <c r="G504" s="312">
        <f t="shared" si="14"/>
        <v>35.283325100557477</v>
      </c>
      <c r="H504" s="312">
        <v>566.84</v>
      </c>
      <c r="I504" s="240">
        <f t="shared" si="15"/>
        <v>17513022</v>
      </c>
      <c r="J504" s="251" t="s">
        <v>21</v>
      </c>
      <c r="K504" s="252" t="s">
        <v>226</v>
      </c>
      <c r="L504" s="251" t="s">
        <v>818</v>
      </c>
      <c r="M504" s="251" t="s">
        <v>822</v>
      </c>
      <c r="N504" s="251" t="s">
        <v>29</v>
      </c>
      <c r="O504" s="251" t="s">
        <v>84</v>
      </c>
      <c r="P504" s="307"/>
      <c r="Q504" s="167"/>
      <c r="R504" s="241"/>
      <c r="S504" s="241"/>
    </row>
    <row r="505" spans="1:19">
      <c r="A505" s="257">
        <v>43691</v>
      </c>
      <c r="B505" s="252" t="s">
        <v>246</v>
      </c>
      <c r="C505" s="251" t="s">
        <v>22</v>
      </c>
      <c r="D505" s="251" t="s">
        <v>20</v>
      </c>
      <c r="E505" s="1"/>
      <c r="F505" s="1">
        <v>1000</v>
      </c>
      <c r="G505" s="312">
        <f t="shared" si="14"/>
        <v>1.7641662550278738</v>
      </c>
      <c r="H505" s="312">
        <v>566.84</v>
      </c>
      <c r="I505" s="240">
        <f t="shared" si="15"/>
        <v>17512022</v>
      </c>
      <c r="J505" s="251" t="s">
        <v>21</v>
      </c>
      <c r="K505" s="252" t="s">
        <v>226</v>
      </c>
      <c r="L505" s="252" t="s">
        <v>818</v>
      </c>
      <c r="M505" s="251" t="s">
        <v>822</v>
      </c>
      <c r="N505" s="251" t="s">
        <v>29</v>
      </c>
      <c r="O505" s="251" t="s">
        <v>84</v>
      </c>
      <c r="P505" s="307"/>
      <c r="Q505" s="167"/>
      <c r="R505" s="241"/>
      <c r="S505" s="241"/>
    </row>
    <row r="506" spans="1:19">
      <c r="A506" s="257">
        <v>43691</v>
      </c>
      <c r="B506" s="252" t="s">
        <v>247</v>
      </c>
      <c r="C506" s="251" t="s">
        <v>22</v>
      </c>
      <c r="D506" s="251" t="s">
        <v>20</v>
      </c>
      <c r="E506" s="1"/>
      <c r="F506" s="1">
        <v>1000</v>
      </c>
      <c r="G506" s="312">
        <f t="shared" si="14"/>
        <v>1.7641662550278738</v>
      </c>
      <c r="H506" s="312">
        <v>566.84</v>
      </c>
      <c r="I506" s="240">
        <f t="shared" si="15"/>
        <v>17511022</v>
      </c>
      <c r="J506" s="251" t="s">
        <v>21</v>
      </c>
      <c r="K506" s="252" t="s">
        <v>226</v>
      </c>
      <c r="L506" s="252" t="s">
        <v>818</v>
      </c>
      <c r="M506" s="251" t="s">
        <v>822</v>
      </c>
      <c r="N506" s="251" t="s">
        <v>29</v>
      </c>
      <c r="O506" s="251" t="s">
        <v>84</v>
      </c>
      <c r="P506" s="307"/>
      <c r="Q506" s="167"/>
      <c r="R506" s="241"/>
      <c r="S506" s="241"/>
    </row>
    <row r="507" spans="1:19">
      <c r="A507" s="257">
        <v>43691</v>
      </c>
      <c r="B507" s="252" t="s">
        <v>745</v>
      </c>
      <c r="C507" s="252" t="s">
        <v>65</v>
      </c>
      <c r="D507" s="251" t="s">
        <v>20</v>
      </c>
      <c r="E507" s="1"/>
      <c r="F507" s="1">
        <v>5000</v>
      </c>
      <c r="G507" s="312">
        <f t="shared" si="14"/>
        <v>8.8208312751393692</v>
      </c>
      <c r="H507" s="312">
        <v>566.84</v>
      </c>
      <c r="I507" s="240">
        <f t="shared" si="15"/>
        <v>17506022</v>
      </c>
      <c r="J507" s="251" t="s">
        <v>21</v>
      </c>
      <c r="K507" s="252" t="s">
        <v>226</v>
      </c>
      <c r="L507" s="252" t="s">
        <v>818</v>
      </c>
      <c r="M507" s="251" t="s">
        <v>822</v>
      </c>
      <c r="N507" s="251" t="s">
        <v>29</v>
      </c>
      <c r="O507" s="251" t="s">
        <v>84</v>
      </c>
      <c r="P507" s="307"/>
      <c r="Q507" s="167"/>
      <c r="R507" s="241"/>
      <c r="S507" s="241"/>
    </row>
    <row r="508" spans="1:19">
      <c r="A508" s="257">
        <v>43691</v>
      </c>
      <c r="B508" s="252" t="s">
        <v>51</v>
      </c>
      <c r="C508" s="251" t="s">
        <v>22</v>
      </c>
      <c r="D508" s="254" t="s">
        <v>20</v>
      </c>
      <c r="E508" s="1"/>
      <c r="F508" s="1">
        <v>1000</v>
      </c>
      <c r="G508" s="312">
        <f t="shared" si="14"/>
        <v>1.7641662550278738</v>
      </c>
      <c r="H508" s="312">
        <v>566.84</v>
      </c>
      <c r="I508" s="240">
        <f t="shared" si="15"/>
        <v>17505022</v>
      </c>
      <c r="J508" s="251" t="s">
        <v>49</v>
      </c>
      <c r="K508" s="252" t="s">
        <v>30</v>
      </c>
      <c r="L508" s="252" t="s">
        <v>818</v>
      </c>
      <c r="M508" s="251" t="s">
        <v>822</v>
      </c>
      <c r="N508" s="251" t="s">
        <v>29</v>
      </c>
      <c r="O508" s="251" t="s">
        <v>84</v>
      </c>
      <c r="P508" s="307"/>
      <c r="Q508" s="167"/>
      <c r="R508" s="241"/>
      <c r="S508" s="241"/>
    </row>
    <row r="509" spans="1:19">
      <c r="A509" s="257">
        <v>43691</v>
      </c>
      <c r="B509" s="251" t="s">
        <v>52</v>
      </c>
      <c r="C509" s="251" t="s">
        <v>22</v>
      </c>
      <c r="D509" s="254" t="s">
        <v>20</v>
      </c>
      <c r="E509" s="1"/>
      <c r="F509" s="1">
        <v>11000</v>
      </c>
      <c r="G509" s="312">
        <f t="shared" si="14"/>
        <v>19.405828805306612</v>
      </c>
      <c r="H509" s="312">
        <v>566.84</v>
      </c>
      <c r="I509" s="240">
        <f t="shared" si="15"/>
        <v>17494022</v>
      </c>
      <c r="J509" s="251" t="s">
        <v>49</v>
      </c>
      <c r="K509" s="252">
        <v>28384</v>
      </c>
      <c r="L509" s="252" t="s">
        <v>818</v>
      </c>
      <c r="M509" s="251" t="s">
        <v>822</v>
      </c>
      <c r="N509" s="251" t="s">
        <v>29</v>
      </c>
      <c r="O509" s="251" t="s">
        <v>85</v>
      </c>
      <c r="P509" s="307"/>
      <c r="Q509" s="167"/>
      <c r="R509" s="241"/>
      <c r="S509" s="241"/>
    </row>
    <row r="510" spans="1:19">
      <c r="A510" s="257">
        <v>43691</v>
      </c>
      <c r="B510" s="251" t="s">
        <v>53</v>
      </c>
      <c r="C510" s="251" t="s">
        <v>829</v>
      </c>
      <c r="D510" s="254" t="s">
        <v>20</v>
      </c>
      <c r="E510" s="1"/>
      <c r="F510" s="1">
        <v>1200</v>
      </c>
      <c r="G510" s="312">
        <f t="shared" si="14"/>
        <v>2.1169995060334483</v>
      </c>
      <c r="H510" s="312">
        <v>566.84</v>
      </c>
      <c r="I510" s="240">
        <f t="shared" si="15"/>
        <v>17492822</v>
      </c>
      <c r="J510" s="251" t="s">
        <v>49</v>
      </c>
      <c r="K510" s="252">
        <v>45676</v>
      </c>
      <c r="L510" s="252" t="s">
        <v>818</v>
      </c>
      <c r="M510" s="251" t="s">
        <v>822</v>
      </c>
      <c r="N510" s="251" t="s">
        <v>29</v>
      </c>
      <c r="O510" s="251" t="s">
        <v>85</v>
      </c>
      <c r="P510" s="307"/>
      <c r="Q510" s="167"/>
      <c r="R510" s="241"/>
      <c r="S510" s="241"/>
    </row>
    <row r="511" spans="1:19">
      <c r="A511" s="257">
        <v>43691</v>
      </c>
      <c r="B511" s="251" t="s">
        <v>939</v>
      </c>
      <c r="C511" s="252" t="s">
        <v>829</v>
      </c>
      <c r="D511" s="254" t="s">
        <v>20</v>
      </c>
      <c r="E511" s="1"/>
      <c r="F511" s="1">
        <v>200</v>
      </c>
      <c r="G511" s="312">
        <f t="shared" si="14"/>
        <v>0.35283325100557472</v>
      </c>
      <c r="H511" s="312">
        <v>566.84</v>
      </c>
      <c r="I511" s="240">
        <f t="shared" si="15"/>
        <v>17492622</v>
      </c>
      <c r="J511" s="251" t="s">
        <v>49</v>
      </c>
      <c r="K511" s="252">
        <v>97622</v>
      </c>
      <c r="L511" s="252" t="s">
        <v>818</v>
      </c>
      <c r="M511" s="251" t="s">
        <v>822</v>
      </c>
      <c r="N511" s="251" t="s">
        <v>29</v>
      </c>
      <c r="O511" s="251" t="s">
        <v>85</v>
      </c>
      <c r="P511" s="307"/>
      <c r="Q511" s="167"/>
      <c r="R511" s="241"/>
      <c r="S511" s="241"/>
    </row>
    <row r="512" spans="1:19">
      <c r="A512" s="257">
        <v>43691</v>
      </c>
      <c r="B512" s="251" t="s">
        <v>940</v>
      </c>
      <c r="C512" s="251" t="s">
        <v>829</v>
      </c>
      <c r="D512" s="254" t="s">
        <v>20</v>
      </c>
      <c r="E512" s="1"/>
      <c r="F512" s="1">
        <v>1000</v>
      </c>
      <c r="G512" s="312">
        <f t="shared" si="14"/>
        <v>1.7641662550278738</v>
      </c>
      <c r="H512" s="312">
        <v>566.84</v>
      </c>
      <c r="I512" s="240">
        <f t="shared" si="15"/>
        <v>17491622</v>
      </c>
      <c r="J512" s="251" t="s">
        <v>49</v>
      </c>
      <c r="K512" s="252" t="s">
        <v>23</v>
      </c>
      <c r="L512" s="252" t="s">
        <v>818</v>
      </c>
      <c r="M512" s="251" t="s">
        <v>822</v>
      </c>
      <c r="N512" s="251" t="s">
        <v>29</v>
      </c>
      <c r="O512" s="251" t="s">
        <v>85</v>
      </c>
      <c r="P512" s="307"/>
      <c r="Q512" s="167"/>
      <c r="R512" s="241"/>
      <c r="S512" s="241"/>
    </row>
    <row r="513" spans="1:19">
      <c r="A513" s="257">
        <v>43691</v>
      </c>
      <c r="B513" s="251" t="s">
        <v>941</v>
      </c>
      <c r="C513" s="251" t="s">
        <v>829</v>
      </c>
      <c r="D513" s="254" t="s">
        <v>20</v>
      </c>
      <c r="E513" s="1"/>
      <c r="F513" s="1">
        <v>1200</v>
      </c>
      <c r="G513" s="312">
        <f t="shared" si="14"/>
        <v>2.1169995060334483</v>
      </c>
      <c r="H513" s="312">
        <v>566.84</v>
      </c>
      <c r="I513" s="240">
        <f t="shared" si="15"/>
        <v>17490422</v>
      </c>
      <c r="J513" s="251" t="s">
        <v>49</v>
      </c>
      <c r="K513" s="252">
        <v>665787</v>
      </c>
      <c r="L513" s="252" t="s">
        <v>818</v>
      </c>
      <c r="M513" s="251" t="s">
        <v>822</v>
      </c>
      <c r="N513" s="251" t="s">
        <v>29</v>
      </c>
      <c r="O513" s="251" t="s">
        <v>85</v>
      </c>
      <c r="P513" s="307"/>
      <c r="Q513" s="167"/>
      <c r="R513" s="241"/>
      <c r="S513" s="241"/>
    </row>
    <row r="514" spans="1:19">
      <c r="A514" s="257">
        <v>43691</v>
      </c>
      <c r="B514" s="252" t="s">
        <v>344</v>
      </c>
      <c r="C514" s="251" t="s">
        <v>22</v>
      </c>
      <c r="D514" s="254" t="s">
        <v>20</v>
      </c>
      <c r="E514" s="1"/>
      <c r="F514" s="1">
        <v>2000</v>
      </c>
      <c r="G514" s="312">
        <f t="shared" si="14"/>
        <v>3.5283325100557477</v>
      </c>
      <c r="H514" s="312">
        <v>566.84</v>
      </c>
      <c r="I514" s="240">
        <f t="shared" si="15"/>
        <v>17488422</v>
      </c>
      <c r="J514" s="251" t="s">
        <v>49</v>
      </c>
      <c r="K514" s="252" t="s">
        <v>30</v>
      </c>
      <c r="L514" s="252" t="s">
        <v>818</v>
      </c>
      <c r="M514" s="251" t="s">
        <v>822</v>
      </c>
      <c r="N514" s="251" t="s">
        <v>29</v>
      </c>
      <c r="O514" s="251" t="s">
        <v>84</v>
      </c>
      <c r="P514" s="307"/>
      <c r="Q514" s="167"/>
      <c r="R514" s="241"/>
      <c r="S514" s="241"/>
    </row>
    <row r="515" spans="1:19">
      <c r="A515" s="257">
        <v>43691</v>
      </c>
      <c r="B515" s="252" t="s">
        <v>345</v>
      </c>
      <c r="C515" s="251" t="s">
        <v>22</v>
      </c>
      <c r="D515" s="254" t="s">
        <v>20</v>
      </c>
      <c r="E515" s="1"/>
      <c r="F515" s="1">
        <v>2000</v>
      </c>
      <c r="G515" s="312">
        <f t="shared" si="14"/>
        <v>3.5283325100557477</v>
      </c>
      <c r="H515" s="312">
        <v>566.84</v>
      </c>
      <c r="I515" s="240">
        <f t="shared" si="15"/>
        <v>17486422</v>
      </c>
      <c r="J515" s="251" t="s">
        <v>49</v>
      </c>
      <c r="K515" s="252" t="s">
        <v>30</v>
      </c>
      <c r="L515" s="252" t="s">
        <v>818</v>
      </c>
      <c r="M515" s="251" t="s">
        <v>822</v>
      </c>
      <c r="N515" s="251" t="s">
        <v>29</v>
      </c>
      <c r="O515" s="251" t="s">
        <v>84</v>
      </c>
      <c r="P515" s="307"/>
      <c r="Q515" s="167"/>
      <c r="R515" s="241"/>
      <c r="S515" s="241"/>
    </row>
    <row r="516" spans="1:19">
      <c r="A516" s="257">
        <v>43691</v>
      </c>
      <c r="B516" s="252" t="s">
        <v>346</v>
      </c>
      <c r="C516" s="251" t="s">
        <v>22</v>
      </c>
      <c r="D516" s="254" t="s">
        <v>20</v>
      </c>
      <c r="E516" s="1"/>
      <c r="F516" s="1">
        <v>2000</v>
      </c>
      <c r="G516" s="312">
        <f t="shared" si="14"/>
        <v>3.5283325100557477</v>
      </c>
      <c r="H516" s="312">
        <v>566.84</v>
      </c>
      <c r="I516" s="240">
        <f t="shared" si="15"/>
        <v>17484422</v>
      </c>
      <c r="J516" s="251" t="s">
        <v>49</v>
      </c>
      <c r="K516" s="252" t="s">
        <v>30</v>
      </c>
      <c r="L516" s="252" t="s">
        <v>818</v>
      </c>
      <c r="M516" s="251" t="s">
        <v>822</v>
      </c>
      <c r="N516" s="251" t="s">
        <v>29</v>
      </c>
      <c r="O516" s="251" t="s">
        <v>84</v>
      </c>
      <c r="P516" s="307"/>
      <c r="Q516" s="167"/>
      <c r="R516" s="241"/>
      <c r="S516" s="241"/>
    </row>
    <row r="517" spans="1:19">
      <c r="A517" s="257">
        <v>43691</v>
      </c>
      <c r="B517" s="252" t="s">
        <v>50</v>
      </c>
      <c r="C517" s="252" t="s">
        <v>65</v>
      </c>
      <c r="D517" s="254" t="s">
        <v>20</v>
      </c>
      <c r="E517" s="1"/>
      <c r="F517" s="1">
        <v>5000</v>
      </c>
      <c r="G517" s="312">
        <f t="shared" si="14"/>
        <v>8.8208312751393692</v>
      </c>
      <c r="H517" s="312">
        <v>566.84</v>
      </c>
      <c r="I517" s="240">
        <f t="shared" si="15"/>
        <v>17479422</v>
      </c>
      <c r="J517" s="251" t="s">
        <v>49</v>
      </c>
      <c r="K517" s="252" t="s">
        <v>30</v>
      </c>
      <c r="L517" s="252" t="s">
        <v>818</v>
      </c>
      <c r="M517" s="251" t="s">
        <v>822</v>
      </c>
      <c r="N517" s="251" t="s">
        <v>29</v>
      </c>
      <c r="O517" s="251" t="s">
        <v>84</v>
      </c>
      <c r="P517" s="307"/>
      <c r="Q517" s="167"/>
      <c r="R517" s="241"/>
      <c r="S517" s="241"/>
    </row>
    <row r="518" spans="1:19">
      <c r="A518" s="257">
        <v>43691</v>
      </c>
      <c r="B518" s="252" t="s">
        <v>347</v>
      </c>
      <c r="C518" s="251" t="s">
        <v>647</v>
      </c>
      <c r="D518" s="254" t="s">
        <v>41</v>
      </c>
      <c r="E518" s="1"/>
      <c r="F518" s="1">
        <v>17500</v>
      </c>
      <c r="G518" s="312">
        <f t="shared" si="14"/>
        <v>30.872909462987788</v>
      </c>
      <c r="H518" s="312">
        <v>566.84</v>
      </c>
      <c r="I518" s="240">
        <f t="shared" si="15"/>
        <v>17461922</v>
      </c>
      <c r="J518" s="251" t="s">
        <v>49</v>
      </c>
      <c r="K518" s="252" t="s">
        <v>30</v>
      </c>
      <c r="L518" s="251" t="s">
        <v>818</v>
      </c>
      <c r="M518" s="251" t="s">
        <v>822</v>
      </c>
      <c r="N518" s="251" t="s">
        <v>29</v>
      </c>
      <c r="O518" s="251" t="s">
        <v>84</v>
      </c>
      <c r="P518" s="307"/>
      <c r="Q518" s="167"/>
      <c r="R518" s="241"/>
      <c r="S518" s="241"/>
    </row>
    <row r="519" spans="1:19">
      <c r="A519" s="257">
        <v>43691</v>
      </c>
      <c r="B519" s="251" t="s">
        <v>78</v>
      </c>
      <c r="C519" s="251" t="s">
        <v>73</v>
      </c>
      <c r="D519" s="251" t="s">
        <v>41</v>
      </c>
      <c r="E519" s="171"/>
      <c r="F519" s="171">
        <v>19000</v>
      </c>
      <c r="G519" s="312">
        <f t="shared" si="14"/>
        <v>33.519158845529603</v>
      </c>
      <c r="H519" s="312">
        <v>566.84</v>
      </c>
      <c r="I519" s="240">
        <f t="shared" si="15"/>
        <v>17442922</v>
      </c>
      <c r="J519" s="251" t="s">
        <v>19</v>
      </c>
      <c r="K519" s="251" t="s">
        <v>526</v>
      </c>
      <c r="L519" s="251" t="s">
        <v>818</v>
      </c>
      <c r="M519" s="251" t="s">
        <v>822</v>
      </c>
      <c r="N519" s="251" t="s">
        <v>29</v>
      </c>
      <c r="O519" s="251" t="s">
        <v>85</v>
      </c>
      <c r="P519" s="307"/>
      <c r="Q519" s="167"/>
      <c r="R519" s="241"/>
      <c r="S519" s="241"/>
    </row>
    <row r="520" spans="1:19">
      <c r="A520" s="257">
        <v>43691</v>
      </c>
      <c r="B520" s="251" t="s">
        <v>551</v>
      </c>
      <c r="C520" s="251" t="s">
        <v>22</v>
      </c>
      <c r="D520" s="251" t="s">
        <v>36</v>
      </c>
      <c r="E520" s="171"/>
      <c r="F520" s="171">
        <v>5000</v>
      </c>
      <c r="G520" s="312">
        <f t="shared" si="14"/>
        <v>8.8208312751393692</v>
      </c>
      <c r="H520" s="312">
        <v>566.84</v>
      </c>
      <c r="I520" s="240">
        <f t="shared" si="15"/>
        <v>17437922</v>
      </c>
      <c r="J520" s="251" t="s">
        <v>19</v>
      </c>
      <c r="K520" s="251" t="s">
        <v>28</v>
      </c>
      <c r="L520" s="251" t="s">
        <v>818</v>
      </c>
      <c r="M520" s="251" t="s">
        <v>822</v>
      </c>
      <c r="N520" s="251" t="s">
        <v>29</v>
      </c>
      <c r="O520" s="251" t="s">
        <v>84</v>
      </c>
      <c r="P520" s="307"/>
      <c r="Q520" s="167"/>
      <c r="R520" s="241"/>
      <c r="S520" s="241"/>
    </row>
    <row r="521" spans="1:19">
      <c r="A521" s="257">
        <v>43691</v>
      </c>
      <c r="B521" s="251" t="s">
        <v>680</v>
      </c>
      <c r="C521" s="251" t="s">
        <v>294</v>
      </c>
      <c r="D521" s="251" t="s">
        <v>41</v>
      </c>
      <c r="E521" s="171"/>
      <c r="F521" s="171">
        <v>30000</v>
      </c>
      <c r="G521" s="312">
        <f t="shared" si="14"/>
        <v>52.924987650836215</v>
      </c>
      <c r="H521" s="312">
        <v>566.84</v>
      </c>
      <c r="I521" s="240">
        <f t="shared" si="15"/>
        <v>17407922</v>
      </c>
      <c r="J521" s="251" t="s">
        <v>19</v>
      </c>
      <c r="K521" s="251">
        <v>2234</v>
      </c>
      <c r="L521" s="251" t="s">
        <v>818</v>
      </c>
      <c r="M521" s="251" t="s">
        <v>822</v>
      </c>
      <c r="N521" s="251" t="s">
        <v>29</v>
      </c>
      <c r="O521" s="251" t="s">
        <v>85</v>
      </c>
      <c r="P521" s="307"/>
      <c r="Q521" s="167"/>
      <c r="R521" s="241"/>
      <c r="S521" s="241"/>
    </row>
    <row r="522" spans="1:19">
      <c r="A522" s="257">
        <v>43691</v>
      </c>
      <c r="B522" s="251" t="s">
        <v>843</v>
      </c>
      <c r="C522" s="251" t="s">
        <v>35</v>
      </c>
      <c r="D522" s="251" t="s">
        <v>39</v>
      </c>
      <c r="E522" s="166"/>
      <c r="F522" s="1">
        <v>270000</v>
      </c>
      <c r="G522" s="312">
        <f t="shared" si="14"/>
        <v>489.21019731477963</v>
      </c>
      <c r="H522" s="312">
        <v>551.91</v>
      </c>
      <c r="I522" s="240">
        <f t="shared" si="15"/>
        <v>17137922</v>
      </c>
      <c r="J522" s="251" t="s">
        <v>71</v>
      </c>
      <c r="K522" s="252">
        <v>3635075</v>
      </c>
      <c r="L522" s="251" t="s">
        <v>825</v>
      </c>
      <c r="M522" s="251" t="s">
        <v>822</v>
      </c>
      <c r="N522" s="251" t="s">
        <v>29</v>
      </c>
      <c r="O522" s="251" t="s">
        <v>85</v>
      </c>
      <c r="P522" s="307"/>
      <c r="Q522" s="167"/>
      <c r="R522" s="241"/>
      <c r="S522" s="241"/>
    </row>
    <row r="523" spans="1:19">
      <c r="A523" s="257">
        <v>43691</v>
      </c>
      <c r="B523" s="251" t="s">
        <v>762</v>
      </c>
      <c r="C523" s="252" t="s">
        <v>801</v>
      </c>
      <c r="D523" s="251" t="s">
        <v>41</v>
      </c>
      <c r="E523" s="166"/>
      <c r="F523" s="165">
        <v>3484</v>
      </c>
      <c r="G523" s="312">
        <f t="shared" si="14"/>
        <v>6.146355232517112</v>
      </c>
      <c r="H523" s="312">
        <v>566.84</v>
      </c>
      <c r="I523" s="240">
        <f t="shared" si="15"/>
        <v>17134438</v>
      </c>
      <c r="J523" s="251" t="s">
        <v>71</v>
      </c>
      <c r="K523" s="252">
        <v>3635075</v>
      </c>
      <c r="L523" s="251" t="s">
        <v>818</v>
      </c>
      <c r="M523" s="251" t="s">
        <v>822</v>
      </c>
      <c r="N523" s="251" t="s">
        <v>29</v>
      </c>
      <c r="O523" s="251" t="s">
        <v>85</v>
      </c>
      <c r="P523" s="307"/>
      <c r="Q523" s="167"/>
      <c r="R523" s="241"/>
      <c r="S523" s="241"/>
    </row>
    <row r="524" spans="1:19">
      <c r="A524" s="257">
        <v>43691</v>
      </c>
      <c r="B524" s="251" t="s">
        <v>763</v>
      </c>
      <c r="C524" s="253" t="s">
        <v>72</v>
      </c>
      <c r="D524" s="251" t="s">
        <v>26</v>
      </c>
      <c r="E524" s="166"/>
      <c r="F524" s="165">
        <v>300000</v>
      </c>
      <c r="G524" s="312">
        <f t="shared" si="14"/>
        <v>529.24987650836215</v>
      </c>
      <c r="H524" s="312">
        <v>566.84</v>
      </c>
      <c r="I524" s="240">
        <f t="shared" si="15"/>
        <v>16834438</v>
      </c>
      <c r="J524" s="251" t="s">
        <v>71</v>
      </c>
      <c r="K524" s="252">
        <v>3635073</v>
      </c>
      <c r="L524" s="251" t="s">
        <v>818</v>
      </c>
      <c r="M524" s="251" t="s">
        <v>821</v>
      </c>
      <c r="N524" s="251" t="s">
        <v>29</v>
      </c>
      <c r="O524" s="251" t="s">
        <v>85</v>
      </c>
      <c r="P524" s="331" t="s">
        <v>885</v>
      </c>
      <c r="Q524" s="167"/>
      <c r="R524" s="241"/>
      <c r="S524" s="241"/>
    </row>
    <row r="525" spans="1:19">
      <c r="A525" s="257">
        <v>43691</v>
      </c>
      <c r="B525" s="251" t="s">
        <v>764</v>
      </c>
      <c r="C525" s="252" t="s">
        <v>801</v>
      </c>
      <c r="D525" s="251" t="s">
        <v>41</v>
      </c>
      <c r="E525" s="166"/>
      <c r="F525" s="165">
        <v>3484</v>
      </c>
      <c r="G525" s="312">
        <f t="shared" ref="G525:G588" si="16">+F525/H525</f>
        <v>6.146355232517112</v>
      </c>
      <c r="H525" s="312">
        <v>566.84</v>
      </c>
      <c r="I525" s="240">
        <f t="shared" si="15"/>
        <v>16830954</v>
      </c>
      <c r="J525" s="251" t="s">
        <v>71</v>
      </c>
      <c r="K525" s="252">
        <v>3635073</v>
      </c>
      <c r="L525" s="251" t="s">
        <v>818</v>
      </c>
      <c r="M525" s="251" t="s">
        <v>822</v>
      </c>
      <c r="N525" s="251" t="s">
        <v>29</v>
      </c>
      <c r="O525" s="251" t="s">
        <v>85</v>
      </c>
      <c r="P525" s="307"/>
      <c r="Q525" s="167"/>
      <c r="R525" s="241"/>
      <c r="S525" s="241"/>
    </row>
    <row r="526" spans="1:19">
      <c r="A526" s="257">
        <v>43692</v>
      </c>
      <c r="B526" s="252" t="s">
        <v>746</v>
      </c>
      <c r="C526" s="252" t="s">
        <v>65</v>
      </c>
      <c r="D526" s="251" t="s">
        <v>20</v>
      </c>
      <c r="E526" s="1"/>
      <c r="F526" s="1">
        <v>2500</v>
      </c>
      <c r="G526" s="312">
        <f t="shared" si="16"/>
        <v>4.4104156375696846</v>
      </c>
      <c r="H526" s="312">
        <v>566.84</v>
      </c>
      <c r="I526" s="240">
        <f t="shared" si="15"/>
        <v>16828454</v>
      </c>
      <c r="J526" s="251" t="s">
        <v>21</v>
      </c>
      <c r="K526" s="252" t="s">
        <v>226</v>
      </c>
      <c r="L526" s="252" t="s">
        <v>818</v>
      </c>
      <c r="M526" s="251" t="s">
        <v>822</v>
      </c>
      <c r="N526" s="251" t="s">
        <v>29</v>
      </c>
      <c r="O526" s="251" t="s">
        <v>84</v>
      </c>
      <c r="P526" s="307"/>
      <c r="Q526" s="167"/>
      <c r="R526" s="241"/>
      <c r="S526" s="241"/>
    </row>
    <row r="527" spans="1:19">
      <c r="A527" s="257">
        <v>43692</v>
      </c>
      <c r="B527" s="252" t="s">
        <v>747</v>
      </c>
      <c r="C527" s="252" t="s">
        <v>65</v>
      </c>
      <c r="D527" s="251" t="s">
        <v>20</v>
      </c>
      <c r="E527" s="1"/>
      <c r="F527" s="1">
        <v>2000</v>
      </c>
      <c r="G527" s="312">
        <f t="shared" si="16"/>
        <v>3.5283325100557477</v>
      </c>
      <c r="H527" s="312">
        <v>566.84</v>
      </c>
      <c r="I527" s="240">
        <f t="shared" ref="I527:I590" si="17">I526+E527-F527</f>
        <v>16826454</v>
      </c>
      <c r="J527" s="251" t="s">
        <v>21</v>
      </c>
      <c r="K527" s="252" t="s">
        <v>226</v>
      </c>
      <c r="L527" s="252" t="s">
        <v>818</v>
      </c>
      <c r="M527" s="251" t="s">
        <v>822</v>
      </c>
      <c r="N527" s="251" t="s">
        <v>29</v>
      </c>
      <c r="O527" s="251" t="s">
        <v>84</v>
      </c>
      <c r="P527" s="307"/>
      <c r="Q527" s="167"/>
      <c r="R527" s="241"/>
      <c r="S527" s="241"/>
    </row>
    <row r="528" spans="1:19">
      <c r="A528" s="257">
        <v>43692</v>
      </c>
      <c r="B528" s="252" t="s">
        <v>265</v>
      </c>
      <c r="C528" s="251" t="s">
        <v>22</v>
      </c>
      <c r="D528" s="251" t="s">
        <v>20</v>
      </c>
      <c r="E528" s="1"/>
      <c r="F528" s="1">
        <v>2000</v>
      </c>
      <c r="G528" s="312">
        <f t="shared" si="16"/>
        <v>3.5283325100557477</v>
      </c>
      <c r="H528" s="312">
        <v>566.84</v>
      </c>
      <c r="I528" s="240">
        <f t="shared" si="17"/>
        <v>16824454</v>
      </c>
      <c r="J528" s="251" t="s">
        <v>21</v>
      </c>
      <c r="K528" s="252" t="s">
        <v>226</v>
      </c>
      <c r="L528" s="252" t="s">
        <v>818</v>
      </c>
      <c r="M528" s="251" t="s">
        <v>822</v>
      </c>
      <c r="N528" s="251" t="s">
        <v>29</v>
      </c>
      <c r="O528" s="251" t="s">
        <v>84</v>
      </c>
      <c r="P528" s="307"/>
      <c r="Q528" s="167"/>
      <c r="R528" s="241"/>
      <c r="S528" s="241"/>
    </row>
    <row r="529" spans="1:19">
      <c r="A529" s="257">
        <v>43692</v>
      </c>
      <c r="B529" s="252" t="s">
        <v>266</v>
      </c>
      <c r="C529" s="251" t="s">
        <v>22</v>
      </c>
      <c r="D529" s="251" t="s">
        <v>20</v>
      </c>
      <c r="E529" s="1"/>
      <c r="F529" s="1">
        <v>1000</v>
      </c>
      <c r="G529" s="312">
        <f t="shared" si="16"/>
        <v>1.7641662550278738</v>
      </c>
      <c r="H529" s="312">
        <v>566.84</v>
      </c>
      <c r="I529" s="240">
        <f t="shared" si="17"/>
        <v>16823454</v>
      </c>
      <c r="J529" s="251" t="s">
        <v>21</v>
      </c>
      <c r="K529" s="252" t="s">
        <v>226</v>
      </c>
      <c r="L529" s="252" t="s">
        <v>818</v>
      </c>
      <c r="M529" s="251" t="s">
        <v>822</v>
      </c>
      <c r="N529" s="251" t="s">
        <v>29</v>
      </c>
      <c r="O529" s="251" t="s">
        <v>84</v>
      </c>
      <c r="P529" s="307"/>
      <c r="Q529" s="167"/>
      <c r="R529" s="241"/>
      <c r="S529" s="241"/>
    </row>
    <row r="530" spans="1:19">
      <c r="A530" s="257">
        <v>43692</v>
      </c>
      <c r="B530" s="252" t="s">
        <v>267</v>
      </c>
      <c r="C530" s="251" t="s">
        <v>22</v>
      </c>
      <c r="D530" s="251" t="s">
        <v>20</v>
      </c>
      <c r="E530" s="1"/>
      <c r="F530" s="1">
        <v>1000</v>
      </c>
      <c r="G530" s="312">
        <f t="shared" si="16"/>
        <v>1.7641662550278738</v>
      </c>
      <c r="H530" s="312">
        <v>566.84</v>
      </c>
      <c r="I530" s="240">
        <f t="shared" si="17"/>
        <v>16822454</v>
      </c>
      <c r="J530" s="251" t="s">
        <v>21</v>
      </c>
      <c r="K530" s="252" t="s">
        <v>226</v>
      </c>
      <c r="L530" s="252" t="s">
        <v>818</v>
      </c>
      <c r="M530" s="251" t="s">
        <v>822</v>
      </c>
      <c r="N530" s="251" t="s">
        <v>29</v>
      </c>
      <c r="O530" s="251" t="s">
        <v>84</v>
      </c>
      <c r="P530" s="307"/>
      <c r="Q530" s="167"/>
      <c r="R530" s="241"/>
      <c r="S530" s="241"/>
    </row>
    <row r="531" spans="1:19">
      <c r="A531" s="257">
        <v>43692</v>
      </c>
      <c r="B531" s="252" t="s">
        <v>268</v>
      </c>
      <c r="C531" s="251" t="s">
        <v>22</v>
      </c>
      <c r="D531" s="251" t="s">
        <v>20</v>
      </c>
      <c r="E531" s="1"/>
      <c r="F531" s="1">
        <v>1000</v>
      </c>
      <c r="G531" s="312">
        <f t="shared" si="16"/>
        <v>1.7641662550278738</v>
      </c>
      <c r="H531" s="312">
        <v>566.84</v>
      </c>
      <c r="I531" s="240">
        <f t="shared" si="17"/>
        <v>16821454</v>
      </c>
      <c r="J531" s="251" t="s">
        <v>21</v>
      </c>
      <c r="K531" s="252" t="s">
        <v>226</v>
      </c>
      <c r="L531" s="252" t="s">
        <v>818</v>
      </c>
      <c r="M531" s="251" t="s">
        <v>822</v>
      </c>
      <c r="N531" s="251" t="s">
        <v>29</v>
      </c>
      <c r="O531" s="251" t="s">
        <v>84</v>
      </c>
      <c r="P531" s="307"/>
      <c r="Q531" s="167"/>
      <c r="R531" s="241"/>
      <c r="S531" s="241"/>
    </row>
    <row r="532" spans="1:19">
      <c r="A532" s="257">
        <v>43692</v>
      </c>
      <c r="B532" s="252" t="s">
        <v>269</v>
      </c>
      <c r="C532" s="251" t="s">
        <v>22</v>
      </c>
      <c r="D532" s="251" t="s">
        <v>20</v>
      </c>
      <c r="E532" s="1"/>
      <c r="F532" s="1">
        <v>1000</v>
      </c>
      <c r="G532" s="312">
        <f t="shared" si="16"/>
        <v>1.7641662550278738</v>
      </c>
      <c r="H532" s="312">
        <v>566.84</v>
      </c>
      <c r="I532" s="240">
        <f t="shared" si="17"/>
        <v>16820454</v>
      </c>
      <c r="J532" s="251" t="s">
        <v>21</v>
      </c>
      <c r="K532" s="252" t="s">
        <v>226</v>
      </c>
      <c r="L532" s="252" t="s">
        <v>818</v>
      </c>
      <c r="M532" s="251" t="s">
        <v>822</v>
      </c>
      <c r="N532" s="251" t="s">
        <v>29</v>
      </c>
      <c r="O532" s="251" t="s">
        <v>84</v>
      </c>
      <c r="P532" s="307"/>
      <c r="Q532" s="167"/>
      <c r="R532" s="241"/>
      <c r="S532" s="241"/>
    </row>
    <row r="533" spans="1:19">
      <c r="A533" s="257">
        <v>43692</v>
      </c>
      <c r="B533" s="252" t="s">
        <v>348</v>
      </c>
      <c r="C533" s="251" t="s">
        <v>22</v>
      </c>
      <c r="D533" s="254" t="s">
        <v>20</v>
      </c>
      <c r="E533" s="1"/>
      <c r="F533" s="1">
        <v>2000</v>
      </c>
      <c r="G533" s="312">
        <f t="shared" si="16"/>
        <v>3.5283325100557477</v>
      </c>
      <c r="H533" s="312">
        <v>566.84</v>
      </c>
      <c r="I533" s="240">
        <f t="shared" si="17"/>
        <v>16818454</v>
      </c>
      <c r="J533" s="251" t="s">
        <v>49</v>
      </c>
      <c r="K533" s="252" t="s">
        <v>30</v>
      </c>
      <c r="L533" s="252" t="s">
        <v>818</v>
      </c>
      <c r="M533" s="251" t="s">
        <v>822</v>
      </c>
      <c r="N533" s="251" t="s">
        <v>29</v>
      </c>
      <c r="O533" s="251" t="s">
        <v>84</v>
      </c>
      <c r="P533" s="307"/>
      <c r="Q533" s="167"/>
      <c r="R533" s="241"/>
      <c r="S533" s="241"/>
    </row>
    <row r="534" spans="1:19">
      <c r="A534" s="257">
        <v>43692</v>
      </c>
      <c r="B534" s="252" t="s">
        <v>735</v>
      </c>
      <c r="C534" s="252" t="s">
        <v>65</v>
      </c>
      <c r="D534" s="254" t="s">
        <v>20</v>
      </c>
      <c r="E534" s="1"/>
      <c r="F534" s="1">
        <v>2500</v>
      </c>
      <c r="G534" s="312">
        <f t="shared" si="16"/>
        <v>4.4104156375696846</v>
      </c>
      <c r="H534" s="312">
        <v>566.84</v>
      </c>
      <c r="I534" s="240">
        <f t="shared" si="17"/>
        <v>16815954</v>
      </c>
      <c r="J534" s="251" t="s">
        <v>49</v>
      </c>
      <c r="K534" s="252" t="s">
        <v>30</v>
      </c>
      <c r="L534" s="252" t="s">
        <v>818</v>
      </c>
      <c r="M534" s="251" t="s">
        <v>822</v>
      </c>
      <c r="N534" s="251" t="s">
        <v>29</v>
      </c>
      <c r="O534" s="251" t="s">
        <v>84</v>
      </c>
      <c r="P534" s="307"/>
      <c r="Q534" s="167"/>
      <c r="R534" s="241"/>
      <c r="S534" s="241"/>
    </row>
    <row r="535" spans="1:19">
      <c r="A535" s="257">
        <v>43692</v>
      </c>
      <c r="B535" s="252" t="s">
        <v>349</v>
      </c>
      <c r="C535" s="251" t="s">
        <v>22</v>
      </c>
      <c r="D535" s="254" t="s">
        <v>20</v>
      </c>
      <c r="E535" s="1"/>
      <c r="F535" s="1">
        <v>2000</v>
      </c>
      <c r="G535" s="312">
        <f t="shared" si="16"/>
        <v>3.5283325100557477</v>
      </c>
      <c r="H535" s="312">
        <v>566.84</v>
      </c>
      <c r="I535" s="240">
        <f t="shared" si="17"/>
        <v>16813954</v>
      </c>
      <c r="J535" s="251" t="s">
        <v>49</v>
      </c>
      <c r="K535" s="252" t="s">
        <v>30</v>
      </c>
      <c r="L535" s="252" t="s">
        <v>818</v>
      </c>
      <c r="M535" s="251" t="s">
        <v>822</v>
      </c>
      <c r="N535" s="251" t="s">
        <v>29</v>
      </c>
      <c r="O535" s="251" t="s">
        <v>84</v>
      </c>
      <c r="P535" s="307"/>
      <c r="Q535" s="167"/>
      <c r="R535" s="241"/>
      <c r="S535" s="241"/>
    </row>
    <row r="536" spans="1:19">
      <c r="A536" s="257">
        <v>43692</v>
      </c>
      <c r="B536" s="252" t="s">
        <v>350</v>
      </c>
      <c r="C536" s="251" t="s">
        <v>22</v>
      </c>
      <c r="D536" s="254" t="s">
        <v>20</v>
      </c>
      <c r="E536" s="1"/>
      <c r="F536" s="1">
        <v>2000</v>
      </c>
      <c r="G536" s="312">
        <f t="shared" si="16"/>
        <v>3.5283325100557477</v>
      </c>
      <c r="H536" s="312">
        <v>566.84</v>
      </c>
      <c r="I536" s="240">
        <f t="shared" si="17"/>
        <v>16811954</v>
      </c>
      <c r="J536" s="251" t="s">
        <v>49</v>
      </c>
      <c r="K536" s="252" t="s">
        <v>30</v>
      </c>
      <c r="L536" s="252" t="s">
        <v>818</v>
      </c>
      <c r="M536" s="251" t="s">
        <v>822</v>
      </c>
      <c r="N536" s="251" t="s">
        <v>29</v>
      </c>
      <c r="O536" s="251" t="s">
        <v>84</v>
      </c>
      <c r="P536" s="307"/>
      <c r="Q536" s="167"/>
      <c r="R536" s="241"/>
      <c r="S536" s="241"/>
    </row>
    <row r="537" spans="1:19">
      <c r="A537" s="257">
        <v>43693</v>
      </c>
      <c r="B537" s="252" t="s">
        <v>748</v>
      </c>
      <c r="C537" s="252" t="s">
        <v>65</v>
      </c>
      <c r="D537" s="251" t="s">
        <v>20</v>
      </c>
      <c r="E537" s="1"/>
      <c r="F537" s="1">
        <v>3000</v>
      </c>
      <c r="G537" s="312">
        <f t="shared" si="16"/>
        <v>5.2924987650836215</v>
      </c>
      <c r="H537" s="312">
        <v>566.84</v>
      </c>
      <c r="I537" s="240">
        <f t="shared" si="17"/>
        <v>16808954</v>
      </c>
      <c r="J537" s="251" t="s">
        <v>21</v>
      </c>
      <c r="K537" s="252" t="s">
        <v>226</v>
      </c>
      <c r="L537" s="252" t="s">
        <v>818</v>
      </c>
      <c r="M537" s="251" t="s">
        <v>822</v>
      </c>
      <c r="N537" s="251" t="s">
        <v>29</v>
      </c>
      <c r="O537" s="251" t="s">
        <v>84</v>
      </c>
      <c r="P537" s="307"/>
      <c r="Q537" s="167"/>
      <c r="R537" s="241"/>
      <c r="S537" s="241"/>
    </row>
    <row r="538" spans="1:19">
      <c r="A538" s="257">
        <v>43693</v>
      </c>
      <c r="B538" s="252" t="s">
        <v>749</v>
      </c>
      <c r="C538" s="252" t="s">
        <v>65</v>
      </c>
      <c r="D538" s="251" t="s">
        <v>20</v>
      </c>
      <c r="E538" s="1"/>
      <c r="F538" s="1">
        <v>5000</v>
      </c>
      <c r="G538" s="312">
        <f t="shared" si="16"/>
        <v>8.8208312751393692</v>
      </c>
      <c r="H538" s="312">
        <v>566.84</v>
      </c>
      <c r="I538" s="240">
        <f t="shared" si="17"/>
        <v>16803954</v>
      </c>
      <c r="J538" s="251" t="s">
        <v>21</v>
      </c>
      <c r="K538" s="252" t="s">
        <v>226</v>
      </c>
      <c r="L538" s="252" t="s">
        <v>818</v>
      </c>
      <c r="M538" s="251" t="s">
        <v>822</v>
      </c>
      <c r="N538" s="251" t="s">
        <v>29</v>
      </c>
      <c r="O538" s="251" t="s">
        <v>84</v>
      </c>
      <c r="P538" s="307"/>
      <c r="Q538" s="167"/>
      <c r="R538" s="241"/>
      <c r="S538" s="241"/>
    </row>
    <row r="539" spans="1:19">
      <c r="A539" s="257">
        <v>43693</v>
      </c>
      <c r="B539" s="252" t="s">
        <v>745</v>
      </c>
      <c r="C539" s="252" t="s">
        <v>65</v>
      </c>
      <c r="D539" s="251" t="s">
        <v>20</v>
      </c>
      <c r="E539" s="1"/>
      <c r="F539" s="1">
        <v>2000</v>
      </c>
      <c r="G539" s="312">
        <f t="shared" si="16"/>
        <v>3.5283325100557477</v>
      </c>
      <c r="H539" s="312">
        <v>566.84</v>
      </c>
      <c r="I539" s="240">
        <f t="shared" si="17"/>
        <v>16801954</v>
      </c>
      <c r="J539" s="251" t="s">
        <v>21</v>
      </c>
      <c r="K539" s="252" t="s">
        <v>226</v>
      </c>
      <c r="L539" s="252" t="s">
        <v>818</v>
      </c>
      <c r="M539" s="251" t="s">
        <v>822</v>
      </c>
      <c r="N539" s="251" t="s">
        <v>29</v>
      </c>
      <c r="O539" s="251" t="s">
        <v>84</v>
      </c>
      <c r="P539" s="307"/>
      <c r="Q539" s="167"/>
      <c r="R539" s="241"/>
      <c r="S539" s="241"/>
    </row>
    <row r="540" spans="1:19">
      <c r="A540" s="257">
        <v>43693</v>
      </c>
      <c r="B540" s="252" t="s">
        <v>270</v>
      </c>
      <c r="C540" s="251" t="s">
        <v>22</v>
      </c>
      <c r="D540" s="251" t="s">
        <v>20</v>
      </c>
      <c r="E540" s="1"/>
      <c r="F540" s="1">
        <v>1000</v>
      </c>
      <c r="G540" s="312">
        <f t="shared" si="16"/>
        <v>1.7641662550278738</v>
      </c>
      <c r="H540" s="312">
        <v>566.84</v>
      </c>
      <c r="I540" s="240">
        <f t="shared" si="17"/>
        <v>16800954</v>
      </c>
      <c r="J540" s="251" t="s">
        <v>21</v>
      </c>
      <c r="K540" s="252" t="s">
        <v>226</v>
      </c>
      <c r="L540" s="252" t="s">
        <v>818</v>
      </c>
      <c r="M540" s="251" t="s">
        <v>822</v>
      </c>
      <c r="N540" s="251" t="s">
        <v>29</v>
      </c>
      <c r="O540" s="251" t="s">
        <v>84</v>
      </c>
      <c r="P540" s="307"/>
      <c r="Q540" s="167"/>
      <c r="R540" s="241"/>
      <c r="S540" s="241"/>
    </row>
    <row r="541" spans="1:19">
      <c r="A541" s="257">
        <v>43693</v>
      </c>
      <c r="B541" s="252" t="s">
        <v>271</v>
      </c>
      <c r="C541" s="251" t="s">
        <v>22</v>
      </c>
      <c r="D541" s="251" t="s">
        <v>20</v>
      </c>
      <c r="E541" s="1"/>
      <c r="F541" s="1">
        <v>1000</v>
      </c>
      <c r="G541" s="312">
        <f t="shared" si="16"/>
        <v>1.7641662550278738</v>
      </c>
      <c r="H541" s="312">
        <v>566.84</v>
      </c>
      <c r="I541" s="240">
        <f t="shared" si="17"/>
        <v>16799954</v>
      </c>
      <c r="J541" s="251" t="s">
        <v>21</v>
      </c>
      <c r="K541" s="252" t="s">
        <v>226</v>
      </c>
      <c r="L541" s="252" t="s">
        <v>818</v>
      </c>
      <c r="M541" s="251" t="s">
        <v>822</v>
      </c>
      <c r="N541" s="251" t="s">
        <v>29</v>
      </c>
      <c r="O541" s="251" t="s">
        <v>84</v>
      </c>
      <c r="P541" s="307"/>
      <c r="Q541" s="167"/>
      <c r="R541" s="241"/>
      <c r="S541" s="241"/>
    </row>
    <row r="542" spans="1:19">
      <c r="A542" s="257">
        <v>43693</v>
      </c>
      <c r="B542" s="252" t="s">
        <v>272</v>
      </c>
      <c r="C542" s="251" t="s">
        <v>22</v>
      </c>
      <c r="D542" s="251" t="s">
        <v>20</v>
      </c>
      <c r="E542" s="1"/>
      <c r="F542" s="1">
        <v>1000</v>
      </c>
      <c r="G542" s="312">
        <f t="shared" si="16"/>
        <v>1.7641662550278738</v>
      </c>
      <c r="H542" s="312">
        <v>566.84</v>
      </c>
      <c r="I542" s="240">
        <f t="shared" si="17"/>
        <v>16798954</v>
      </c>
      <c r="J542" s="251" t="s">
        <v>21</v>
      </c>
      <c r="K542" s="252" t="s">
        <v>226</v>
      </c>
      <c r="L542" s="252" t="s">
        <v>818</v>
      </c>
      <c r="M542" s="251" t="s">
        <v>822</v>
      </c>
      <c r="N542" s="251" t="s">
        <v>29</v>
      </c>
      <c r="O542" s="251" t="s">
        <v>84</v>
      </c>
      <c r="P542" s="307"/>
      <c r="Q542" s="167"/>
      <c r="R542" s="241"/>
      <c r="S542" s="241"/>
    </row>
    <row r="543" spans="1:19">
      <c r="A543" s="257">
        <v>43693</v>
      </c>
      <c r="B543" s="252" t="s">
        <v>273</v>
      </c>
      <c r="C543" s="251" t="s">
        <v>22</v>
      </c>
      <c r="D543" s="251" t="s">
        <v>20</v>
      </c>
      <c r="E543" s="1"/>
      <c r="F543" s="1">
        <v>1000</v>
      </c>
      <c r="G543" s="312">
        <f t="shared" si="16"/>
        <v>1.7641662550278738</v>
      </c>
      <c r="H543" s="312">
        <v>566.84</v>
      </c>
      <c r="I543" s="240">
        <f t="shared" si="17"/>
        <v>16797954</v>
      </c>
      <c r="J543" s="251" t="s">
        <v>21</v>
      </c>
      <c r="K543" s="252" t="s">
        <v>226</v>
      </c>
      <c r="L543" s="252" t="s">
        <v>818</v>
      </c>
      <c r="M543" s="251" t="s">
        <v>822</v>
      </c>
      <c r="N543" s="251" t="s">
        <v>29</v>
      </c>
      <c r="O543" s="251" t="s">
        <v>84</v>
      </c>
      <c r="P543" s="307"/>
      <c r="Q543" s="167"/>
      <c r="R543" s="241"/>
      <c r="S543" s="241"/>
    </row>
    <row r="544" spans="1:19">
      <c r="A544" s="257">
        <v>43693</v>
      </c>
      <c r="B544" s="252" t="s">
        <v>351</v>
      </c>
      <c r="C544" s="251" t="s">
        <v>22</v>
      </c>
      <c r="D544" s="254" t="s">
        <v>20</v>
      </c>
      <c r="E544" s="1"/>
      <c r="F544" s="1">
        <v>2000</v>
      </c>
      <c r="G544" s="312">
        <f t="shared" si="16"/>
        <v>3.5283325100557477</v>
      </c>
      <c r="H544" s="312">
        <v>566.84</v>
      </c>
      <c r="I544" s="240">
        <f t="shared" si="17"/>
        <v>16795954</v>
      </c>
      <c r="J544" s="251" t="s">
        <v>49</v>
      </c>
      <c r="K544" s="252" t="s">
        <v>30</v>
      </c>
      <c r="L544" s="252" t="s">
        <v>818</v>
      </c>
      <c r="M544" s="251" t="s">
        <v>822</v>
      </c>
      <c r="N544" s="251" t="s">
        <v>29</v>
      </c>
      <c r="O544" s="251" t="s">
        <v>84</v>
      </c>
      <c r="P544" s="307"/>
      <c r="Q544" s="167"/>
      <c r="R544" s="241"/>
      <c r="S544" s="241"/>
    </row>
    <row r="545" spans="1:19">
      <c r="A545" s="257">
        <v>43693</v>
      </c>
      <c r="B545" s="252" t="s">
        <v>352</v>
      </c>
      <c r="C545" s="251" t="s">
        <v>22</v>
      </c>
      <c r="D545" s="254" t="s">
        <v>20</v>
      </c>
      <c r="E545" s="1"/>
      <c r="F545" s="1">
        <v>2000</v>
      </c>
      <c r="G545" s="312">
        <f t="shared" si="16"/>
        <v>3.5283325100557477</v>
      </c>
      <c r="H545" s="312">
        <v>566.84</v>
      </c>
      <c r="I545" s="240">
        <f t="shared" si="17"/>
        <v>16793954</v>
      </c>
      <c r="J545" s="251" t="s">
        <v>49</v>
      </c>
      <c r="K545" s="252" t="s">
        <v>30</v>
      </c>
      <c r="L545" s="252" t="s">
        <v>818</v>
      </c>
      <c r="M545" s="251" t="s">
        <v>822</v>
      </c>
      <c r="N545" s="251" t="s">
        <v>29</v>
      </c>
      <c r="O545" s="251" t="s">
        <v>84</v>
      </c>
      <c r="P545" s="307"/>
      <c r="Q545" s="167"/>
      <c r="R545" s="241"/>
      <c r="S545" s="241"/>
    </row>
    <row r="546" spans="1:19">
      <c r="A546" s="257">
        <v>43693</v>
      </c>
      <c r="B546" s="252" t="s">
        <v>353</v>
      </c>
      <c r="C546" s="251" t="s">
        <v>22</v>
      </c>
      <c r="D546" s="254" t="s">
        <v>20</v>
      </c>
      <c r="E546" s="1"/>
      <c r="F546" s="1">
        <v>2000</v>
      </c>
      <c r="G546" s="312">
        <f t="shared" si="16"/>
        <v>3.5283325100557477</v>
      </c>
      <c r="H546" s="312">
        <v>566.84</v>
      </c>
      <c r="I546" s="240">
        <f t="shared" si="17"/>
        <v>16791954</v>
      </c>
      <c r="J546" s="251" t="s">
        <v>49</v>
      </c>
      <c r="K546" s="252" t="s">
        <v>30</v>
      </c>
      <c r="L546" s="252" t="s">
        <v>818</v>
      </c>
      <c r="M546" s="251" t="s">
        <v>822</v>
      </c>
      <c r="N546" s="251" t="s">
        <v>29</v>
      </c>
      <c r="O546" s="251" t="s">
        <v>84</v>
      </c>
      <c r="P546" s="307"/>
      <c r="Q546" s="167"/>
      <c r="R546" s="241"/>
      <c r="S546" s="241"/>
    </row>
    <row r="547" spans="1:19">
      <c r="A547" s="257">
        <v>43693</v>
      </c>
      <c r="B547" s="252" t="s">
        <v>355</v>
      </c>
      <c r="C547" s="251" t="s">
        <v>22</v>
      </c>
      <c r="D547" s="254" t="s">
        <v>20</v>
      </c>
      <c r="E547" s="1"/>
      <c r="F547" s="1">
        <v>2000</v>
      </c>
      <c r="G547" s="312">
        <f t="shared" si="16"/>
        <v>3.5283325100557477</v>
      </c>
      <c r="H547" s="312">
        <v>566.84</v>
      </c>
      <c r="I547" s="240">
        <f t="shared" si="17"/>
        <v>16789954</v>
      </c>
      <c r="J547" s="251" t="s">
        <v>49</v>
      </c>
      <c r="K547" s="252" t="s">
        <v>30</v>
      </c>
      <c r="L547" s="252" t="s">
        <v>818</v>
      </c>
      <c r="M547" s="251" t="s">
        <v>822</v>
      </c>
      <c r="N547" s="251" t="s">
        <v>29</v>
      </c>
      <c r="O547" s="251" t="s">
        <v>84</v>
      </c>
      <c r="P547" s="307"/>
      <c r="Q547" s="167"/>
      <c r="R547" s="241"/>
      <c r="S547" s="241"/>
    </row>
    <row r="548" spans="1:19">
      <c r="A548" s="257">
        <v>43693</v>
      </c>
      <c r="B548" s="252" t="s">
        <v>356</v>
      </c>
      <c r="C548" s="251" t="s">
        <v>22</v>
      </c>
      <c r="D548" s="254" t="s">
        <v>20</v>
      </c>
      <c r="E548" s="1"/>
      <c r="F548" s="1">
        <v>2000</v>
      </c>
      <c r="G548" s="312">
        <f t="shared" si="16"/>
        <v>3.5283325100557477</v>
      </c>
      <c r="H548" s="312">
        <v>566.84</v>
      </c>
      <c r="I548" s="240">
        <f t="shared" si="17"/>
        <v>16787954</v>
      </c>
      <c r="J548" s="251" t="s">
        <v>49</v>
      </c>
      <c r="K548" s="252" t="s">
        <v>30</v>
      </c>
      <c r="L548" s="252" t="s">
        <v>818</v>
      </c>
      <c r="M548" s="251" t="s">
        <v>822</v>
      </c>
      <c r="N548" s="251" t="s">
        <v>29</v>
      </c>
      <c r="O548" s="251" t="s">
        <v>84</v>
      </c>
      <c r="P548" s="307"/>
      <c r="Q548" s="167"/>
      <c r="R548" s="241"/>
      <c r="S548" s="241"/>
    </row>
    <row r="549" spans="1:19">
      <c r="A549" s="257">
        <v>43693</v>
      </c>
      <c r="B549" s="252" t="s">
        <v>357</v>
      </c>
      <c r="C549" s="251" t="s">
        <v>22</v>
      </c>
      <c r="D549" s="254" t="s">
        <v>20</v>
      </c>
      <c r="E549" s="1"/>
      <c r="F549" s="1">
        <v>1000</v>
      </c>
      <c r="G549" s="312">
        <f t="shared" si="16"/>
        <v>1.7641662550278738</v>
      </c>
      <c r="H549" s="312">
        <v>566.84</v>
      </c>
      <c r="I549" s="240">
        <f t="shared" si="17"/>
        <v>16786954</v>
      </c>
      <c r="J549" s="251" t="s">
        <v>49</v>
      </c>
      <c r="K549" s="252" t="s">
        <v>30</v>
      </c>
      <c r="L549" s="252" t="s">
        <v>818</v>
      </c>
      <c r="M549" s="251" t="s">
        <v>822</v>
      </c>
      <c r="N549" s="251" t="s">
        <v>29</v>
      </c>
      <c r="O549" s="251" t="s">
        <v>84</v>
      </c>
      <c r="P549" s="307"/>
      <c r="Q549" s="167"/>
      <c r="R549" s="241"/>
      <c r="S549" s="241"/>
    </row>
    <row r="550" spans="1:19">
      <c r="A550" s="257">
        <v>43694</v>
      </c>
      <c r="B550" s="252" t="s">
        <v>274</v>
      </c>
      <c r="C550" s="252" t="s">
        <v>647</v>
      </c>
      <c r="D550" s="251" t="s">
        <v>41</v>
      </c>
      <c r="E550" s="1"/>
      <c r="F550" s="1">
        <v>10000</v>
      </c>
      <c r="G550" s="312">
        <f t="shared" si="16"/>
        <v>17.641662550278738</v>
      </c>
      <c r="H550" s="312">
        <v>566.84</v>
      </c>
      <c r="I550" s="240">
        <f t="shared" si="17"/>
        <v>16776954</v>
      </c>
      <c r="J550" s="251" t="s">
        <v>21</v>
      </c>
      <c r="K550" s="252" t="s">
        <v>226</v>
      </c>
      <c r="L550" s="251" t="s">
        <v>818</v>
      </c>
      <c r="M550" s="251" t="s">
        <v>822</v>
      </c>
      <c r="N550" s="251" t="s">
        <v>29</v>
      </c>
      <c r="O550" s="251" t="s">
        <v>84</v>
      </c>
      <c r="P550" s="307"/>
      <c r="Q550" s="167"/>
      <c r="R550" s="241"/>
      <c r="S550" s="241"/>
    </row>
    <row r="551" spans="1:19">
      <c r="A551" s="257">
        <v>43694</v>
      </c>
      <c r="B551" s="252" t="s">
        <v>750</v>
      </c>
      <c r="C551" s="252" t="s">
        <v>65</v>
      </c>
      <c r="D551" s="251" t="s">
        <v>20</v>
      </c>
      <c r="E551" s="1"/>
      <c r="F551" s="1">
        <v>4000</v>
      </c>
      <c r="G551" s="312">
        <f t="shared" si="16"/>
        <v>7.0566650201114953</v>
      </c>
      <c r="H551" s="312">
        <v>566.84</v>
      </c>
      <c r="I551" s="240">
        <f t="shared" si="17"/>
        <v>16772954</v>
      </c>
      <c r="J551" s="251" t="s">
        <v>21</v>
      </c>
      <c r="K551" s="252" t="s">
        <v>226</v>
      </c>
      <c r="L551" s="252" t="s">
        <v>818</v>
      </c>
      <c r="M551" s="251" t="s">
        <v>822</v>
      </c>
      <c r="N551" s="251" t="s">
        <v>29</v>
      </c>
      <c r="O551" s="251" t="s">
        <v>84</v>
      </c>
      <c r="P551" s="307"/>
      <c r="Q551" s="167"/>
      <c r="R551" s="241"/>
      <c r="S551" s="241"/>
    </row>
    <row r="552" spans="1:19">
      <c r="A552" s="257">
        <v>43694</v>
      </c>
      <c r="B552" s="252" t="s">
        <v>275</v>
      </c>
      <c r="C552" s="251" t="s">
        <v>22</v>
      </c>
      <c r="D552" s="251" t="s">
        <v>20</v>
      </c>
      <c r="E552" s="1"/>
      <c r="F552" s="1">
        <v>7000</v>
      </c>
      <c r="G552" s="312">
        <f t="shared" si="16"/>
        <v>12.349163785195117</v>
      </c>
      <c r="H552" s="312">
        <v>566.84</v>
      </c>
      <c r="I552" s="240">
        <f t="shared" si="17"/>
        <v>16765954</v>
      </c>
      <c r="J552" s="251" t="s">
        <v>21</v>
      </c>
      <c r="K552" s="252" t="s">
        <v>226</v>
      </c>
      <c r="L552" s="252" t="s">
        <v>818</v>
      </c>
      <c r="M552" s="251" t="s">
        <v>822</v>
      </c>
      <c r="N552" s="251" t="s">
        <v>29</v>
      </c>
      <c r="O552" s="251" t="s">
        <v>84</v>
      </c>
      <c r="P552" s="307"/>
      <c r="Q552" s="167"/>
      <c r="R552" s="241"/>
      <c r="S552" s="241"/>
    </row>
    <row r="553" spans="1:19">
      <c r="A553" s="257">
        <v>43694</v>
      </c>
      <c r="B553" s="252" t="s">
        <v>276</v>
      </c>
      <c r="C553" s="251" t="s">
        <v>22</v>
      </c>
      <c r="D553" s="251" t="s">
        <v>20</v>
      </c>
      <c r="E553" s="1"/>
      <c r="F553" s="1">
        <v>1000</v>
      </c>
      <c r="G553" s="312">
        <f t="shared" si="16"/>
        <v>1.7641662550278738</v>
      </c>
      <c r="H553" s="312">
        <v>566.84</v>
      </c>
      <c r="I553" s="240">
        <f t="shared" si="17"/>
        <v>16764954</v>
      </c>
      <c r="J553" s="251" t="s">
        <v>21</v>
      </c>
      <c r="K553" s="252" t="s">
        <v>226</v>
      </c>
      <c r="L553" s="252" t="s">
        <v>818</v>
      </c>
      <c r="M553" s="251" t="s">
        <v>822</v>
      </c>
      <c r="N553" s="251" t="s">
        <v>29</v>
      </c>
      <c r="O553" s="251" t="s">
        <v>84</v>
      </c>
      <c r="P553" s="307"/>
      <c r="Q553" s="167"/>
      <c r="R553" s="241"/>
      <c r="S553" s="241"/>
    </row>
    <row r="554" spans="1:19">
      <c r="A554" s="257">
        <v>43694</v>
      </c>
      <c r="B554" s="252" t="s">
        <v>277</v>
      </c>
      <c r="C554" s="251" t="s">
        <v>22</v>
      </c>
      <c r="D554" s="251" t="s">
        <v>20</v>
      </c>
      <c r="E554" s="1"/>
      <c r="F554" s="1">
        <v>1000</v>
      </c>
      <c r="G554" s="312">
        <f t="shared" si="16"/>
        <v>1.7641662550278738</v>
      </c>
      <c r="H554" s="312">
        <v>566.84</v>
      </c>
      <c r="I554" s="240">
        <f t="shared" si="17"/>
        <v>16763954</v>
      </c>
      <c r="J554" s="251" t="s">
        <v>21</v>
      </c>
      <c r="K554" s="252" t="s">
        <v>226</v>
      </c>
      <c r="L554" s="252" t="s">
        <v>818</v>
      </c>
      <c r="M554" s="251" t="s">
        <v>822</v>
      </c>
      <c r="N554" s="251" t="s">
        <v>29</v>
      </c>
      <c r="O554" s="251" t="s">
        <v>84</v>
      </c>
      <c r="P554" s="307"/>
      <c r="Q554" s="167"/>
      <c r="R554" s="241"/>
      <c r="S554" s="241"/>
    </row>
    <row r="555" spans="1:19">
      <c r="A555" s="257">
        <v>43694</v>
      </c>
      <c r="B555" s="252" t="s">
        <v>278</v>
      </c>
      <c r="C555" s="251" t="s">
        <v>22</v>
      </c>
      <c r="D555" s="251" t="s">
        <v>20</v>
      </c>
      <c r="E555" s="1"/>
      <c r="F555" s="1">
        <v>1000</v>
      </c>
      <c r="G555" s="312">
        <f t="shared" si="16"/>
        <v>1.7641662550278738</v>
      </c>
      <c r="H555" s="312">
        <v>566.84</v>
      </c>
      <c r="I555" s="240">
        <f t="shared" si="17"/>
        <v>16762954</v>
      </c>
      <c r="J555" s="251" t="s">
        <v>21</v>
      </c>
      <c r="K555" s="252" t="s">
        <v>226</v>
      </c>
      <c r="L555" s="252" t="s">
        <v>818</v>
      </c>
      <c r="M555" s="251" t="s">
        <v>822</v>
      </c>
      <c r="N555" s="251" t="s">
        <v>29</v>
      </c>
      <c r="O555" s="251" t="s">
        <v>84</v>
      </c>
      <c r="P555" s="307"/>
      <c r="Q555" s="167"/>
      <c r="R555" s="241"/>
      <c r="S555" s="241"/>
    </row>
    <row r="556" spans="1:19">
      <c r="A556" s="257">
        <v>43694</v>
      </c>
      <c r="B556" s="252" t="s">
        <v>266</v>
      </c>
      <c r="C556" s="251" t="s">
        <v>22</v>
      </c>
      <c r="D556" s="251" t="s">
        <v>20</v>
      </c>
      <c r="E556" s="1"/>
      <c r="F556" s="1">
        <v>1000</v>
      </c>
      <c r="G556" s="312">
        <f t="shared" si="16"/>
        <v>1.7641662550278738</v>
      </c>
      <c r="H556" s="312">
        <v>566.84</v>
      </c>
      <c r="I556" s="240">
        <f t="shared" si="17"/>
        <v>16761954</v>
      </c>
      <c r="J556" s="251" t="s">
        <v>21</v>
      </c>
      <c r="K556" s="252" t="s">
        <v>226</v>
      </c>
      <c r="L556" s="252" t="s">
        <v>818</v>
      </c>
      <c r="M556" s="251" t="s">
        <v>822</v>
      </c>
      <c r="N556" s="251" t="s">
        <v>29</v>
      </c>
      <c r="O556" s="251" t="s">
        <v>84</v>
      </c>
      <c r="P556" s="307"/>
      <c r="Q556" s="167"/>
      <c r="R556" s="241"/>
      <c r="S556" s="241"/>
    </row>
    <row r="557" spans="1:19">
      <c r="A557" s="257">
        <v>43694</v>
      </c>
      <c r="B557" s="252" t="s">
        <v>279</v>
      </c>
      <c r="C557" s="251" t="s">
        <v>22</v>
      </c>
      <c r="D557" s="251" t="s">
        <v>20</v>
      </c>
      <c r="E557" s="1"/>
      <c r="F557" s="1">
        <v>1000</v>
      </c>
      <c r="G557" s="312">
        <f t="shared" si="16"/>
        <v>1.7641662550278738</v>
      </c>
      <c r="H557" s="312">
        <v>566.84</v>
      </c>
      <c r="I557" s="240">
        <f t="shared" si="17"/>
        <v>16760954</v>
      </c>
      <c r="J557" s="251" t="s">
        <v>21</v>
      </c>
      <c r="K557" s="252" t="s">
        <v>226</v>
      </c>
      <c r="L557" s="252" t="s">
        <v>818</v>
      </c>
      <c r="M557" s="251" t="s">
        <v>822</v>
      </c>
      <c r="N557" s="251" t="s">
        <v>29</v>
      </c>
      <c r="O557" s="251" t="s">
        <v>84</v>
      </c>
      <c r="P557" s="307"/>
      <c r="Q557" s="167"/>
      <c r="R557" s="241"/>
      <c r="S557" s="241"/>
    </row>
    <row r="558" spans="1:19">
      <c r="A558" s="257">
        <v>43694</v>
      </c>
      <c r="B558" s="252" t="s">
        <v>358</v>
      </c>
      <c r="C558" s="251" t="s">
        <v>22</v>
      </c>
      <c r="D558" s="254" t="s">
        <v>20</v>
      </c>
      <c r="E558" s="1"/>
      <c r="F558" s="1">
        <v>2000</v>
      </c>
      <c r="G558" s="312">
        <f t="shared" si="16"/>
        <v>3.5283325100557477</v>
      </c>
      <c r="H558" s="312">
        <v>566.84</v>
      </c>
      <c r="I558" s="240">
        <f t="shared" si="17"/>
        <v>16758954</v>
      </c>
      <c r="J558" s="251" t="s">
        <v>49</v>
      </c>
      <c r="K558" s="252" t="s">
        <v>30</v>
      </c>
      <c r="L558" s="252" t="s">
        <v>818</v>
      </c>
      <c r="M558" s="251" t="s">
        <v>822</v>
      </c>
      <c r="N558" s="251" t="s">
        <v>29</v>
      </c>
      <c r="O558" s="251" t="s">
        <v>84</v>
      </c>
      <c r="P558" s="307"/>
      <c r="Q558" s="167"/>
      <c r="R558" s="241"/>
      <c r="S558" s="241"/>
    </row>
    <row r="559" spans="1:19">
      <c r="A559" s="257">
        <v>43694</v>
      </c>
      <c r="B559" s="252" t="s">
        <v>359</v>
      </c>
      <c r="C559" s="251" t="s">
        <v>22</v>
      </c>
      <c r="D559" s="254" t="s">
        <v>20</v>
      </c>
      <c r="E559" s="1"/>
      <c r="F559" s="1">
        <v>2000</v>
      </c>
      <c r="G559" s="312">
        <f t="shared" si="16"/>
        <v>3.5283325100557477</v>
      </c>
      <c r="H559" s="312">
        <v>566.84</v>
      </c>
      <c r="I559" s="240">
        <f t="shared" si="17"/>
        <v>16756954</v>
      </c>
      <c r="J559" s="251" t="s">
        <v>49</v>
      </c>
      <c r="K559" s="252" t="s">
        <v>30</v>
      </c>
      <c r="L559" s="252" t="s">
        <v>818</v>
      </c>
      <c r="M559" s="251" t="s">
        <v>822</v>
      </c>
      <c r="N559" s="251" t="s">
        <v>29</v>
      </c>
      <c r="O559" s="251" t="s">
        <v>84</v>
      </c>
      <c r="P559" s="307"/>
      <c r="Q559" s="167"/>
      <c r="R559" s="241"/>
      <c r="S559" s="241"/>
    </row>
    <row r="560" spans="1:19">
      <c r="A560" s="257">
        <v>43694</v>
      </c>
      <c r="B560" s="252" t="s">
        <v>360</v>
      </c>
      <c r="C560" s="251" t="s">
        <v>22</v>
      </c>
      <c r="D560" s="254" t="s">
        <v>20</v>
      </c>
      <c r="E560" s="1"/>
      <c r="F560" s="1">
        <v>5000</v>
      </c>
      <c r="G560" s="312">
        <f t="shared" si="16"/>
        <v>8.8208312751393692</v>
      </c>
      <c r="H560" s="312">
        <v>566.84</v>
      </c>
      <c r="I560" s="240">
        <f t="shared" si="17"/>
        <v>16751954</v>
      </c>
      <c r="J560" s="251" t="s">
        <v>49</v>
      </c>
      <c r="K560" s="252" t="s">
        <v>30</v>
      </c>
      <c r="L560" s="252" t="s">
        <v>818</v>
      </c>
      <c r="M560" s="251" t="s">
        <v>822</v>
      </c>
      <c r="N560" s="251" t="s">
        <v>29</v>
      </c>
      <c r="O560" s="251" t="s">
        <v>84</v>
      </c>
      <c r="P560" s="307"/>
      <c r="Q560" s="167"/>
      <c r="R560" s="241"/>
      <c r="S560" s="241"/>
    </row>
    <row r="561" spans="1:19">
      <c r="A561" s="257">
        <v>43694</v>
      </c>
      <c r="B561" s="252" t="s">
        <v>361</v>
      </c>
      <c r="C561" s="252" t="s">
        <v>65</v>
      </c>
      <c r="D561" s="254" t="s">
        <v>20</v>
      </c>
      <c r="E561" s="1"/>
      <c r="F561" s="1">
        <v>3500</v>
      </c>
      <c r="G561" s="312">
        <f t="shared" si="16"/>
        <v>6.1745818925975584</v>
      </c>
      <c r="H561" s="312">
        <v>566.84</v>
      </c>
      <c r="I561" s="240">
        <f t="shared" si="17"/>
        <v>16748454</v>
      </c>
      <c r="J561" s="251" t="s">
        <v>49</v>
      </c>
      <c r="K561" s="252" t="s">
        <v>30</v>
      </c>
      <c r="L561" s="252" t="s">
        <v>818</v>
      </c>
      <c r="M561" s="251" t="s">
        <v>822</v>
      </c>
      <c r="N561" s="251" t="s">
        <v>29</v>
      </c>
      <c r="O561" s="251" t="s">
        <v>84</v>
      </c>
      <c r="P561" s="307"/>
      <c r="Q561" s="167"/>
      <c r="R561" s="241"/>
      <c r="S561" s="241"/>
    </row>
    <row r="562" spans="1:19">
      <c r="A562" s="257">
        <v>43694</v>
      </c>
      <c r="B562" s="252" t="s">
        <v>362</v>
      </c>
      <c r="C562" s="251" t="s">
        <v>22</v>
      </c>
      <c r="D562" s="254" t="s">
        <v>20</v>
      </c>
      <c r="E562" s="1"/>
      <c r="F562" s="1">
        <v>2000</v>
      </c>
      <c r="G562" s="312">
        <f t="shared" si="16"/>
        <v>3.5283325100557477</v>
      </c>
      <c r="H562" s="312">
        <v>566.84</v>
      </c>
      <c r="I562" s="240">
        <f t="shared" si="17"/>
        <v>16746454</v>
      </c>
      <c r="J562" s="251" t="s">
        <v>49</v>
      </c>
      <c r="K562" s="252" t="s">
        <v>30</v>
      </c>
      <c r="L562" s="252" t="s">
        <v>818</v>
      </c>
      <c r="M562" s="251" t="s">
        <v>822</v>
      </c>
      <c r="N562" s="251" t="s">
        <v>29</v>
      </c>
      <c r="O562" s="251" t="s">
        <v>84</v>
      </c>
      <c r="P562" s="307"/>
      <c r="Q562" s="167"/>
      <c r="R562" s="241"/>
      <c r="S562" s="241"/>
    </row>
    <row r="563" spans="1:19">
      <c r="A563" s="257">
        <v>43694</v>
      </c>
      <c r="B563" s="252" t="s">
        <v>363</v>
      </c>
      <c r="C563" s="251" t="s">
        <v>22</v>
      </c>
      <c r="D563" s="254" t="s">
        <v>20</v>
      </c>
      <c r="E563" s="1"/>
      <c r="F563" s="1">
        <v>1000</v>
      </c>
      <c r="G563" s="312">
        <f t="shared" si="16"/>
        <v>1.7641662550278738</v>
      </c>
      <c r="H563" s="312">
        <v>566.84</v>
      </c>
      <c r="I563" s="240">
        <f t="shared" si="17"/>
        <v>16745454</v>
      </c>
      <c r="J563" s="251" t="s">
        <v>49</v>
      </c>
      <c r="K563" s="252" t="s">
        <v>30</v>
      </c>
      <c r="L563" s="252" t="s">
        <v>818</v>
      </c>
      <c r="M563" s="251" t="s">
        <v>822</v>
      </c>
      <c r="N563" s="251" t="s">
        <v>29</v>
      </c>
      <c r="O563" s="251" t="s">
        <v>84</v>
      </c>
      <c r="P563" s="307"/>
      <c r="Q563" s="167"/>
      <c r="R563" s="241"/>
      <c r="S563" s="241"/>
    </row>
    <row r="564" spans="1:19">
      <c r="A564" s="257">
        <v>43695</v>
      </c>
      <c r="B564" s="252" t="s">
        <v>280</v>
      </c>
      <c r="C564" s="251" t="s">
        <v>22</v>
      </c>
      <c r="D564" s="251" t="s">
        <v>20</v>
      </c>
      <c r="E564" s="1"/>
      <c r="F564" s="1">
        <v>1000</v>
      </c>
      <c r="G564" s="312">
        <f t="shared" si="16"/>
        <v>1.7641662550278738</v>
      </c>
      <c r="H564" s="312">
        <v>566.84</v>
      </c>
      <c r="I564" s="240">
        <f t="shared" si="17"/>
        <v>16744454</v>
      </c>
      <c r="J564" s="251" t="s">
        <v>21</v>
      </c>
      <c r="K564" s="252" t="s">
        <v>226</v>
      </c>
      <c r="L564" s="252" t="s">
        <v>818</v>
      </c>
      <c r="M564" s="251" t="s">
        <v>822</v>
      </c>
      <c r="N564" s="251" t="s">
        <v>29</v>
      </c>
      <c r="O564" s="251" t="s">
        <v>84</v>
      </c>
      <c r="P564" s="307"/>
      <c r="Q564" s="167"/>
      <c r="R564" s="241"/>
      <c r="S564" s="241"/>
    </row>
    <row r="565" spans="1:19">
      <c r="A565" s="257">
        <v>43695</v>
      </c>
      <c r="B565" s="252" t="s">
        <v>281</v>
      </c>
      <c r="C565" s="251" t="s">
        <v>22</v>
      </c>
      <c r="D565" s="251" t="s">
        <v>20</v>
      </c>
      <c r="E565" s="1"/>
      <c r="F565" s="1">
        <v>1000</v>
      </c>
      <c r="G565" s="312">
        <f t="shared" si="16"/>
        <v>1.7641662550278738</v>
      </c>
      <c r="H565" s="312">
        <v>566.84</v>
      </c>
      <c r="I565" s="240">
        <f t="shared" si="17"/>
        <v>16743454</v>
      </c>
      <c r="J565" s="251" t="s">
        <v>21</v>
      </c>
      <c r="K565" s="252" t="s">
        <v>226</v>
      </c>
      <c r="L565" s="252" t="s">
        <v>818</v>
      </c>
      <c r="M565" s="251" t="s">
        <v>822</v>
      </c>
      <c r="N565" s="251" t="s">
        <v>29</v>
      </c>
      <c r="O565" s="251" t="s">
        <v>84</v>
      </c>
      <c r="P565" s="307"/>
      <c r="Q565" s="167"/>
      <c r="R565" s="241"/>
      <c r="S565" s="241"/>
    </row>
    <row r="566" spans="1:19">
      <c r="A566" s="257">
        <v>43695</v>
      </c>
      <c r="B566" s="252" t="s">
        <v>282</v>
      </c>
      <c r="C566" s="251" t="s">
        <v>22</v>
      </c>
      <c r="D566" s="251" t="s">
        <v>20</v>
      </c>
      <c r="E566" s="1"/>
      <c r="F566" s="1">
        <v>1000</v>
      </c>
      <c r="G566" s="312">
        <f t="shared" si="16"/>
        <v>1.7641662550278738</v>
      </c>
      <c r="H566" s="312">
        <v>566.84</v>
      </c>
      <c r="I566" s="240">
        <f t="shared" si="17"/>
        <v>16742454</v>
      </c>
      <c r="J566" s="251" t="s">
        <v>21</v>
      </c>
      <c r="K566" s="252" t="s">
        <v>226</v>
      </c>
      <c r="L566" s="252" t="s">
        <v>818</v>
      </c>
      <c r="M566" s="251" t="s">
        <v>822</v>
      </c>
      <c r="N566" s="251" t="s">
        <v>29</v>
      </c>
      <c r="O566" s="251" t="s">
        <v>84</v>
      </c>
      <c r="P566" s="307"/>
      <c r="Q566" s="167"/>
      <c r="R566" s="241"/>
      <c r="S566" s="241"/>
    </row>
    <row r="567" spans="1:19">
      <c r="A567" s="257">
        <v>43695</v>
      </c>
      <c r="B567" s="252" t="s">
        <v>283</v>
      </c>
      <c r="C567" s="251" t="s">
        <v>22</v>
      </c>
      <c r="D567" s="251" t="s">
        <v>20</v>
      </c>
      <c r="E567" s="1"/>
      <c r="F567" s="1">
        <v>1000</v>
      </c>
      <c r="G567" s="312">
        <f t="shared" si="16"/>
        <v>1.7641662550278738</v>
      </c>
      <c r="H567" s="312">
        <v>566.84</v>
      </c>
      <c r="I567" s="240">
        <f t="shared" si="17"/>
        <v>16741454</v>
      </c>
      <c r="J567" s="251" t="s">
        <v>21</v>
      </c>
      <c r="K567" s="252" t="s">
        <v>226</v>
      </c>
      <c r="L567" s="252" t="s">
        <v>818</v>
      </c>
      <c r="M567" s="251" t="s">
        <v>822</v>
      </c>
      <c r="N567" s="251" t="s">
        <v>29</v>
      </c>
      <c r="O567" s="251" t="s">
        <v>84</v>
      </c>
      <c r="P567" s="307"/>
      <c r="Q567" s="167"/>
      <c r="R567" s="241"/>
      <c r="S567" s="241"/>
    </row>
    <row r="568" spans="1:19">
      <c r="A568" s="257">
        <v>43695</v>
      </c>
      <c r="B568" s="252" t="s">
        <v>364</v>
      </c>
      <c r="C568" s="251" t="s">
        <v>22</v>
      </c>
      <c r="D568" s="254" t="s">
        <v>20</v>
      </c>
      <c r="E568" s="1"/>
      <c r="F568" s="1">
        <v>2000</v>
      </c>
      <c r="G568" s="312">
        <f t="shared" si="16"/>
        <v>3.5283325100557477</v>
      </c>
      <c r="H568" s="312">
        <v>566.84</v>
      </c>
      <c r="I568" s="240">
        <f t="shared" si="17"/>
        <v>16739454</v>
      </c>
      <c r="J568" s="251" t="s">
        <v>49</v>
      </c>
      <c r="K568" s="252" t="s">
        <v>30</v>
      </c>
      <c r="L568" s="252" t="s">
        <v>818</v>
      </c>
      <c r="M568" s="251" t="s">
        <v>822</v>
      </c>
      <c r="N568" s="251" t="s">
        <v>29</v>
      </c>
      <c r="O568" s="251" t="s">
        <v>84</v>
      </c>
      <c r="P568" s="307"/>
      <c r="Q568" s="167"/>
      <c r="R568" s="241"/>
      <c r="S568" s="241"/>
    </row>
    <row r="569" spans="1:19">
      <c r="A569" s="257">
        <v>43695</v>
      </c>
      <c r="B569" s="252" t="s">
        <v>709</v>
      </c>
      <c r="C569" s="251" t="s">
        <v>22</v>
      </c>
      <c r="D569" s="254" t="s">
        <v>20</v>
      </c>
      <c r="E569" s="1"/>
      <c r="F569" s="1">
        <v>2000</v>
      </c>
      <c r="G569" s="312">
        <f t="shared" si="16"/>
        <v>3.5283325100557477</v>
      </c>
      <c r="H569" s="312">
        <v>566.84</v>
      </c>
      <c r="I569" s="240">
        <f t="shared" si="17"/>
        <v>16737454</v>
      </c>
      <c r="J569" s="251" t="s">
        <v>49</v>
      </c>
      <c r="K569" s="252" t="s">
        <v>30</v>
      </c>
      <c r="L569" s="252" t="s">
        <v>818</v>
      </c>
      <c r="M569" s="251" t="s">
        <v>822</v>
      </c>
      <c r="N569" s="251" t="s">
        <v>29</v>
      </c>
      <c r="O569" s="251" t="s">
        <v>84</v>
      </c>
      <c r="P569" s="307"/>
      <c r="Q569" s="167"/>
      <c r="R569" s="241"/>
      <c r="S569" s="241"/>
    </row>
    <row r="570" spans="1:19">
      <c r="A570" s="257">
        <v>43695</v>
      </c>
      <c r="B570" s="252" t="s">
        <v>365</v>
      </c>
      <c r="C570" s="251" t="s">
        <v>22</v>
      </c>
      <c r="D570" s="254" t="s">
        <v>20</v>
      </c>
      <c r="E570" s="1"/>
      <c r="F570" s="1">
        <v>2000</v>
      </c>
      <c r="G570" s="312">
        <f t="shared" si="16"/>
        <v>3.5283325100557477</v>
      </c>
      <c r="H570" s="312">
        <v>566.84</v>
      </c>
      <c r="I570" s="240">
        <f t="shared" si="17"/>
        <v>16735454</v>
      </c>
      <c r="J570" s="251" t="s">
        <v>49</v>
      </c>
      <c r="K570" s="252" t="s">
        <v>30</v>
      </c>
      <c r="L570" s="252" t="s">
        <v>818</v>
      </c>
      <c r="M570" s="251" t="s">
        <v>822</v>
      </c>
      <c r="N570" s="251" t="s">
        <v>29</v>
      </c>
      <c r="O570" s="251" t="s">
        <v>84</v>
      </c>
      <c r="P570" s="307"/>
      <c r="Q570" s="167"/>
      <c r="R570" s="241"/>
      <c r="S570" s="241"/>
    </row>
    <row r="571" spans="1:19">
      <c r="A571" s="257">
        <v>43695</v>
      </c>
      <c r="B571" s="252" t="s">
        <v>366</v>
      </c>
      <c r="C571" s="251" t="s">
        <v>22</v>
      </c>
      <c r="D571" s="254" t="s">
        <v>20</v>
      </c>
      <c r="E571" s="1"/>
      <c r="F571" s="1">
        <v>2500</v>
      </c>
      <c r="G571" s="312">
        <f t="shared" si="16"/>
        <v>4.4104156375696846</v>
      </c>
      <c r="H571" s="312">
        <v>566.84</v>
      </c>
      <c r="I571" s="240">
        <f t="shared" si="17"/>
        <v>16732954</v>
      </c>
      <c r="J571" s="251" t="s">
        <v>49</v>
      </c>
      <c r="K571" s="252" t="s">
        <v>30</v>
      </c>
      <c r="L571" s="252" t="s">
        <v>818</v>
      </c>
      <c r="M571" s="251" t="s">
        <v>822</v>
      </c>
      <c r="N571" s="251" t="s">
        <v>29</v>
      </c>
      <c r="O571" s="251" t="s">
        <v>84</v>
      </c>
      <c r="P571" s="307"/>
      <c r="Q571" s="167"/>
      <c r="R571" s="241"/>
      <c r="S571" s="241"/>
    </row>
    <row r="572" spans="1:19">
      <c r="A572" s="257">
        <v>43695</v>
      </c>
      <c r="B572" s="252" t="s">
        <v>367</v>
      </c>
      <c r="C572" s="251" t="s">
        <v>647</v>
      </c>
      <c r="D572" s="254" t="s">
        <v>41</v>
      </c>
      <c r="E572" s="1"/>
      <c r="F572" s="1">
        <v>5000</v>
      </c>
      <c r="G572" s="312">
        <f t="shared" si="16"/>
        <v>8.8208312751393692</v>
      </c>
      <c r="H572" s="312">
        <v>566.84</v>
      </c>
      <c r="I572" s="240">
        <f t="shared" si="17"/>
        <v>16727954</v>
      </c>
      <c r="J572" s="251" t="s">
        <v>49</v>
      </c>
      <c r="K572" s="252" t="s">
        <v>30</v>
      </c>
      <c r="L572" s="251" t="s">
        <v>818</v>
      </c>
      <c r="M572" s="251" t="s">
        <v>822</v>
      </c>
      <c r="N572" s="251" t="s">
        <v>29</v>
      </c>
      <c r="O572" s="251" t="s">
        <v>84</v>
      </c>
      <c r="P572" s="307"/>
      <c r="Q572" s="167"/>
      <c r="R572" s="241"/>
      <c r="S572" s="241"/>
    </row>
    <row r="573" spans="1:19">
      <c r="A573" s="257">
        <v>43696</v>
      </c>
      <c r="B573" s="251" t="s">
        <v>88</v>
      </c>
      <c r="C573" s="251" t="s">
        <v>22</v>
      </c>
      <c r="D573" s="251" t="s">
        <v>36</v>
      </c>
      <c r="E573" s="171"/>
      <c r="F573" s="171">
        <v>2000</v>
      </c>
      <c r="G573" s="312">
        <f t="shared" si="16"/>
        <v>3.5283325100557477</v>
      </c>
      <c r="H573" s="312">
        <v>566.84</v>
      </c>
      <c r="I573" s="240">
        <f t="shared" si="17"/>
        <v>16725954</v>
      </c>
      <c r="J573" s="251" t="s">
        <v>61</v>
      </c>
      <c r="K573" s="251" t="s">
        <v>30</v>
      </c>
      <c r="L573" s="251" t="s">
        <v>818</v>
      </c>
      <c r="M573" s="251" t="s">
        <v>822</v>
      </c>
      <c r="N573" s="251" t="s">
        <v>29</v>
      </c>
      <c r="O573" s="251" t="s">
        <v>84</v>
      </c>
      <c r="P573" s="307"/>
      <c r="Q573" s="167"/>
      <c r="R573" s="241"/>
      <c r="S573" s="241"/>
    </row>
    <row r="574" spans="1:19">
      <c r="A574" s="257">
        <v>43696</v>
      </c>
      <c r="B574" s="251" t="s">
        <v>692</v>
      </c>
      <c r="C574" s="251" t="s">
        <v>62</v>
      </c>
      <c r="D574" s="251" t="s">
        <v>36</v>
      </c>
      <c r="E574" s="171"/>
      <c r="F574" s="171">
        <v>1000</v>
      </c>
      <c r="G574" s="312">
        <f t="shared" si="16"/>
        <v>1.7641662550278738</v>
      </c>
      <c r="H574" s="312">
        <v>566.84</v>
      </c>
      <c r="I574" s="240">
        <f t="shared" si="17"/>
        <v>16724954</v>
      </c>
      <c r="J574" s="251" t="s">
        <v>61</v>
      </c>
      <c r="K574" s="251" t="s">
        <v>30</v>
      </c>
      <c r="L574" s="251" t="s">
        <v>818</v>
      </c>
      <c r="M574" s="251" t="s">
        <v>822</v>
      </c>
      <c r="N574" s="251" t="s">
        <v>29</v>
      </c>
      <c r="O574" s="251" t="s">
        <v>84</v>
      </c>
      <c r="P574" s="307"/>
      <c r="Q574" s="167"/>
      <c r="R574" s="241"/>
      <c r="S574" s="241"/>
    </row>
    <row r="575" spans="1:19">
      <c r="A575" s="257">
        <v>43696</v>
      </c>
      <c r="B575" s="251" t="s">
        <v>100</v>
      </c>
      <c r="C575" s="251" t="s">
        <v>22</v>
      </c>
      <c r="D575" s="251" t="s">
        <v>36</v>
      </c>
      <c r="E575" s="171"/>
      <c r="F575" s="171">
        <v>4000</v>
      </c>
      <c r="G575" s="312">
        <f t="shared" si="16"/>
        <v>7.0566650201114953</v>
      </c>
      <c r="H575" s="312">
        <v>566.84</v>
      </c>
      <c r="I575" s="240">
        <f t="shared" si="17"/>
        <v>16720954</v>
      </c>
      <c r="J575" s="251" t="s">
        <v>61</v>
      </c>
      <c r="K575" s="251" t="s">
        <v>30</v>
      </c>
      <c r="L575" s="251" t="s">
        <v>818</v>
      </c>
      <c r="M575" s="251" t="s">
        <v>822</v>
      </c>
      <c r="N575" s="251" t="s">
        <v>29</v>
      </c>
      <c r="O575" s="251" t="s">
        <v>84</v>
      </c>
      <c r="P575" s="307"/>
      <c r="Q575" s="167"/>
      <c r="R575" s="241"/>
      <c r="S575" s="241"/>
    </row>
    <row r="576" spans="1:19">
      <c r="A576" s="257">
        <v>43696</v>
      </c>
      <c r="B576" s="251" t="s">
        <v>92</v>
      </c>
      <c r="C576" s="251" t="s">
        <v>22</v>
      </c>
      <c r="D576" s="251" t="s">
        <v>36</v>
      </c>
      <c r="E576" s="171"/>
      <c r="F576" s="171">
        <v>2000</v>
      </c>
      <c r="G576" s="312">
        <f t="shared" si="16"/>
        <v>3.5283325100557477</v>
      </c>
      <c r="H576" s="312">
        <v>566.84</v>
      </c>
      <c r="I576" s="240">
        <f t="shared" si="17"/>
        <v>16718954</v>
      </c>
      <c r="J576" s="251" t="s">
        <v>61</v>
      </c>
      <c r="K576" s="251" t="s">
        <v>30</v>
      </c>
      <c r="L576" s="251" t="s">
        <v>818</v>
      </c>
      <c r="M576" s="251" t="s">
        <v>822</v>
      </c>
      <c r="N576" s="251" t="s">
        <v>29</v>
      </c>
      <c r="O576" s="251" t="s">
        <v>84</v>
      </c>
      <c r="P576" s="307"/>
      <c r="Q576" s="167"/>
      <c r="R576" s="241"/>
      <c r="S576" s="241"/>
    </row>
    <row r="577" spans="1:19">
      <c r="A577" s="257">
        <v>43696</v>
      </c>
      <c r="B577" s="252" t="s">
        <v>147</v>
      </c>
      <c r="C577" s="251" t="s">
        <v>22</v>
      </c>
      <c r="D577" s="252" t="s">
        <v>26</v>
      </c>
      <c r="E577" s="244"/>
      <c r="F577" s="244">
        <v>2000</v>
      </c>
      <c r="G577" s="312">
        <f t="shared" si="16"/>
        <v>3.623779239368738</v>
      </c>
      <c r="H577" s="312">
        <v>551.91</v>
      </c>
      <c r="I577" s="240">
        <f t="shared" si="17"/>
        <v>16716954</v>
      </c>
      <c r="J577" s="251" t="s">
        <v>34</v>
      </c>
      <c r="K577" s="251" t="s">
        <v>30</v>
      </c>
      <c r="L577" s="252" t="s">
        <v>825</v>
      </c>
      <c r="M577" s="252" t="s">
        <v>822</v>
      </c>
      <c r="N577" s="252" t="s">
        <v>29</v>
      </c>
      <c r="O577" s="251" t="s">
        <v>84</v>
      </c>
      <c r="P577" s="307"/>
      <c r="Q577" s="167"/>
      <c r="R577" s="241"/>
      <c r="S577" s="241"/>
    </row>
    <row r="578" spans="1:19">
      <c r="A578" s="257">
        <v>43696</v>
      </c>
      <c r="B578" s="252" t="s">
        <v>716</v>
      </c>
      <c r="C578" s="251" t="s">
        <v>22</v>
      </c>
      <c r="D578" s="252" t="s">
        <v>26</v>
      </c>
      <c r="E578" s="244"/>
      <c r="F578" s="244">
        <v>12000</v>
      </c>
      <c r="G578" s="312">
        <f t="shared" si="16"/>
        <v>21.120811039143906</v>
      </c>
      <c r="H578" s="312">
        <v>568.16</v>
      </c>
      <c r="I578" s="240">
        <f t="shared" si="17"/>
        <v>16704954</v>
      </c>
      <c r="J578" s="251" t="s">
        <v>34</v>
      </c>
      <c r="K578" s="251" t="s">
        <v>844</v>
      </c>
      <c r="L578" s="252" t="s">
        <v>826</v>
      </c>
      <c r="M578" s="252" t="s">
        <v>821</v>
      </c>
      <c r="N578" s="252" t="s">
        <v>29</v>
      </c>
      <c r="O578" s="252" t="s">
        <v>85</v>
      </c>
      <c r="P578" s="331" t="s">
        <v>892</v>
      </c>
      <c r="Q578" s="167"/>
      <c r="R578" s="241"/>
      <c r="S578" s="241"/>
    </row>
    <row r="579" spans="1:19">
      <c r="A579" s="257">
        <v>43696</v>
      </c>
      <c r="B579" s="252" t="s">
        <v>708</v>
      </c>
      <c r="C579" s="251" t="s">
        <v>22</v>
      </c>
      <c r="D579" s="252" t="s">
        <v>26</v>
      </c>
      <c r="E579" s="1"/>
      <c r="F579" s="1">
        <v>15000</v>
      </c>
      <c r="G579" s="312">
        <f t="shared" si="16"/>
        <v>26.401013798929881</v>
      </c>
      <c r="H579" s="312">
        <v>568.16</v>
      </c>
      <c r="I579" s="240">
        <f t="shared" si="17"/>
        <v>16689954</v>
      </c>
      <c r="J579" s="251" t="s">
        <v>27</v>
      </c>
      <c r="K579" s="252">
        <v>18</v>
      </c>
      <c r="L579" s="252" t="s">
        <v>826</v>
      </c>
      <c r="M579" s="252" t="s">
        <v>821</v>
      </c>
      <c r="N579" s="251" t="s">
        <v>29</v>
      </c>
      <c r="O579" s="252" t="s">
        <v>85</v>
      </c>
      <c r="P579" s="331" t="s">
        <v>892</v>
      </c>
      <c r="Q579" s="167"/>
      <c r="R579" s="241"/>
      <c r="S579" s="241"/>
    </row>
    <row r="580" spans="1:19">
      <c r="A580" s="257">
        <v>43696</v>
      </c>
      <c r="B580" s="252" t="s">
        <v>368</v>
      </c>
      <c r="C580" s="251" t="s">
        <v>22</v>
      </c>
      <c r="D580" s="254" t="s">
        <v>20</v>
      </c>
      <c r="E580" s="1"/>
      <c r="F580" s="1">
        <v>1500</v>
      </c>
      <c r="G580" s="312">
        <f t="shared" si="16"/>
        <v>2.6462493825418107</v>
      </c>
      <c r="H580" s="312">
        <v>566.84</v>
      </c>
      <c r="I580" s="240">
        <f t="shared" si="17"/>
        <v>16688454</v>
      </c>
      <c r="J580" s="251" t="s">
        <v>49</v>
      </c>
      <c r="K580" s="252" t="s">
        <v>30</v>
      </c>
      <c r="L580" s="252" t="s">
        <v>818</v>
      </c>
      <c r="M580" s="251" t="s">
        <v>822</v>
      </c>
      <c r="N580" s="251" t="s">
        <v>29</v>
      </c>
      <c r="O580" s="251" t="s">
        <v>84</v>
      </c>
      <c r="P580" s="307"/>
      <c r="Q580" s="167"/>
      <c r="R580" s="241"/>
      <c r="S580" s="241"/>
    </row>
    <row r="581" spans="1:19">
      <c r="A581" s="257">
        <v>43696</v>
      </c>
      <c r="B581" s="252" t="s">
        <v>369</v>
      </c>
      <c r="C581" s="251" t="s">
        <v>22</v>
      </c>
      <c r="D581" s="254" t="s">
        <v>20</v>
      </c>
      <c r="E581" s="1"/>
      <c r="F581" s="1">
        <v>1000</v>
      </c>
      <c r="G581" s="312">
        <f t="shared" si="16"/>
        <v>1.7641662550278738</v>
      </c>
      <c r="H581" s="312">
        <v>566.84</v>
      </c>
      <c r="I581" s="240">
        <f t="shared" si="17"/>
        <v>16687454</v>
      </c>
      <c r="J581" s="251" t="s">
        <v>49</v>
      </c>
      <c r="K581" s="252" t="s">
        <v>30</v>
      </c>
      <c r="L581" s="252" t="s">
        <v>818</v>
      </c>
      <c r="M581" s="251" t="s">
        <v>822</v>
      </c>
      <c r="N581" s="251" t="s">
        <v>29</v>
      </c>
      <c r="O581" s="251" t="s">
        <v>84</v>
      </c>
      <c r="P581" s="307"/>
      <c r="Q581" s="167"/>
      <c r="R581" s="241"/>
      <c r="S581" s="241"/>
    </row>
    <row r="582" spans="1:19">
      <c r="A582" s="257">
        <v>43696</v>
      </c>
      <c r="B582" s="252" t="s">
        <v>370</v>
      </c>
      <c r="C582" s="251" t="s">
        <v>22</v>
      </c>
      <c r="D582" s="254" t="s">
        <v>20</v>
      </c>
      <c r="E582" s="1"/>
      <c r="F582" s="1">
        <v>2000</v>
      </c>
      <c r="G582" s="312">
        <f t="shared" si="16"/>
        <v>3.5283325100557477</v>
      </c>
      <c r="H582" s="312">
        <v>566.84</v>
      </c>
      <c r="I582" s="240">
        <f t="shared" si="17"/>
        <v>16685454</v>
      </c>
      <c r="J582" s="251" t="s">
        <v>49</v>
      </c>
      <c r="K582" s="252" t="s">
        <v>30</v>
      </c>
      <c r="L582" s="252" t="s">
        <v>818</v>
      </c>
      <c r="M582" s="251" t="s">
        <v>822</v>
      </c>
      <c r="N582" s="251" t="s">
        <v>29</v>
      </c>
      <c r="O582" s="251" t="s">
        <v>84</v>
      </c>
      <c r="P582" s="307"/>
      <c r="Q582" s="167"/>
      <c r="R582" s="241"/>
      <c r="S582" s="241"/>
    </row>
    <row r="583" spans="1:19">
      <c r="A583" s="257">
        <v>43696</v>
      </c>
      <c r="B583" s="252" t="s">
        <v>371</v>
      </c>
      <c r="C583" s="251" t="s">
        <v>22</v>
      </c>
      <c r="D583" s="254" t="s">
        <v>20</v>
      </c>
      <c r="E583" s="1"/>
      <c r="F583" s="1">
        <v>2000</v>
      </c>
      <c r="G583" s="312">
        <f t="shared" si="16"/>
        <v>3.5283325100557477</v>
      </c>
      <c r="H583" s="312">
        <v>566.84</v>
      </c>
      <c r="I583" s="240">
        <f t="shared" si="17"/>
        <v>16683454</v>
      </c>
      <c r="J583" s="251" t="s">
        <v>49</v>
      </c>
      <c r="K583" s="252" t="s">
        <v>30</v>
      </c>
      <c r="L583" s="252" t="s">
        <v>818</v>
      </c>
      <c r="M583" s="251" t="s">
        <v>822</v>
      </c>
      <c r="N583" s="251" t="s">
        <v>29</v>
      </c>
      <c r="O583" s="251" t="s">
        <v>84</v>
      </c>
      <c r="P583" s="307"/>
      <c r="Q583" s="167"/>
      <c r="R583" s="241"/>
      <c r="S583" s="241"/>
    </row>
    <row r="584" spans="1:19">
      <c r="A584" s="257">
        <v>43696</v>
      </c>
      <c r="B584" s="252" t="s">
        <v>372</v>
      </c>
      <c r="C584" s="251" t="s">
        <v>22</v>
      </c>
      <c r="D584" s="254" t="s">
        <v>20</v>
      </c>
      <c r="E584" s="1"/>
      <c r="F584" s="1">
        <v>2000</v>
      </c>
      <c r="G584" s="312">
        <f t="shared" si="16"/>
        <v>3.5283325100557477</v>
      </c>
      <c r="H584" s="312">
        <v>566.84</v>
      </c>
      <c r="I584" s="240">
        <f t="shared" si="17"/>
        <v>16681454</v>
      </c>
      <c r="J584" s="251" t="s">
        <v>49</v>
      </c>
      <c r="K584" s="252" t="s">
        <v>30</v>
      </c>
      <c r="L584" s="252" t="s">
        <v>818</v>
      </c>
      <c r="M584" s="251" t="s">
        <v>822</v>
      </c>
      <c r="N584" s="251" t="s">
        <v>29</v>
      </c>
      <c r="O584" s="251" t="s">
        <v>84</v>
      </c>
      <c r="P584" s="307"/>
      <c r="Q584" s="167"/>
      <c r="R584" s="241"/>
      <c r="S584" s="241"/>
    </row>
    <row r="585" spans="1:19">
      <c r="A585" s="257">
        <v>43696</v>
      </c>
      <c r="B585" s="252" t="s">
        <v>751</v>
      </c>
      <c r="C585" s="252" t="s">
        <v>65</v>
      </c>
      <c r="D585" s="254" t="s">
        <v>20</v>
      </c>
      <c r="E585" s="1"/>
      <c r="F585" s="1">
        <v>6000</v>
      </c>
      <c r="G585" s="312">
        <f t="shared" si="16"/>
        <v>10.584997530167243</v>
      </c>
      <c r="H585" s="312">
        <v>566.84</v>
      </c>
      <c r="I585" s="240">
        <f t="shared" si="17"/>
        <v>16675454</v>
      </c>
      <c r="J585" s="251" t="s">
        <v>49</v>
      </c>
      <c r="K585" s="252" t="s">
        <v>23</v>
      </c>
      <c r="L585" s="252" t="s">
        <v>818</v>
      </c>
      <c r="M585" s="251" t="s">
        <v>822</v>
      </c>
      <c r="N585" s="251" t="s">
        <v>29</v>
      </c>
      <c r="O585" s="251" t="s">
        <v>84</v>
      </c>
      <c r="P585" s="307"/>
      <c r="Q585" s="167"/>
      <c r="R585" s="241"/>
      <c r="S585" s="241"/>
    </row>
    <row r="586" spans="1:19">
      <c r="A586" s="257">
        <v>43696</v>
      </c>
      <c r="B586" s="252" t="s">
        <v>866</v>
      </c>
      <c r="C586" s="251" t="s">
        <v>22</v>
      </c>
      <c r="D586" s="252" t="s">
        <v>26</v>
      </c>
      <c r="E586" s="1"/>
      <c r="F586" s="1">
        <v>1000</v>
      </c>
      <c r="G586" s="312">
        <f t="shared" si="16"/>
        <v>1.811889619684369</v>
      </c>
      <c r="H586" s="312">
        <v>551.91</v>
      </c>
      <c r="I586" s="240">
        <f t="shared" si="17"/>
        <v>16674454</v>
      </c>
      <c r="J586" s="251" t="s">
        <v>33</v>
      </c>
      <c r="K586" s="252" t="s">
        <v>30</v>
      </c>
      <c r="L586" s="252" t="s">
        <v>825</v>
      </c>
      <c r="M586" s="252" t="s">
        <v>822</v>
      </c>
      <c r="N586" s="252" t="s">
        <v>29</v>
      </c>
      <c r="O586" s="251" t="s">
        <v>84</v>
      </c>
      <c r="P586" s="307"/>
      <c r="Q586" s="167"/>
      <c r="R586" s="241"/>
      <c r="S586" s="241"/>
    </row>
    <row r="587" spans="1:19">
      <c r="A587" s="257">
        <v>43696</v>
      </c>
      <c r="B587" s="252" t="s">
        <v>867</v>
      </c>
      <c r="C587" s="251" t="s">
        <v>22</v>
      </c>
      <c r="D587" s="252" t="s">
        <v>26</v>
      </c>
      <c r="E587" s="1"/>
      <c r="F587" s="1">
        <v>1000</v>
      </c>
      <c r="G587" s="312">
        <f t="shared" si="16"/>
        <v>1.811889619684369</v>
      </c>
      <c r="H587" s="312">
        <v>551.91</v>
      </c>
      <c r="I587" s="240">
        <f t="shared" si="17"/>
        <v>16673454</v>
      </c>
      <c r="J587" s="251" t="s">
        <v>33</v>
      </c>
      <c r="K587" s="252" t="s">
        <v>30</v>
      </c>
      <c r="L587" s="252" t="s">
        <v>825</v>
      </c>
      <c r="M587" s="252" t="s">
        <v>822</v>
      </c>
      <c r="N587" s="252" t="s">
        <v>29</v>
      </c>
      <c r="O587" s="251" t="s">
        <v>84</v>
      </c>
      <c r="P587" s="307"/>
      <c r="Q587" s="167"/>
      <c r="R587" s="241"/>
      <c r="S587" s="241"/>
    </row>
    <row r="588" spans="1:19">
      <c r="A588" s="257">
        <v>43696</v>
      </c>
      <c r="B588" s="252" t="s">
        <v>868</v>
      </c>
      <c r="C588" s="251" t="s">
        <v>22</v>
      </c>
      <c r="D588" s="252" t="s">
        <v>26</v>
      </c>
      <c r="E588" s="1"/>
      <c r="F588" s="1">
        <v>1000</v>
      </c>
      <c r="G588" s="312">
        <f t="shared" si="16"/>
        <v>1.811889619684369</v>
      </c>
      <c r="H588" s="312">
        <v>551.91</v>
      </c>
      <c r="I588" s="240">
        <f t="shared" si="17"/>
        <v>16672454</v>
      </c>
      <c r="J588" s="251" t="s">
        <v>33</v>
      </c>
      <c r="K588" s="252" t="s">
        <v>30</v>
      </c>
      <c r="L588" s="252" t="s">
        <v>825</v>
      </c>
      <c r="M588" s="252" t="s">
        <v>822</v>
      </c>
      <c r="N588" s="252" t="s">
        <v>29</v>
      </c>
      <c r="O588" s="251" t="s">
        <v>84</v>
      </c>
      <c r="P588" s="307"/>
      <c r="Q588" s="167"/>
      <c r="R588" s="241"/>
      <c r="S588" s="241"/>
    </row>
    <row r="589" spans="1:19">
      <c r="A589" s="257">
        <v>43696</v>
      </c>
      <c r="B589" s="251" t="s">
        <v>845</v>
      </c>
      <c r="C589" s="251" t="s">
        <v>74</v>
      </c>
      <c r="D589" s="251" t="s">
        <v>41</v>
      </c>
      <c r="E589" s="171"/>
      <c r="F589" s="171">
        <v>3000</v>
      </c>
      <c r="G589" s="312">
        <f t="shared" ref="G589:G652" si="18">+F589/H589</f>
        <v>5.2924987650836215</v>
      </c>
      <c r="H589" s="312">
        <v>566.84</v>
      </c>
      <c r="I589" s="240">
        <f t="shared" si="17"/>
        <v>16669454</v>
      </c>
      <c r="J589" s="251" t="s">
        <v>19</v>
      </c>
      <c r="K589" s="251" t="s">
        <v>28</v>
      </c>
      <c r="L589" s="251" t="s">
        <v>818</v>
      </c>
      <c r="M589" s="251" t="s">
        <v>822</v>
      </c>
      <c r="N589" s="251" t="s">
        <v>29</v>
      </c>
      <c r="O589" s="251" t="s">
        <v>85</v>
      </c>
      <c r="P589" s="307"/>
      <c r="Q589" s="167"/>
      <c r="R589" s="241"/>
      <c r="S589" s="241"/>
    </row>
    <row r="590" spans="1:19">
      <c r="A590" s="257">
        <v>43696</v>
      </c>
      <c r="B590" s="251" t="s">
        <v>78</v>
      </c>
      <c r="C590" s="251" t="s">
        <v>73</v>
      </c>
      <c r="D590" s="251" t="s">
        <v>41</v>
      </c>
      <c r="E590" s="171"/>
      <c r="F590" s="171">
        <v>12500</v>
      </c>
      <c r="G590" s="312">
        <f t="shared" si="18"/>
        <v>22.052078187848423</v>
      </c>
      <c r="H590" s="312">
        <v>566.84</v>
      </c>
      <c r="I590" s="240">
        <f t="shared" si="17"/>
        <v>16656954</v>
      </c>
      <c r="J590" s="251" t="s">
        <v>19</v>
      </c>
      <c r="K590" s="251" t="s">
        <v>526</v>
      </c>
      <c r="L590" s="251" t="s">
        <v>818</v>
      </c>
      <c r="M590" s="251" t="s">
        <v>822</v>
      </c>
      <c r="N590" s="251" t="s">
        <v>29</v>
      </c>
      <c r="O590" s="251" t="s">
        <v>85</v>
      </c>
      <c r="P590" s="307"/>
      <c r="Q590" s="167"/>
      <c r="R590" s="241"/>
      <c r="S590" s="241"/>
    </row>
    <row r="591" spans="1:19">
      <c r="A591" s="257">
        <v>43696</v>
      </c>
      <c r="B591" s="251" t="s">
        <v>827</v>
      </c>
      <c r="C591" s="251" t="s">
        <v>555</v>
      </c>
      <c r="D591" s="251" t="s">
        <v>41</v>
      </c>
      <c r="E591" s="171"/>
      <c r="F591" s="171">
        <v>84419</v>
      </c>
      <c r="G591" s="312">
        <f t="shared" si="18"/>
        <v>148.92915108319806</v>
      </c>
      <c r="H591" s="312">
        <v>566.84</v>
      </c>
      <c r="I591" s="240">
        <f t="shared" ref="I591:I654" si="19">I590+E591-F591</f>
        <v>16572535</v>
      </c>
      <c r="J591" s="251" t="s">
        <v>19</v>
      </c>
      <c r="K591" s="245">
        <v>1201908190003</v>
      </c>
      <c r="L591" s="251" t="s">
        <v>818</v>
      </c>
      <c r="M591" s="251" t="s">
        <v>821</v>
      </c>
      <c r="N591" s="251" t="s">
        <v>29</v>
      </c>
      <c r="O591" s="251" t="s">
        <v>85</v>
      </c>
      <c r="P591" s="331" t="s">
        <v>884</v>
      </c>
      <c r="Q591" s="167"/>
      <c r="R591" s="241"/>
      <c r="S591" s="241"/>
    </row>
    <row r="592" spans="1:19">
      <c r="A592" s="257">
        <v>43696</v>
      </c>
      <c r="B592" s="255" t="s">
        <v>645</v>
      </c>
      <c r="C592" s="245" t="s">
        <v>647</v>
      </c>
      <c r="D592" s="255" t="s">
        <v>41</v>
      </c>
      <c r="E592" s="246"/>
      <c r="F592" s="246">
        <v>8000</v>
      </c>
      <c r="G592" s="312">
        <f t="shared" si="18"/>
        <v>14.113330040222991</v>
      </c>
      <c r="H592" s="312">
        <v>566.84</v>
      </c>
      <c r="I592" s="240">
        <f t="shared" si="19"/>
        <v>16564535</v>
      </c>
      <c r="J592" s="256" t="s">
        <v>805</v>
      </c>
      <c r="K592" s="256" t="s">
        <v>30</v>
      </c>
      <c r="L592" s="251" t="s">
        <v>818</v>
      </c>
      <c r="M592" s="251" t="s">
        <v>821</v>
      </c>
      <c r="N592" s="251" t="s">
        <v>29</v>
      </c>
      <c r="O592" s="251" t="s">
        <v>84</v>
      </c>
      <c r="P592" s="331" t="s">
        <v>891</v>
      </c>
      <c r="Q592" s="167"/>
      <c r="R592" s="241"/>
      <c r="S592" s="241"/>
    </row>
    <row r="593" spans="1:19">
      <c r="A593" s="257">
        <v>43697</v>
      </c>
      <c r="B593" s="251" t="s">
        <v>88</v>
      </c>
      <c r="C593" s="251" t="s">
        <v>22</v>
      </c>
      <c r="D593" s="251" t="s">
        <v>36</v>
      </c>
      <c r="E593" s="171"/>
      <c r="F593" s="171">
        <v>2000</v>
      </c>
      <c r="G593" s="312">
        <f t="shared" si="18"/>
        <v>3.5283325100557477</v>
      </c>
      <c r="H593" s="312">
        <v>566.84</v>
      </c>
      <c r="I593" s="240">
        <f t="shared" si="19"/>
        <v>16562535</v>
      </c>
      <c r="J593" s="251" t="s">
        <v>61</v>
      </c>
      <c r="K593" s="251" t="s">
        <v>30</v>
      </c>
      <c r="L593" s="251" t="s">
        <v>818</v>
      </c>
      <c r="M593" s="251" t="s">
        <v>822</v>
      </c>
      <c r="N593" s="251" t="s">
        <v>29</v>
      </c>
      <c r="O593" s="251" t="s">
        <v>84</v>
      </c>
      <c r="P593" s="307"/>
      <c r="Q593" s="167"/>
      <c r="R593" s="241"/>
      <c r="S593" s="241"/>
    </row>
    <row r="594" spans="1:19">
      <c r="A594" s="257">
        <v>43697</v>
      </c>
      <c r="B594" s="251" t="s">
        <v>692</v>
      </c>
      <c r="C594" s="251" t="s">
        <v>62</v>
      </c>
      <c r="D594" s="251" t="s">
        <v>36</v>
      </c>
      <c r="E594" s="171"/>
      <c r="F594" s="171">
        <v>1000</v>
      </c>
      <c r="G594" s="312">
        <f t="shared" si="18"/>
        <v>1.7641662550278738</v>
      </c>
      <c r="H594" s="312">
        <v>566.84</v>
      </c>
      <c r="I594" s="240">
        <f t="shared" si="19"/>
        <v>16561535</v>
      </c>
      <c r="J594" s="251" t="s">
        <v>61</v>
      </c>
      <c r="K594" s="251" t="s">
        <v>30</v>
      </c>
      <c r="L594" s="251" t="s">
        <v>818</v>
      </c>
      <c r="M594" s="251" t="s">
        <v>822</v>
      </c>
      <c r="N594" s="251" t="s">
        <v>29</v>
      </c>
      <c r="O594" s="251" t="s">
        <v>84</v>
      </c>
      <c r="P594" s="307"/>
      <c r="Q594" s="167"/>
      <c r="R594" s="241"/>
      <c r="S594" s="241"/>
    </row>
    <row r="595" spans="1:19">
      <c r="A595" s="257">
        <v>43697</v>
      </c>
      <c r="B595" s="251" t="s">
        <v>101</v>
      </c>
      <c r="C595" s="251" t="s">
        <v>22</v>
      </c>
      <c r="D595" s="251" t="s">
        <v>36</v>
      </c>
      <c r="E595" s="171"/>
      <c r="F595" s="171">
        <v>2000</v>
      </c>
      <c r="G595" s="312">
        <f t="shared" si="18"/>
        <v>3.5283325100557477</v>
      </c>
      <c r="H595" s="312">
        <v>566.84</v>
      </c>
      <c r="I595" s="240">
        <f t="shared" si="19"/>
        <v>16559535</v>
      </c>
      <c r="J595" s="251" t="s">
        <v>61</v>
      </c>
      <c r="K595" s="251" t="s">
        <v>30</v>
      </c>
      <c r="L595" s="251" t="s">
        <v>818</v>
      </c>
      <c r="M595" s="251" t="s">
        <v>822</v>
      </c>
      <c r="N595" s="251" t="s">
        <v>29</v>
      </c>
      <c r="O595" s="251" t="s">
        <v>84</v>
      </c>
      <c r="P595" s="307"/>
      <c r="Q595" s="167"/>
      <c r="R595" s="241"/>
      <c r="S595" s="241"/>
    </row>
    <row r="596" spans="1:19">
      <c r="A596" s="257">
        <v>43697</v>
      </c>
      <c r="B596" s="252" t="s">
        <v>200</v>
      </c>
      <c r="C596" s="251" t="s">
        <v>22</v>
      </c>
      <c r="D596" s="252" t="s">
        <v>26</v>
      </c>
      <c r="E596" s="1"/>
      <c r="F596" s="1">
        <v>2500</v>
      </c>
      <c r="G596" s="312">
        <f t="shared" si="18"/>
        <v>4.5297240492109223</v>
      </c>
      <c r="H596" s="312">
        <v>551.91</v>
      </c>
      <c r="I596" s="240">
        <f t="shared" si="19"/>
        <v>16557035</v>
      </c>
      <c r="J596" s="251" t="s">
        <v>27</v>
      </c>
      <c r="K596" s="252" t="s">
        <v>30</v>
      </c>
      <c r="L596" s="252" t="s">
        <v>825</v>
      </c>
      <c r="M596" s="252" t="s">
        <v>822</v>
      </c>
      <c r="N596" s="251" t="s">
        <v>29</v>
      </c>
      <c r="O596" s="251" t="s">
        <v>84</v>
      </c>
      <c r="P596" s="307"/>
      <c r="Q596" s="167"/>
      <c r="R596" s="241"/>
      <c r="S596" s="241"/>
    </row>
    <row r="597" spans="1:19">
      <c r="A597" s="257">
        <v>43697</v>
      </c>
      <c r="B597" s="252" t="s">
        <v>201</v>
      </c>
      <c r="C597" s="251" t="s">
        <v>22</v>
      </c>
      <c r="D597" s="252" t="s">
        <v>26</v>
      </c>
      <c r="E597" s="1"/>
      <c r="F597" s="1">
        <v>1000</v>
      </c>
      <c r="G597" s="312">
        <f t="shared" si="18"/>
        <v>1.811889619684369</v>
      </c>
      <c r="H597" s="312">
        <v>551.91</v>
      </c>
      <c r="I597" s="240">
        <f t="shared" si="19"/>
        <v>16556035</v>
      </c>
      <c r="J597" s="251" t="s">
        <v>27</v>
      </c>
      <c r="K597" s="252" t="s">
        <v>30</v>
      </c>
      <c r="L597" s="252" t="s">
        <v>825</v>
      </c>
      <c r="M597" s="252" t="s">
        <v>822</v>
      </c>
      <c r="N597" s="251" t="s">
        <v>29</v>
      </c>
      <c r="O597" s="251" t="s">
        <v>84</v>
      </c>
      <c r="P597" s="307"/>
      <c r="Q597" s="167"/>
      <c r="R597" s="241"/>
      <c r="S597" s="241"/>
    </row>
    <row r="598" spans="1:19">
      <c r="A598" s="257">
        <v>43697</v>
      </c>
      <c r="B598" s="252" t="s">
        <v>202</v>
      </c>
      <c r="C598" s="251" t="s">
        <v>22</v>
      </c>
      <c r="D598" s="252" t="s">
        <v>26</v>
      </c>
      <c r="E598" s="1"/>
      <c r="F598" s="1">
        <v>1000</v>
      </c>
      <c r="G598" s="312">
        <f t="shared" si="18"/>
        <v>1.811889619684369</v>
      </c>
      <c r="H598" s="312">
        <v>551.91</v>
      </c>
      <c r="I598" s="240">
        <f t="shared" si="19"/>
        <v>16555035</v>
      </c>
      <c r="J598" s="251" t="s">
        <v>27</v>
      </c>
      <c r="K598" s="252" t="s">
        <v>30</v>
      </c>
      <c r="L598" s="252" t="s">
        <v>825</v>
      </c>
      <c r="M598" s="252" t="s">
        <v>822</v>
      </c>
      <c r="N598" s="251" t="s">
        <v>29</v>
      </c>
      <c r="O598" s="251" t="s">
        <v>84</v>
      </c>
      <c r="P598" s="307"/>
      <c r="Q598" s="167"/>
      <c r="R598" s="241"/>
      <c r="S598" s="241"/>
    </row>
    <row r="599" spans="1:19">
      <c r="A599" s="257">
        <v>43697</v>
      </c>
      <c r="B599" s="252" t="s">
        <v>203</v>
      </c>
      <c r="C599" s="251" t="s">
        <v>22</v>
      </c>
      <c r="D599" s="252" t="s">
        <v>26</v>
      </c>
      <c r="E599" s="1"/>
      <c r="F599" s="1">
        <v>1000</v>
      </c>
      <c r="G599" s="312">
        <f t="shared" si="18"/>
        <v>1.811889619684369</v>
      </c>
      <c r="H599" s="312">
        <v>551.91</v>
      </c>
      <c r="I599" s="240">
        <f t="shared" si="19"/>
        <v>16554035</v>
      </c>
      <c r="J599" s="251" t="s">
        <v>27</v>
      </c>
      <c r="K599" s="252" t="s">
        <v>30</v>
      </c>
      <c r="L599" s="252" t="s">
        <v>825</v>
      </c>
      <c r="M599" s="252" t="s">
        <v>822</v>
      </c>
      <c r="N599" s="251" t="s">
        <v>29</v>
      </c>
      <c r="O599" s="251" t="s">
        <v>84</v>
      </c>
      <c r="P599" s="307"/>
      <c r="Q599" s="167"/>
      <c r="R599" s="241"/>
      <c r="S599" s="241"/>
    </row>
    <row r="600" spans="1:19">
      <c r="A600" s="257">
        <v>43697</v>
      </c>
      <c r="B600" s="252" t="s">
        <v>933</v>
      </c>
      <c r="C600" s="252" t="s">
        <v>74</v>
      </c>
      <c r="D600" s="251" t="s">
        <v>41</v>
      </c>
      <c r="E600" s="1"/>
      <c r="F600" s="1">
        <v>5000</v>
      </c>
      <c r="G600" s="312">
        <f t="shared" si="18"/>
        <v>8.8208312751393692</v>
      </c>
      <c r="H600" s="312">
        <v>566.84</v>
      </c>
      <c r="I600" s="240">
        <f t="shared" si="19"/>
        <v>16549035</v>
      </c>
      <c r="J600" s="251" t="s">
        <v>21</v>
      </c>
      <c r="K600" s="252" t="s">
        <v>23</v>
      </c>
      <c r="L600" s="252" t="s">
        <v>818</v>
      </c>
      <c r="M600" s="251" t="s">
        <v>822</v>
      </c>
      <c r="N600" s="251" t="s">
        <v>29</v>
      </c>
      <c r="O600" s="252" t="s">
        <v>85</v>
      </c>
      <c r="P600" s="307"/>
      <c r="Q600" s="167"/>
      <c r="R600" s="241"/>
      <c r="S600" s="241"/>
    </row>
    <row r="601" spans="1:19">
      <c r="A601" s="257">
        <v>43697</v>
      </c>
      <c r="B601" s="252" t="s">
        <v>373</v>
      </c>
      <c r="C601" s="251" t="s">
        <v>22</v>
      </c>
      <c r="D601" s="254" t="s">
        <v>20</v>
      </c>
      <c r="E601" s="1"/>
      <c r="F601" s="1">
        <v>3000</v>
      </c>
      <c r="G601" s="312">
        <f t="shared" si="18"/>
        <v>5.2924987650836215</v>
      </c>
      <c r="H601" s="312">
        <v>566.84</v>
      </c>
      <c r="I601" s="240">
        <f t="shared" si="19"/>
        <v>16546035</v>
      </c>
      <c r="J601" s="251" t="s">
        <v>49</v>
      </c>
      <c r="K601" s="252" t="s">
        <v>30</v>
      </c>
      <c r="L601" s="252" t="s">
        <v>818</v>
      </c>
      <c r="M601" s="251" t="s">
        <v>822</v>
      </c>
      <c r="N601" s="251" t="s">
        <v>29</v>
      </c>
      <c r="O601" s="251" t="s">
        <v>84</v>
      </c>
      <c r="P601" s="307"/>
      <c r="Q601" s="167"/>
      <c r="R601" s="241"/>
      <c r="S601" s="241"/>
    </row>
    <row r="602" spans="1:19">
      <c r="A602" s="257">
        <v>43697</v>
      </c>
      <c r="B602" s="252" t="s">
        <v>374</v>
      </c>
      <c r="C602" s="251" t="s">
        <v>22</v>
      </c>
      <c r="D602" s="254" t="s">
        <v>20</v>
      </c>
      <c r="E602" s="1"/>
      <c r="F602" s="1">
        <v>3000</v>
      </c>
      <c r="G602" s="312">
        <f t="shared" si="18"/>
        <v>5.2924987650836215</v>
      </c>
      <c r="H602" s="312">
        <v>566.84</v>
      </c>
      <c r="I602" s="240">
        <f t="shared" si="19"/>
        <v>16543035</v>
      </c>
      <c r="J602" s="251" t="s">
        <v>49</v>
      </c>
      <c r="K602" s="252" t="s">
        <v>30</v>
      </c>
      <c r="L602" s="252" t="s">
        <v>818</v>
      </c>
      <c r="M602" s="251" t="s">
        <v>822</v>
      </c>
      <c r="N602" s="251" t="s">
        <v>29</v>
      </c>
      <c r="O602" s="251" t="s">
        <v>84</v>
      </c>
      <c r="P602" s="307"/>
      <c r="Q602" s="167"/>
      <c r="R602" s="241"/>
      <c r="S602" s="241"/>
    </row>
    <row r="603" spans="1:19">
      <c r="A603" s="257">
        <v>43697</v>
      </c>
      <c r="B603" s="252" t="s">
        <v>375</v>
      </c>
      <c r="C603" s="251" t="s">
        <v>22</v>
      </c>
      <c r="D603" s="254" t="s">
        <v>20</v>
      </c>
      <c r="E603" s="1"/>
      <c r="F603" s="1">
        <v>3000</v>
      </c>
      <c r="G603" s="312">
        <f t="shared" si="18"/>
        <v>5.2924987650836215</v>
      </c>
      <c r="H603" s="312">
        <v>566.84</v>
      </c>
      <c r="I603" s="240">
        <f t="shared" si="19"/>
        <v>16540035</v>
      </c>
      <c r="J603" s="251" t="s">
        <v>49</v>
      </c>
      <c r="K603" s="252" t="s">
        <v>30</v>
      </c>
      <c r="L603" s="252" t="s">
        <v>818</v>
      </c>
      <c r="M603" s="251" t="s">
        <v>822</v>
      </c>
      <c r="N603" s="251" t="s">
        <v>29</v>
      </c>
      <c r="O603" s="251" t="s">
        <v>84</v>
      </c>
      <c r="P603" s="307"/>
      <c r="Q603" s="167"/>
      <c r="R603" s="241"/>
      <c r="S603" s="241"/>
    </row>
    <row r="604" spans="1:19">
      <c r="A604" s="257">
        <v>43697</v>
      </c>
      <c r="B604" s="252" t="s">
        <v>376</v>
      </c>
      <c r="C604" s="251" t="s">
        <v>22</v>
      </c>
      <c r="D604" s="254" t="s">
        <v>20</v>
      </c>
      <c r="E604" s="1"/>
      <c r="F604" s="1">
        <v>3000</v>
      </c>
      <c r="G604" s="312">
        <f t="shared" si="18"/>
        <v>5.2924987650836215</v>
      </c>
      <c r="H604" s="312">
        <v>566.84</v>
      </c>
      <c r="I604" s="240">
        <f t="shared" si="19"/>
        <v>16537035</v>
      </c>
      <c r="J604" s="251" t="s">
        <v>49</v>
      </c>
      <c r="K604" s="252" t="s">
        <v>30</v>
      </c>
      <c r="L604" s="252" t="s">
        <v>818</v>
      </c>
      <c r="M604" s="251" t="s">
        <v>822</v>
      </c>
      <c r="N604" s="251" t="s">
        <v>29</v>
      </c>
      <c r="O604" s="251" t="s">
        <v>84</v>
      </c>
      <c r="P604" s="307"/>
      <c r="Q604" s="167"/>
      <c r="R604" s="241"/>
      <c r="S604" s="241"/>
    </row>
    <row r="605" spans="1:19">
      <c r="A605" s="257">
        <v>43697</v>
      </c>
      <c r="B605" s="252" t="s">
        <v>377</v>
      </c>
      <c r="C605" s="251" t="s">
        <v>22</v>
      </c>
      <c r="D605" s="254" t="s">
        <v>20</v>
      </c>
      <c r="E605" s="1"/>
      <c r="F605" s="1">
        <v>3000</v>
      </c>
      <c r="G605" s="312">
        <f t="shared" si="18"/>
        <v>5.2924987650836215</v>
      </c>
      <c r="H605" s="312">
        <v>566.84</v>
      </c>
      <c r="I605" s="240">
        <f t="shared" si="19"/>
        <v>16534035</v>
      </c>
      <c r="J605" s="251" t="s">
        <v>49</v>
      </c>
      <c r="K605" s="252" t="s">
        <v>30</v>
      </c>
      <c r="L605" s="252" t="s">
        <v>818</v>
      </c>
      <c r="M605" s="251" t="s">
        <v>822</v>
      </c>
      <c r="N605" s="251" t="s">
        <v>29</v>
      </c>
      <c r="O605" s="251" t="s">
        <v>84</v>
      </c>
      <c r="P605" s="307"/>
      <c r="Q605" s="167"/>
      <c r="R605" s="241"/>
      <c r="S605" s="241"/>
    </row>
    <row r="606" spans="1:19">
      <c r="A606" s="257">
        <v>43697</v>
      </c>
      <c r="B606" s="252" t="s">
        <v>378</v>
      </c>
      <c r="C606" s="251" t="s">
        <v>22</v>
      </c>
      <c r="D606" s="254" t="s">
        <v>20</v>
      </c>
      <c r="E606" s="1"/>
      <c r="F606" s="1">
        <v>2000</v>
      </c>
      <c r="G606" s="312">
        <f t="shared" si="18"/>
        <v>3.5283325100557477</v>
      </c>
      <c r="H606" s="312">
        <v>566.84</v>
      </c>
      <c r="I606" s="240">
        <f t="shared" si="19"/>
        <v>16532035</v>
      </c>
      <c r="J606" s="251" t="s">
        <v>49</v>
      </c>
      <c r="K606" s="252" t="s">
        <v>30</v>
      </c>
      <c r="L606" s="252" t="s">
        <v>818</v>
      </c>
      <c r="M606" s="251" t="s">
        <v>822</v>
      </c>
      <c r="N606" s="251" t="s">
        <v>29</v>
      </c>
      <c r="O606" s="251" t="s">
        <v>84</v>
      </c>
      <c r="P606" s="307"/>
      <c r="Q606" s="167"/>
      <c r="R606" s="241"/>
      <c r="S606" s="241"/>
    </row>
    <row r="607" spans="1:19">
      <c r="A607" s="257">
        <v>43697</v>
      </c>
      <c r="B607" s="252" t="s">
        <v>869</v>
      </c>
      <c r="C607" s="251" t="s">
        <v>22</v>
      </c>
      <c r="D607" s="252" t="s">
        <v>26</v>
      </c>
      <c r="E607" s="1"/>
      <c r="F607" s="1">
        <v>1000</v>
      </c>
      <c r="G607" s="312">
        <f t="shared" si="18"/>
        <v>1.811889619684369</v>
      </c>
      <c r="H607" s="312">
        <v>551.91</v>
      </c>
      <c r="I607" s="240">
        <f t="shared" si="19"/>
        <v>16531035</v>
      </c>
      <c r="J607" s="251" t="s">
        <v>33</v>
      </c>
      <c r="K607" s="252" t="s">
        <v>30</v>
      </c>
      <c r="L607" s="252" t="s">
        <v>825</v>
      </c>
      <c r="M607" s="252" t="s">
        <v>822</v>
      </c>
      <c r="N607" s="252" t="s">
        <v>29</v>
      </c>
      <c r="O607" s="251" t="s">
        <v>84</v>
      </c>
      <c r="P607" s="307"/>
      <c r="Q607" s="167"/>
      <c r="R607" s="241"/>
      <c r="S607" s="241"/>
    </row>
    <row r="608" spans="1:19">
      <c r="A608" s="257">
        <v>43697</v>
      </c>
      <c r="B608" s="252" t="s">
        <v>870</v>
      </c>
      <c r="C608" s="251" t="s">
        <v>22</v>
      </c>
      <c r="D608" s="252" t="s">
        <v>26</v>
      </c>
      <c r="E608" s="1"/>
      <c r="F608" s="1">
        <v>1000</v>
      </c>
      <c r="G608" s="312">
        <f t="shared" si="18"/>
        <v>1.811889619684369</v>
      </c>
      <c r="H608" s="312">
        <v>551.91</v>
      </c>
      <c r="I608" s="240">
        <f t="shared" si="19"/>
        <v>16530035</v>
      </c>
      <c r="J608" s="251" t="s">
        <v>33</v>
      </c>
      <c r="K608" s="252" t="s">
        <v>30</v>
      </c>
      <c r="L608" s="252" t="s">
        <v>825</v>
      </c>
      <c r="M608" s="252" t="s">
        <v>822</v>
      </c>
      <c r="N608" s="252" t="s">
        <v>29</v>
      </c>
      <c r="O608" s="251" t="s">
        <v>84</v>
      </c>
      <c r="P608" s="307"/>
      <c r="Q608" s="167"/>
      <c r="R608" s="241"/>
      <c r="S608" s="241"/>
    </row>
    <row r="609" spans="1:19">
      <c r="A609" s="257">
        <v>43697</v>
      </c>
      <c r="B609" s="251" t="s">
        <v>556</v>
      </c>
      <c r="C609" s="251" t="s">
        <v>74</v>
      </c>
      <c r="D609" s="251" t="s">
        <v>41</v>
      </c>
      <c r="E609" s="171"/>
      <c r="F609" s="171">
        <v>140000</v>
      </c>
      <c r="G609" s="312">
        <f t="shared" si="18"/>
        <v>253.66454675581164</v>
      </c>
      <c r="H609" s="312">
        <v>551.91</v>
      </c>
      <c r="I609" s="240">
        <f t="shared" si="19"/>
        <v>16390035</v>
      </c>
      <c r="J609" s="251" t="s">
        <v>19</v>
      </c>
      <c r="K609" s="251" t="s">
        <v>28</v>
      </c>
      <c r="L609" s="251" t="s">
        <v>825</v>
      </c>
      <c r="M609" s="251" t="s">
        <v>822</v>
      </c>
      <c r="N609" s="251" t="s">
        <v>29</v>
      </c>
      <c r="O609" s="251" t="s">
        <v>85</v>
      </c>
      <c r="P609" s="307"/>
      <c r="Q609" s="167"/>
      <c r="R609" s="241"/>
      <c r="S609" s="241"/>
    </row>
    <row r="610" spans="1:19">
      <c r="A610" s="257">
        <v>43697</v>
      </c>
      <c r="B610" s="251" t="s">
        <v>75</v>
      </c>
      <c r="C610" s="251" t="s">
        <v>22</v>
      </c>
      <c r="D610" s="251" t="s">
        <v>36</v>
      </c>
      <c r="E610" s="171"/>
      <c r="F610" s="171">
        <v>2000</v>
      </c>
      <c r="G610" s="312">
        <f t="shared" si="18"/>
        <v>3.5283325100557477</v>
      </c>
      <c r="H610" s="312">
        <v>566.84</v>
      </c>
      <c r="I610" s="240">
        <f t="shared" si="19"/>
        <v>16388035</v>
      </c>
      <c r="J610" s="251" t="s">
        <v>19</v>
      </c>
      <c r="K610" s="251" t="s">
        <v>28</v>
      </c>
      <c r="L610" s="251" t="s">
        <v>818</v>
      </c>
      <c r="M610" s="251" t="s">
        <v>822</v>
      </c>
      <c r="N610" s="251" t="s">
        <v>29</v>
      </c>
      <c r="O610" s="251" t="s">
        <v>84</v>
      </c>
      <c r="P610" s="307"/>
      <c r="Q610" s="167"/>
      <c r="R610" s="241"/>
      <c r="S610" s="241"/>
    </row>
    <row r="611" spans="1:19">
      <c r="A611" s="257">
        <v>43697</v>
      </c>
      <c r="B611" s="251" t="s">
        <v>550</v>
      </c>
      <c r="C611" s="251" t="s">
        <v>73</v>
      </c>
      <c r="D611" s="251" t="s">
        <v>41</v>
      </c>
      <c r="E611" s="171"/>
      <c r="F611" s="171">
        <v>8700</v>
      </c>
      <c r="G611" s="312">
        <f t="shared" si="18"/>
        <v>15.348246418742502</v>
      </c>
      <c r="H611" s="312">
        <v>566.84</v>
      </c>
      <c r="I611" s="240">
        <f t="shared" si="19"/>
        <v>16379335</v>
      </c>
      <c r="J611" s="251" t="s">
        <v>19</v>
      </c>
      <c r="K611" s="251" t="s">
        <v>526</v>
      </c>
      <c r="L611" s="251" t="s">
        <v>818</v>
      </c>
      <c r="M611" s="251" t="s">
        <v>822</v>
      </c>
      <c r="N611" s="251" t="s">
        <v>29</v>
      </c>
      <c r="O611" s="251" t="s">
        <v>85</v>
      </c>
      <c r="P611" s="307"/>
      <c r="Q611" s="167"/>
      <c r="R611" s="241"/>
      <c r="S611" s="241"/>
    </row>
    <row r="612" spans="1:19">
      <c r="A612" s="257">
        <v>43697</v>
      </c>
      <c r="B612" s="251" t="s">
        <v>685</v>
      </c>
      <c r="C612" s="251" t="s">
        <v>74</v>
      </c>
      <c r="D612" s="251" t="s">
        <v>41</v>
      </c>
      <c r="E612" s="171"/>
      <c r="F612" s="171">
        <v>6000</v>
      </c>
      <c r="G612" s="312">
        <f t="shared" si="18"/>
        <v>10.584997530167243</v>
      </c>
      <c r="H612" s="312">
        <v>566.84</v>
      </c>
      <c r="I612" s="240">
        <f t="shared" si="19"/>
        <v>16373335</v>
      </c>
      <c r="J612" s="251" t="s">
        <v>19</v>
      </c>
      <c r="K612" s="251">
        <v>4536</v>
      </c>
      <c r="L612" s="251" t="s">
        <v>818</v>
      </c>
      <c r="M612" s="251" t="s">
        <v>822</v>
      </c>
      <c r="N612" s="251" t="s">
        <v>29</v>
      </c>
      <c r="O612" s="251" t="s">
        <v>85</v>
      </c>
      <c r="P612" s="307"/>
      <c r="Q612" s="167"/>
      <c r="R612" s="241"/>
      <c r="S612" s="241"/>
    </row>
    <row r="613" spans="1:19">
      <c r="A613" s="257">
        <v>43697</v>
      </c>
      <c r="B613" s="251" t="s">
        <v>696</v>
      </c>
      <c r="C613" s="251" t="s">
        <v>74</v>
      </c>
      <c r="D613" s="251" t="s">
        <v>41</v>
      </c>
      <c r="E613" s="171"/>
      <c r="F613" s="171">
        <v>20000</v>
      </c>
      <c r="G613" s="312">
        <f t="shared" si="18"/>
        <v>35.283325100557477</v>
      </c>
      <c r="H613" s="312">
        <v>566.84</v>
      </c>
      <c r="I613" s="240">
        <f t="shared" si="19"/>
        <v>16353335</v>
      </c>
      <c r="J613" s="251" t="s">
        <v>19</v>
      </c>
      <c r="K613" s="251" t="s">
        <v>28</v>
      </c>
      <c r="L613" s="251" t="s">
        <v>818</v>
      </c>
      <c r="M613" s="251" t="s">
        <v>822</v>
      </c>
      <c r="N613" s="251" t="s">
        <v>29</v>
      </c>
      <c r="O613" s="251" t="s">
        <v>85</v>
      </c>
      <c r="P613" s="307"/>
      <c r="Q613" s="167"/>
      <c r="R613" s="241"/>
      <c r="S613" s="241"/>
    </row>
    <row r="614" spans="1:19">
      <c r="A614" s="257">
        <v>43697</v>
      </c>
      <c r="B614" s="252" t="s">
        <v>824</v>
      </c>
      <c r="C614" s="252" t="s">
        <v>32</v>
      </c>
      <c r="D614" s="254" t="s">
        <v>20</v>
      </c>
      <c r="E614" s="1"/>
      <c r="F614" s="1">
        <v>168000</v>
      </c>
      <c r="G614" s="312">
        <f t="shared" si="18"/>
        <v>296.3799308446828</v>
      </c>
      <c r="H614" s="312">
        <v>566.84</v>
      </c>
      <c r="I614" s="240">
        <f t="shared" si="19"/>
        <v>16185335</v>
      </c>
      <c r="J614" s="251" t="s">
        <v>49</v>
      </c>
      <c r="K614" s="252" t="s">
        <v>846</v>
      </c>
      <c r="L614" s="252" t="s">
        <v>818</v>
      </c>
      <c r="M614" s="251" t="s">
        <v>822</v>
      </c>
      <c r="N614" s="251" t="s">
        <v>29</v>
      </c>
      <c r="O614" s="251" t="s">
        <v>85</v>
      </c>
      <c r="P614" s="307"/>
      <c r="Q614" s="167"/>
      <c r="R614" s="241"/>
      <c r="S614" s="241"/>
    </row>
    <row r="615" spans="1:19">
      <c r="A615" s="257">
        <v>43697</v>
      </c>
      <c r="B615" s="251" t="s">
        <v>768</v>
      </c>
      <c r="C615" s="252" t="s">
        <v>801</v>
      </c>
      <c r="D615" s="251" t="s">
        <v>41</v>
      </c>
      <c r="E615" s="166"/>
      <c r="F615" s="165">
        <v>3484</v>
      </c>
      <c r="G615" s="312">
        <f t="shared" si="18"/>
        <v>6.146355232517112</v>
      </c>
      <c r="H615" s="312">
        <v>566.84</v>
      </c>
      <c r="I615" s="240">
        <f t="shared" si="19"/>
        <v>16181851</v>
      </c>
      <c r="J615" s="251" t="s">
        <v>71</v>
      </c>
      <c r="K615" s="252">
        <v>3635077</v>
      </c>
      <c r="L615" s="251" t="s">
        <v>818</v>
      </c>
      <c r="M615" s="251" t="s">
        <v>822</v>
      </c>
      <c r="N615" s="251" t="s">
        <v>29</v>
      </c>
      <c r="O615" s="251" t="s">
        <v>85</v>
      </c>
      <c r="P615" s="307"/>
      <c r="Q615" s="167"/>
      <c r="R615" s="241"/>
      <c r="S615" s="241"/>
    </row>
    <row r="616" spans="1:19">
      <c r="A616" s="257">
        <v>43697</v>
      </c>
      <c r="B616" s="251" t="s">
        <v>785</v>
      </c>
      <c r="C616" s="252" t="s">
        <v>801</v>
      </c>
      <c r="D616" s="251" t="s">
        <v>41</v>
      </c>
      <c r="E616" s="166"/>
      <c r="F616" s="1">
        <v>2152</v>
      </c>
      <c r="G616" s="312">
        <f t="shared" si="18"/>
        <v>3.2807028509490714</v>
      </c>
      <c r="H616" s="312">
        <v>655.95699999999999</v>
      </c>
      <c r="I616" s="240">
        <f t="shared" si="19"/>
        <v>16179699</v>
      </c>
      <c r="J616" s="251" t="s">
        <v>71</v>
      </c>
      <c r="K616" s="166" t="s">
        <v>770</v>
      </c>
      <c r="L616" s="251" t="s">
        <v>816</v>
      </c>
      <c r="M616" s="251" t="s">
        <v>821</v>
      </c>
      <c r="N616" s="251" t="s">
        <v>29</v>
      </c>
      <c r="O616" s="251" t="s">
        <v>85</v>
      </c>
      <c r="P616" s="331" t="s">
        <v>883</v>
      </c>
      <c r="Q616" s="167"/>
      <c r="R616" s="241"/>
      <c r="S616" s="241"/>
    </row>
    <row r="617" spans="1:19">
      <c r="A617" s="257">
        <v>43698</v>
      </c>
      <c r="B617" s="251" t="s">
        <v>88</v>
      </c>
      <c r="C617" s="251" t="s">
        <v>22</v>
      </c>
      <c r="D617" s="251" t="s">
        <v>36</v>
      </c>
      <c r="E617" s="171"/>
      <c r="F617" s="171">
        <v>2000</v>
      </c>
      <c r="G617" s="312">
        <f t="shared" si="18"/>
        <v>3.5283325100557477</v>
      </c>
      <c r="H617" s="312">
        <v>566.84</v>
      </c>
      <c r="I617" s="240">
        <f t="shared" si="19"/>
        <v>16177699</v>
      </c>
      <c r="J617" s="251" t="s">
        <v>61</v>
      </c>
      <c r="K617" s="251" t="s">
        <v>30</v>
      </c>
      <c r="L617" s="251" t="s">
        <v>818</v>
      </c>
      <c r="M617" s="251" t="s">
        <v>822</v>
      </c>
      <c r="N617" s="251" t="s">
        <v>29</v>
      </c>
      <c r="O617" s="251" t="s">
        <v>84</v>
      </c>
      <c r="P617" s="307"/>
      <c r="Q617" s="167"/>
      <c r="R617" s="241"/>
      <c r="S617" s="241"/>
    </row>
    <row r="618" spans="1:19">
      <c r="A618" s="257">
        <v>43698</v>
      </c>
      <c r="B618" s="251" t="s">
        <v>692</v>
      </c>
      <c r="C618" s="251" t="s">
        <v>62</v>
      </c>
      <c r="D618" s="251" t="s">
        <v>36</v>
      </c>
      <c r="E618" s="171"/>
      <c r="F618" s="171">
        <v>1000</v>
      </c>
      <c r="G618" s="312">
        <f t="shared" si="18"/>
        <v>1.7641662550278738</v>
      </c>
      <c r="H618" s="312">
        <v>566.84</v>
      </c>
      <c r="I618" s="240">
        <f t="shared" si="19"/>
        <v>16176699</v>
      </c>
      <c r="J618" s="251" t="s">
        <v>61</v>
      </c>
      <c r="K618" s="251" t="s">
        <v>30</v>
      </c>
      <c r="L618" s="251" t="s">
        <v>818</v>
      </c>
      <c r="M618" s="251" t="s">
        <v>822</v>
      </c>
      <c r="N618" s="251" t="s">
        <v>29</v>
      </c>
      <c r="O618" s="251" t="s">
        <v>84</v>
      </c>
      <c r="P618" s="307"/>
      <c r="Q618" s="167"/>
      <c r="R618" s="241"/>
      <c r="S618" s="241"/>
    </row>
    <row r="619" spans="1:19">
      <c r="A619" s="257">
        <v>43698</v>
      </c>
      <c r="B619" s="251" t="s">
        <v>94</v>
      </c>
      <c r="C619" s="251" t="s">
        <v>22</v>
      </c>
      <c r="D619" s="251" t="s">
        <v>36</v>
      </c>
      <c r="E619" s="171"/>
      <c r="F619" s="171">
        <v>3000</v>
      </c>
      <c r="G619" s="312">
        <f t="shared" si="18"/>
        <v>5.2924987650836215</v>
      </c>
      <c r="H619" s="312">
        <v>566.84</v>
      </c>
      <c r="I619" s="240">
        <f t="shared" si="19"/>
        <v>16173699</v>
      </c>
      <c r="J619" s="251" t="s">
        <v>61</v>
      </c>
      <c r="K619" s="251" t="s">
        <v>30</v>
      </c>
      <c r="L619" s="251" t="s">
        <v>818</v>
      </c>
      <c r="M619" s="251" t="s">
        <v>822</v>
      </c>
      <c r="N619" s="251" t="s">
        <v>29</v>
      </c>
      <c r="O619" s="251" t="s">
        <v>84</v>
      </c>
      <c r="P619" s="307"/>
      <c r="Q619" s="167"/>
      <c r="R619" s="241"/>
      <c r="S619" s="241"/>
    </row>
    <row r="620" spans="1:19">
      <c r="A620" s="257">
        <v>43698</v>
      </c>
      <c r="B620" s="252" t="s">
        <v>149</v>
      </c>
      <c r="C620" s="251" t="s">
        <v>22</v>
      </c>
      <c r="D620" s="252" t="s">
        <v>26</v>
      </c>
      <c r="E620" s="244"/>
      <c r="F620" s="244">
        <v>2000</v>
      </c>
      <c r="G620" s="312">
        <f t="shared" si="18"/>
        <v>3.623779239368738</v>
      </c>
      <c r="H620" s="312">
        <v>551.91</v>
      </c>
      <c r="I620" s="240">
        <f t="shared" si="19"/>
        <v>16171699</v>
      </c>
      <c r="J620" s="251" t="s">
        <v>34</v>
      </c>
      <c r="K620" s="251" t="s">
        <v>30</v>
      </c>
      <c r="L620" s="252" t="s">
        <v>825</v>
      </c>
      <c r="M620" s="252" t="s">
        <v>822</v>
      </c>
      <c r="N620" s="252" t="s">
        <v>29</v>
      </c>
      <c r="O620" s="251" t="s">
        <v>84</v>
      </c>
      <c r="P620" s="307"/>
      <c r="Q620" s="167"/>
      <c r="R620" s="241"/>
      <c r="S620" s="241"/>
    </row>
    <row r="621" spans="1:19">
      <c r="A621" s="257">
        <v>43698</v>
      </c>
      <c r="B621" s="252" t="s">
        <v>150</v>
      </c>
      <c r="C621" s="251" t="s">
        <v>22</v>
      </c>
      <c r="D621" s="252" t="s">
        <v>26</v>
      </c>
      <c r="E621" s="244"/>
      <c r="F621" s="244">
        <v>500</v>
      </c>
      <c r="G621" s="312">
        <f t="shared" si="18"/>
        <v>0.90594480984218451</v>
      </c>
      <c r="H621" s="312">
        <v>551.91</v>
      </c>
      <c r="I621" s="240">
        <f t="shared" si="19"/>
        <v>16171199</v>
      </c>
      <c r="J621" s="251" t="s">
        <v>34</v>
      </c>
      <c r="K621" s="251" t="s">
        <v>30</v>
      </c>
      <c r="L621" s="252" t="s">
        <v>825</v>
      </c>
      <c r="M621" s="252" t="s">
        <v>822</v>
      </c>
      <c r="N621" s="252" t="s">
        <v>29</v>
      </c>
      <c r="O621" s="251" t="s">
        <v>84</v>
      </c>
      <c r="P621" s="307"/>
      <c r="Q621" s="167"/>
      <c r="R621" s="241"/>
      <c r="S621" s="241"/>
    </row>
    <row r="622" spans="1:19">
      <c r="A622" s="257">
        <v>43698</v>
      </c>
      <c r="B622" s="252" t="s">
        <v>177</v>
      </c>
      <c r="C622" s="251" t="s">
        <v>22</v>
      </c>
      <c r="D622" s="252" t="s">
        <v>26</v>
      </c>
      <c r="E622" s="1"/>
      <c r="F622" s="1">
        <v>1000</v>
      </c>
      <c r="G622" s="312">
        <f t="shared" si="18"/>
        <v>1.811889619684369</v>
      </c>
      <c r="H622" s="312">
        <v>551.91</v>
      </c>
      <c r="I622" s="240">
        <f t="shared" si="19"/>
        <v>16170199</v>
      </c>
      <c r="J622" s="251" t="s">
        <v>27</v>
      </c>
      <c r="K622" s="252" t="s">
        <v>30</v>
      </c>
      <c r="L622" s="252" t="s">
        <v>825</v>
      </c>
      <c r="M622" s="252" t="s">
        <v>822</v>
      </c>
      <c r="N622" s="251" t="s">
        <v>29</v>
      </c>
      <c r="O622" s="251" t="s">
        <v>84</v>
      </c>
      <c r="P622" s="307"/>
      <c r="Q622" s="167"/>
      <c r="R622" s="241"/>
      <c r="S622" s="241"/>
    </row>
    <row r="623" spans="1:19">
      <c r="A623" s="257">
        <v>43698</v>
      </c>
      <c r="B623" s="252" t="s">
        <v>204</v>
      </c>
      <c r="C623" s="251" t="s">
        <v>22</v>
      </c>
      <c r="D623" s="252" t="s">
        <v>26</v>
      </c>
      <c r="E623" s="1"/>
      <c r="F623" s="1">
        <v>1000</v>
      </c>
      <c r="G623" s="312">
        <f t="shared" si="18"/>
        <v>1.811889619684369</v>
      </c>
      <c r="H623" s="312">
        <v>551.91</v>
      </c>
      <c r="I623" s="240">
        <f t="shared" si="19"/>
        <v>16169199</v>
      </c>
      <c r="J623" s="251" t="s">
        <v>27</v>
      </c>
      <c r="K623" s="252" t="s">
        <v>30</v>
      </c>
      <c r="L623" s="252" t="s">
        <v>825</v>
      </c>
      <c r="M623" s="252" t="s">
        <v>822</v>
      </c>
      <c r="N623" s="251" t="s">
        <v>29</v>
      </c>
      <c r="O623" s="251" t="s">
        <v>84</v>
      </c>
      <c r="P623" s="307"/>
      <c r="Q623" s="167"/>
      <c r="R623" s="241"/>
      <c r="S623" s="241"/>
    </row>
    <row r="624" spans="1:19">
      <c r="A624" s="257">
        <v>43698</v>
      </c>
      <c r="B624" s="252" t="s">
        <v>205</v>
      </c>
      <c r="C624" s="251" t="s">
        <v>22</v>
      </c>
      <c r="D624" s="252" t="s">
        <v>26</v>
      </c>
      <c r="E624" s="1"/>
      <c r="F624" s="1">
        <v>1000</v>
      </c>
      <c r="G624" s="312">
        <f t="shared" si="18"/>
        <v>1.811889619684369</v>
      </c>
      <c r="H624" s="312">
        <v>551.91</v>
      </c>
      <c r="I624" s="240">
        <f t="shared" si="19"/>
        <v>16168199</v>
      </c>
      <c r="J624" s="251" t="s">
        <v>27</v>
      </c>
      <c r="K624" s="252" t="s">
        <v>30</v>
      </c>
      <c r="L624" s="252" t="s">
        <v>825</v>
      </c>
      <c r="M624" s="252" t="s">
        <v>822</v>
      </c>
      <c r="N624" s="251" t="s">
        <v>29</v>
      </c>
      <c r="O624" s="251" t="s">
        <v>84</v>
      </c>
      <c r="P624" s="307"/>
      <c r="Q624" s="167"/>
      <c r="R624" s="241"/>
      <c r="S624" s="241"/>
    </row>
    <row r="625" spans="1:19">
      <c r="A625" s="257">
        <v>43698</v>
      </c>
      <c r="B625" s="252" t="s">
        <v>206</v>
      </c>
      <c r="C625" s="251" t="s">
        <v>22</v>
      </c>
      <c r="D625" s="252" t="s">
        <v>26</v>
      </c>
      <c r="E625" s="1"/>
      <c r="F625" s="1">
        <v>1000</v>
      </c>
      <c r="G625" s="312">
        <f t="shared" si="18"/>
        <v>1.811889619684369</v>
      </c>
      <c r="H625" s="312">
        <v>551.91</v>
      </c>
      <c r="I625" s="240">
        <f t="shared" si="19"/>
        <v>16167199</v>
      </c>
      <c r="J625" s="251" t="s">
        <v>27</v>
      </c>
      <c r="K625" s="252" t="s">
        <v>30</v>
      </c>
      <c r="L625" s="252" t="s">
        <v>825</v>
      </c>
      <c r="M625" s="252" t="s">
        <v>822</v>
      </c>
      <c r="N625" s="251" t="s">
        <v>29</v>
      </c>
      <c r="O625" s="251" t="s">
        <v>84</v>
      </c>
      <c r="P625" s="307"/>
      <c r="Q625" s="167"/>
      <c r="R625" s="241"/>
      <c r="S625" s="241"/>
    </row>
    <row r="626" spans="1:19">
      <c r="A626" s="257">
        <v>43698</v>
      </c>
      <c r="B626" s="252" t="s">
        <v>207</v>
      </c>
      <c r="C626" s="251" t="s">
        <v>22</v>
      </c>
      <c r="D626" s="252" t="s">
        <v>26</v>
      </c>
      <c r="E626" s="1"/>
      <c r="F626" s="1">
        <v>1000</v>
      </c>
      <c r="G626" s="312">
        <f t="shared" si="18"/>
        <v>1.811889619684369</v>
      </c>
      <c r="H626" s="312">
        <v>551.91</v>
      </c>
      <c r="I626" s="240">
        <f t="shared" si="19"/>
        <v>16166199</v>
      </c>
      <c r="J626" s="251" t="s">
        <v>27</v>
      </c>
      <c r="K626" s="252" t="s">
        <v>30</v>
      </c>
      <c r="L626" s="252" t="s">
        <v>825</v>
      </c>
      <c r="M626" s="252" t="s">
        <v>822</v>
      </c>
      <c r="N626" s="251" t="s">
        <v>29</v>
      </c>
      <c r="O626" s="251" t="s">
        <v>84</v>
      </c>
      <c r="P626" s="307"/>
      <c r="Q626" s="167"/>
      <c r="R626" s="241"/>
      <c r="S626" s="241"/>
    </row>
    <row r="627" spans="1:19">
      <c r="A627" s="257">
        <v>43698</v>
      </c>
      <c r="B627" s="252" t="s">
        <v>170</v>
      </c>
      <c r="C627" s="251" t="s">
        <v>22</v>
      </c>
      <c r="D627" s="252" t="s">
        <v>26</v>
      </c>
      <c r="E627" s="1"/>
      <c r="F627" s="1">
        <v>1000</v>
      </c>
      <c r="G627" s="312">
        <f t="shared" si="18"/>
        <v>1.811889619684369</v>
      </c>
      <c r="H627" s="312">
        <v>551.91</v>
      </c>
      <c r="I627" s="240">
        <f t="shared" si="19"/>
        <v>16165199</v>
      </c>
      <c r="J627" s="251" t="s">
        <v>27</v>
      </c>
      <c r="K627" s="252" t="s">
        <v>30</v>
      </c>
      <c r="L627" s="252" t="s">
        <v>825</v>
      </c>
      <c r="M627" s="252" t="s">
        <v>822</v>
      </c>
      <c r="N627" s="251" t="s">
        <v>29</v>
      </c>
      <c r="O627" s="251" t="s">
        <v>84</v>
      </c>
      <c r="P627" s="307"/>
      <c r="Q627" s="167"/>
      <c r="R627" s="241"/>
      <c r="S627" s="241"/>
    </row>
    <row r="628" spans="1:19">
      <c r="A628" s="257">
        <v>43698</v>
      </c>
      <c r="B628" s="252" t="s">
        <v>677</v>
      </c>
      <c r="C628" s="252" t="s">
        <v>31</v>
      </c>
      <c r="D628" s="252" t="s">
        <v>26</v>
      </c>
      <c r="E628" s="1"/>
      <c r="F628" s="1">
        <v>1000</v>
      </c>
      <c r="G628" s="312">
        <f t="shared" si="18"/>
        <v>1.811889619684369</v>
      </c>
      <c r="H628" s="312">
        <v>551.91</v>
      </c>
      <c r="I628" s="240">
        <f t="shared" si="19"/>
        <v>16164199</v>
      </c>
      <c r="J628" s="251" t="s">
        <v>27</v>
      </c>
      <c r="K628" s="252" t="s">
        <v>30</v>
      </c>
      <c r="L628" s="252" t="s">
        <v>825</v>
      </c>
      <c r="M628" s="252" t="s">
        <v>822</v>
      </c>
      <c r="N628" s="251" t="s">
        <v>29</v>
      </c>
      <c r="O628" s="251" t="s">
        <v>84</v>
      </c>
      <c r="P628" s="307"/>
      <c r="Q628" s="167"/>
      <c r="R628" s="241"/>
      <c r="S628" s="241"/>
    </row>
    <row r="629" spans="1:19">
      <c r="A629" s="257">
        <v>43698</v>
      </c>
      <c r="B629" s="252" t="s">
        <v>171</v>
      </c>
      <c r="C629" s="251" t="s">
        <v>22</v>
      </c>
      <c r="D629" s="252" t="s">
        <v>26</v>
      </c>
      <c r="E629" s="1"/>
      <c r="F629" s="1">
        <v>1000</v>
      </c>
      <c r="G629" s="312">
        <f t="shared" si="18"/>
        <v>1.811889619684369</v>
      </c>
      <c r="H629" s="312">
        <v>551.91</v>
      </c>
      <c r="I629" s="240">
        <f t="shared" si="19"/>
        <v>16163199</v>
      </c>
      <c r="J629" s="251" t="s">
        <v>27</v>
      </c>
      <c r="K629" s="252" t="s">
        <v>30</v>
      </c>
      <c r="L629" s="252" t="s">
        <v>825</v>
      </c>
      <c r="M629" s="252" t="s">
        <v>822</v>
      </c>
      <c r="N629" s="251" t="s">
        <v>29</v>
      </c>
      <c r="O629" s="251" t="s">
        <v>84</v>
      </c>
      <c r="P629" s="307"/>
      <c r="Q629" s="167"/>
      <c r="R629" s="241"/>
      <c r="S629" s="241"/>
    </row>
    <row r="630" spans="1:19">
      <c r="A630" s="257">
        <v>43698</v>
      </c>
      <c r="B630" s="252" t="s">
        <v>379</v>
      </c>
      <c r="C630" s="251" t="s">
        <v>22</v>
      </c>
      <c r="D630" s="254" t="s">
        <v>20</v>
      </c>
      <c r="E630" s="1"/>
      <c r="F630" s="1">
        <v>3000</v>
      </c>
      <c r="G630" s="312">
        <f t="shared" si="18"/>
        <v>5.2924987650836215</v>
      </c>
      <c r="H630" s="312">
        <v>566.84</v>
      </c>
      <c r="I630" s="240">
        <f t="shared" si="19"/>
        <v>16160199</v>
      </c>
      <c r="J630" s="251" t="s">
        <v>49</v>
      </c>
      <c r="K630" s="252" t="s">
        <v>30</v>
      </c>
      <c r="L630" s="252" t="s">
        <v>818</v>
      </c>
      <c r="M630" s="251" t="s">
        <v>822</v>
      </c>
      <c r="N630" s="251" t="s">
        <v>29</v>
      </c>
      <c r="O630" s="251" t="s">
        <v>84</v>
      </c>
      <c r="P630" s="307"/>
      <c r="Q630" s="167"/>
      <c r="R630" s="241"/>
      <c r="S630" s="241"/>
    </row>
    <row r="631" spans="1:19">
      <c r="A631" s="257">
        <v>43698</v>
      </c>
      <c r="B631" s="252" t="s">
        <v>380</v>
      </c>
      <c r="C631" s="251" t="s">
        <v>22</v>
      </c>
      <c r="D631" s="254" t="s">
        <v>20</v>
      </c>
      <c r="E631" s="1"/>
      <c r="F631" s="1">
        <v>3000</v>
      </c>
      <c r="G631" s="312">
        <f t="shared" si="18"/>
        <v>5.2924987650836215</v>
      </c>
      <c r="H631" s="312">
        <v>566.84</v>
      </c>
      <c r="I631" s="240">
        <f t="shared" si="19"/>
        <v>16157199</v>
      </c>
      <c r="J631" s="251" t="s">
        <v>49</v>
      </c>
      <c r="K631" s="252" t="s">
        <v>30</v>
      </c>
      <c r="L631" s="252" t="s">
        <v>818</v>
      </c>
      <c r="M631" s="251" t="s">
        <v>822</v>
      </c>
      <c r="N631" s="251" t="s">
        <v>29</v>
      </c>
      <c r="O631" s="251" t="s">
        <v>84</v>
      </c>
      <c r="P631" s="307"/>
      <c r="Q631" s="167"/>
      <c r="R631" s="241"/>
      <c r="S631" s="241"/>
    </row>
    <row r="632" spans="1:19">
      <c r="A632" s="257">
        <v>43698</v>
      </c>
      <c r="B632" s="252" t="s">
        <v>381</v>
      </c>
      <c r="C632" s="251" t="s">
        <v>22</v>
      </c>
      <c r="D632" s="254" t="s">
        <v>20</v>
      </c>
      <c r="E632" s="1"/>
      <c r="F632" s="1">
        <v>2000</v>
      </c>
      <c r="G632" s="312">
        <f t="shared" si="18"/>
        <v>3.5283325100557477</v>
      </c>
      <c r="H632" s="312">
        <v>566.84</v>
      </c>
      <c r="I632" s="240">
        <f t="shared" si="19"/>
        <v>16155199</v>
      </c>
      <c r="J632" s="251" t="s">
        <v>49</v>
      </c>
      <c r="K632" s="252" t="s">
        <v>30</v>
      </c>
      <c r="L632" s="252" t="s">
        <v>818</v>
      </c>
      <c r="M632" s="251" t="s">
        <v>822</v>
      </c>
      <c r="N632" s="251" t="s">
        <v>29</v>
      </c>
      <c r="O632" s="251" t="s">
        <v>84</v>
      </c>
      <c r="P632" s="307"/>
      <c r="Q632" s="167"/>
      <c r="R632" s="241"/>
      <c r="S632" s="241"/>
    </row>
    <row r="633" spans="1:19">
      <c r="A633" s="257">
        <v>43698</v>
      </c>
      <c r="B633" s="252" t="s">
        <v>383</v>
      </c>
      <c r="C633" s="251" t="s">
        <v>22</v>
      </c>
      <c r="D633" s="254" t="s">
        <v>20</v>
      </c>
      <c r="E633" s="1"/>
      <c r="F633" s="1">
        <v>2000</v>
      </c>
      <c r="G633" s="312">
        <f t="shared" si="18"/>
        <v>3.5283325100557477</v>
      </c>
      <c r="H633" s="312">
        <v>566.84</v>
      </c>
      <c r="I633" s="240">
        <f t="shared" si="19"/>
        <v>16153199</v>
      </c>
      <c r="J633" s="251" t="s">
        <v>49</v>
      </c>
      <c r="K633" s="252" t="s">
        <v>30</v>
      </c>
      <c r="L633" s="252" t="s">
        <v>818</v>
      </c>
      <c r="M633" s="251" t="s">
        <v>822</v>
      </c>
      <c r="N633" s="251" t="s">
        <v>29</v>
      </c>
      <c r="O633" s="251" t="s">
        <v>84</v>
      </c>
      <c r="P633" s="307"/>
      <c r="Q633" s="167"/>
      <c r="R633" s="241"/>
      <c r="S633" s="241"/>
    </row>
    <row r="634" spans="1:19">
      <c r="A634" s="257">
        <v>43698</v>
      </c>
      <c r="B634" s="252" t="s">
        <v>384</v>
      </c>
      <c r="C634" s="251" t="s">
        <v>22</v>
      </c>
      <c r="D634" s="254" t="s">
        <v>20</v>
      </c>
      <c r="E634" s="1"/>
      <c r="F634" s="1">
        <v>2000</v>
      </c>
      <c r="G634" s="312">
        <f t="shared" si="18"/>
        <v>3.5283325100557477</v>
      </c>
      <c r="H634" s="312">
        <v>566.84</v>
      </c>
      <c r="I634" s="240">
        <f t="shared" si="19"/>
        <v>16151199</v>
      </c>
      <c r="J634" s="251" t="s">
        <v>49</v>
      </c>
      <c r="K634" s="252" t="s">
        <v>30</v>
      </c>
      <c r="L634" s="252" t="s">
        <v>818</v>
      </c>
      <c r="M634" s="251" t="s">
        <v>822</v>
      </c>
      <c r="N634" s="251" t="s">
        <v>29</v>
      </c>
      <c r="O634" s="251" t="s">
        <v>84</v>
      </c>
      <c r="P634" s="307"/>
      <c r="Q634" s="167"/>
      <c r="R634" s="241"/>
      <c r="S634" s="241"/>
    </row>
    <row r="635" spans="1:19">
      <c r="A635" s="257">
        <v>43698</v>
      </c>
      <c r="B635" s="252" t="s">
        <v>701</v>
      </c>
      <c r="C635" s="251" t="s">
        <v>22</v>
      </c>
      <c r="D635" s="252" t="s">
        <v>26</v>
      </c>
      <c r="E635" s="1"/>
      <c r="F635" s="1">
        <v>1000</v>
      </c>
      <c r="G635" s="312">
        <f t="shared" si="18"/>
        <v>1.811889619684369</v>
      </c>
      <c r="H635" s="312">
        <v>551.91</v>
      </c>
      <c r="I635" s="240">
        <f t="shared" si="19"/>
        <v>16150199</v>
      </c>
      <c r="J635" s="251" t="s">
        <v>33</v>
      </c>
      <c r="K635" s="252" t="s">
        <v>30</v>
      </c>
      <c r="L635" s="252" t="s">
        <v>825</v>
      </c>
      <c r="M635" s="252" t="s">
        <v>822</v>
      </c>
      <c r="N635" s="252" t="s">
        <v>29</v>
      </c>
      <c r="O635" s="251" t="s">
        <v>84</v>
      </c>
      <c r="P635" s="307"/>
      <c r="Q635" s="167"/>
      <c r="R635" s="241"/>
      <c r="S635" s="241"/>
    </row>
    <row r="636" spans="1:19">
      <c r="A636" s="257">
        <v>43698</v>
      </c>
      <c r="B636" s="252" t="s">
        <v>871</v>
      </c>
      <c r="C636" s="251" t="s">
        <v>22</v>
      </c>
      <c r="D636" s="252" t="s">
        <v>26</v>
      </c>
      <c r="E636" s="1"/>
      <c r="F636" s="1">
        <v>1000</v>
      </c>
      <c r="G636" s="312">
        <f t="shared" si="18"/>
        <v>1.811889619684369</v>
      </c>
      <c r="H636" s="312">
        <v>551.91</v>
      </c>
      <c r="I636" s="240">
        <f t="shared" si="19"/>
        <v>16149199</v>
      </c>
      <c r="J636" s="251" t="s">
        <v>33</v>
      </c>
      <c r="K636" s="252" t="s">
        <v>30</v>
      </c>
      <c r="L636" s="252" t="s">
        <v>825</v>
      </c>
      <c r="M636" s="252" t="s">
        <v>822</v>
      </c>
      <c r="N636" s="252" t="s">
        <v>29</v>
      </c>
      <c r="O636" s="251" t="s">
        <v>84</v>
      </c>
      <c r="P636" s="307"/>
      <c r="Q636" s="167"/>
      <c r="R636" s="241"/>
      <c r="S636" s="241"/>
    </row>
    <row r="637" spans="1:19">
      <c r="A637" s="257">
        <v>43698</v>
      </c>
      <c r="B637" s="251" t="s">
        <v>557</v>
      </c>
      <c r="C637" s="251" t="s">
        <v>73</v>
      </c>
      <c r="D637" s="251" t="s">
        <v>41</v>
      </c>
      <c r="E637" s="171"/>
      <c r="F637" s="171">
        <v>8700</v>
      </c>
      <c r="G637" s="312">
        <f t="shared" si="18"/>
        <v>15.348246418742502</v>
      </c>
      <c r="H637" s="312">
        <v>566.84</v>
      </c>
      <c r="I637" s="240">
        <f t="shared" si="19"/>
        <v>16140499</v>
      </c>
      <c r="J637" s="251" t="s">
        <v>19</v>
      </c>
      <c r="K637" s="251" t="s">
        <v>526</v>
      </c>
      <c r="L637" s="251" t="s">
        <v>818</v>
      </c>
      <c r="M637" s="251" t="s">
        <v>822</v>
      </c>
      <c r="N637" s="251" t="s">
        <v>29</v>
      </c>
      <c r="O637" s="251" t="s">
        <v>85</v>
      </c>
      <c r="P637" s="307"/>
      <c r="Q637" s="167"/>
      <c r="R637" s="241"/>
      <c r="S637" s="241"/>
    </row>
    <row r="638" spans="1:19">
      <c r="A638" s="257">
        <v>43698</v>
      </c>
      <c r="B638" s="251" t="s">
        <v>769</v>
      </c>
      <c r="C638" s="252" t="s">
        <v>801</v>
      </c>
      <c r="D638" s="251" t="s">
        <v>41</v>
      </c>
      <c r="E638" s="166"/>
      <c r="F638" s="165">
        <v>6670</v>
      </c>
      <c r="G638" s="312">
        <f t="shared" si="18"/>
        <v>11.766988921035917</v>
      </c>
      <c r="H638" s="312">
        <v>566.84</v>
      </c>
      <c r="I638" s="240">
        <f t="shared" si="19"/>
        <v>16133829</v>
      </c>
      <c r="J638" s="251" t="s">
        <v>71</v>
      </c>
      <c r="K638" s="252" t="s">
        <v>770</v>
      </c>
      <c r="L638" s="251" t="s">
        <v>818</v>
      </c>
      <c r="M638" s="251" t="s">
        <v>822</v>
      </c>
      <c r="N638" s="251" t="s">
        <v>29</v>
      </c>
      <c r="O638" s="251" t="s">
        <v>85</v>
      </c>
      <c r="P638" s="307"/>
      <c r="Q638" s="167"/>
      <c r="R638" s="241"/>
      <c r="S638" s="241"/>
    </row>
    <row r="639" spans="1:19">
      <c r="A639" s="257">
        <v>43699</v>
      </c>
      <c r="B639" s="251" t="s">
        <v>88</v>
      </c>
      <c r="C639" s="251" t="s">
        <v>22</v>
      </c>
      <c r="D639" s="251" t="s">
        <v>36</v>
      </c>
      <c r="E639" s="171"/>
      <c r="F639" s="171">
        <v>2000</v>
      </c>
      <c r="G639" s="312">
        <f t="shared" si="18"/>
        <v>3.5283325100557477</v>
      </c>
      <c r="H639" s="312">
        <v>566.84</v>
      </c>
      <c r="I639" s="240">
        <f t="shared" si="19"/>
        <v>16131829</v>
      </c>
      <c r="J639" s="251" t="s">
        <v>61</v>
      </c>
      <c r="K639" s="251" t="s">
        <v>30</v>
      </c>
      <c r="L639" s="251" t="s">
        <v>818</v>
      </c>
      <c r="M639" s="251" t="s">
        <v>822</v>
      </c>
      <c r="N639" s="251" t="s">
        <v>29</v>
      </c>
      <c r="O639" s="251" t="s">
        <v>84</v>
      </c>
      <c r="P639" s="307"/>
      <c r="Q639" s="167"/>
      <c r="R639" s="241"/>
      <c r="S639" s="241"/>
    </row>
    <row r="640" spans="1:19">
      <c r="A640" s="257">
        <v>43699</v>
      </c>
      <c r="B640" s="251" t="s">
        <v>692</v>
      </c>
      <c r="C640" s="251" t="s">
        <v>62</v>
      </c>
      <c r="D640" s="251" t="s">
        <v>36</v>
      </c>
      <c r="E640" s="171"/>
      <c r="F640" s="171">
        <v>1000</v>
      </c>
      <c r="G640" s="312">
        <f t="shared" si="18"/>
        <v>1.7641662550278738</v>
      </c>
      <c r="H640" s="312">
        <v>566.84</v>
      </c>
      <c r="I640" s="240">
        <f t="shared" si="19"/>
        <v>16130829</v>
      </c>
      <c r="J640" s="251" t="s">
        <v>61</v>
      </c>
      <c r="K640" s="251" t="s">
        <v>30</v>
      </c>
      <c r="L640" s="251" t="s">
        <v>818</v>
      </c>
      <c r="M640" s="251" t="s">
        <v>822</v>
      </c>
      <c r="N640" s="251" t="s">
        <v>29</v>
      </c>
      <c r="O640" s="251" t="s">
        <v>84</v>
      </c>
      <c r="P640" s="307"/>
      <c r="Q640" s="167"/>
      <c r="R640" s="241"/>
      <c r="S640" s="241"/>
    </row>
    <row r="641" spans="1:19">
      <c r="A641" s="257">
        <v>43699</v>
      </c>
      <c r="B641" s="251" t="s">
        <v>93</v>
      </c>
      <c r="C641" s="251" t="s">
        <v>22</v>
      </c>
      <c r="D641" s="251" t="s">
        <v>36</v>
      </c>
      <c r="E641" s="171"/>
      <c r="F641" s="171">
        <v>2000</v>
      </c>
      <c r="G641" s="312">
        <f t="shared" si="18"/>
        <v>3.5283325100557477</v>
      </c>
      <c r="H641" s="312">
        <v>566.84</v>
      </c>
      <c r="I641" s="240">
        <f t="shared" si="19"/>
        <v>16128829</v>
      </c>
      <c r="J641" s="251" t="s">
        <v>61</v>
      </c>
      <c r="K641" s="251" t="s">
        <v>30</v>
      </c>
      <c r="L641" s="251" t="s">
        <v>818</v>
      </c>
      <c r="M641" s="251" t="s">
        <v>822</v>
      </c>
      <c r="N641" s="251" t="s">
        <v>29</v>
      </c>
      <c r="O641" s="251" t="s">
        <v>84</v>
      </c>
      <c r="P641" s="307"/>
      <c r="Q641" s="167"/>
      <c r="R641" s="241"/>
      <c r="S641" s="241"/>
    </row>
    <row r="642" spans="1:19">
      <c r="A642" s="257">
        <v>43699</v>
      </c>
      <c r="B642" s="252" t="s">
        <v>151</v>
      </c>
      <c r="C642" s="251" t="s">
        <v>22</v>
      </c>
      <c r="D642" s="252" t="s">
        <v>26</v>
      </c>
      <c r="E642" s="244"/>
      <c r="F642" s="244">
        <v>500</v>
      </c>
      <c r="G642" s="312">
        <f t="shared" si="18"/>
        <v>0.90594480984218451</v>
      </c>
      <c r="H642" s="312">
        <v>551.91</v>
      </c>
      <c r="I642" s="240">
        <f t="shared" si="19"/>
        <v>16128329</v>
      </c>
      <c r="J642" s="251" t="s">
        <v>34</v>
      </c>
      <c r="K642" s="251" t="s">
        <v>30</v>
      </c>
      <c r="L642" s="252" t="s">
        <v>825</v>
      </c>
      <c r="M642" s="252" t="s">
        <v>822</v>
      </c>
      <c r="N642" s="252" t="s">
        <v>29</v>
      </c>
      <c r="O642" s="251" t="s">
        <v>84</v>
      </c>
      <c r="P642" s="307"/>
      <c r="Q642" s="167"/>
      <c r="R642" s="241"/>
      <c r="S642" s="241"/>
    </row>
    <row r="643" spans="1:19">
      <c r="A643" s="257">
        <v>43699</v>
      </c>
      <c r="B643" s="252" t="s">
        <v>141</v>
      </c>
      <c r="C643" s="251" t="s">
        <v>22</v>
      </c>
      <c r="D643" s="252" t="s">
        <v>26</v>
      </c>
      <c r="E643" s="244"/>
      <c r="F643" s="244">
        <v>500</v>
      </c>
      <c r="G643" s="312">
        <f t="shared" si="18"/>
        <v>0.90594480984218451</v>
      </c>
      <c r="H643" s="312">
        <v>551.91</v>
      </c>
      <c r="I643" s="240">
        <f t="shared" si="19"/>
        <v>16127829</v>
      </c>
      <c r="J643" s="251" t="s">
        <v>34</v>
      </c>
      <c r="K643" s="251" t="s">
        <v>30</v>
      </c>
      <c r="L643" s="252" t="s">
        <v>825</v>
      </c>
      <c r="M643" s="252" t="s">
        <v>822</v>
      </c>
      <c r="N643" s="252" t="s">
        <v>29</v>
      </c>
      <c r="O643" s="251" t="s">
        <v>84</v>
      </c>
      <c r="P643" s="307"/>
      <c r="Q643" s="167"/>
      <c r="R643" s="241"/>
      <c r="S643" s="241"/>
    </row>
    <row r="644" spans="1:19">
      <c r="A644" s="257">
        <v>43699</v>
      </c>
      <c r="B644" s="252" t="s">
        <v>152</v>
      </c>
      <c r="C644" s="251" t="s">
        <v>22</v>
      </c>
      <c r="D644" s="252" t="s">
        <v>26</v>
      </c>
      <c r="E644" s="244"/>
      <c r="F644" s="244">
        <v>300</v>
      </c>
      <c r="G644" s="312">
        <f t="shared" si="18"/>
        <v>0.54356688590531066</v>
      </c>
      <c r="H644" s="312">
        <v>551.91</v>
      </c>
      <c r="I644" s="240">
        <f t="shared" si="19"/>
        <v>16127529</v>
      </c>
      <c r="J644" s="251" t="s">
        <v>34</v>
      </c>
      <c r="K644" s="251" t="s">
        <v>30</v>
      </c>
      <c r="L644" s="252" t="s">
        <v>825</v>
      </c>
      <c r="M644" s="252" t="s">
        <v>822</v>
      </c>
      <c r="N644" s="252" t="s">
        <v>29</v>
      </c>
      <c r="O644" s="251" t="s">
        <v>84</v>
      </c>
      <c r="P644" s="307"/>
      <c r="Q644" s="167"/>
      <c r="R644" s="241"/>
      <c r="S644" s="241"/>
    </row>
    <row r="645" spans="1:19">
      <c r="A645" s="257">
        <v>43699</v>
      </c>
      <c r="B645" s="252" t="s">
        <v>153</v>
      </c>
      <c r="C645" s="251" t="s">
        <v>22</v>
      </c>
      <c r="D645" s="252" t="s">
        <v>26</v>
      </c>
      <c r="E645" s="244"/>
      <c r="F645" s="244">
        <v>500</v>
      </c>
      <c r="G645" s="312">
        <f t="shared" si="18"/>
        <v>0.90594480984218451</v>
      </c>
      <c r="H645" s="312">
        <v>551.91</v>
      </c>
      <c r="I645" s="240">
        <f t="shared" si="19"/>
        <v>16127029</v>
      </c>
      <c r="J645" s="251" t="s">
        <v>34</v>
      </c>
      <c r="K645" s="251" t="s">
        <v>30</v>
      </c>
      <c r="L645" s="252" t="s">
        <v>825</v>
      </c>
      <c r="M645" s="252" t="s">
        <v>822</v>
      </c>
      <c r="N645" s="252" t="s">
        <v>29</v>
      </c>
      <c r="O645" s="251" t="s">
        <v>84</v>
      </c>
      <c r="P645" s="307"/>
      <c r="Q645" s="167"/>
      <c r="R645" s="241"/>
      <c r="S645" s="241"/>
    </row>
    <row r="646" spans="1:19">
      <c r="A646" s="257">
        <v>43699</v>
      </c>
      <c r="B646" s="252" t="s">
        <v>154</v>
      </c>
      <c r="C646" s="251" t="s">
        <v>22</v>
      </c>
      <c r="D646" s="252" t="s">
        <v>26</v>
      </c>
      <c r="E646" s="244"/>
      <c r="F646" s="244">
        <v>500</v>
      </c>
      <c r="G646" s="312">
        <f t="shared" si="18"/>
        <v>0.90594480984218451</v>
      </c>
      <c r="H646" s="312">
        <v>551.91</v>
      </c>
      <c r="I646" s="240">
        <f t="shared" si="19"/>
        <v>16126529</v>
      </c>
      <c r="J646" s="251" t="s">
        <v>34</v>
      </c>
      <c r="K646" s="251" t="s">
        <v>30</v>
      </c>
      <c r="L646" s="252" t="s">
        <v>825</v>
      </c>
      <c r="M646" s="252" t="s">
        <v>822</v>
      </c>
      <c r="N646" s="252" t="s">
        <v>29</v>
      </c>
      <c r="O646" s="251" t="s">
        <v>84</v>
      </c>
      <c r="P646" s="307"/>
      <c r="Q646" s="167"/>
      <c r="R646" s="241"/>
      <c r="S646" s="241"/>
    </row>
    <row r="647" spans="1:19">
      <c r="A647" s="257">
        <v>43699</v>
      </c>
      <c r="B647" s="252" t="s">
        <v>141</v>
      </c>
      <c r="C647" s="251" t="s">
        <v>22</v>
      </c>
      <c r="D647" s="252" t="s">
        <v>26</v>
      </c>
      <c r="E647" s="244"/>
      <c r="F647" s="244">
        <v>300</v>
      </c>
      <c r="G647" s="312">
        <f t="shared" si="18"/>
        <v>0.54356688590531066</v>
      </c>
      <c r="H647" s="312">
        <v>551.91</v>
      </c>
      <c r="I647" s="240">
        <f t="shared" si="19"/>
        <v>16126229</v>
      </c>
      <c r="J647" s="251" t="s">
        <v>34</v>
      </c>
      <c r="K647" s="251" t="s">
        <v>30</v>
      </c>
      <c r="L647" s="252" t="s">
        <v>825</v>
      </c>
      <c r="M647" s="252" t="s">
        <v>822</v>
      </c>
      <c r="N647" s="252" t="s">
        <v>29</v>
      </c>
      <c r="O647" s="251" t="s">
        <v>84</v>
      </c>
      <c r="P647" s="307"/>
      <c r="Q647" s="167"/>
      <c r="R647" s="241"/>
      <c r="S647" s="241"/>
    </row>
    <row r="648" spans="1:19">
      <c r="A648" s="257">
        <v>43699</v>
      </c>
      <c r="B648" s="252" t="s">
        <v>177</v>
      </c>
      <c r="C648" s="251" t="s">
        <v>22</v>
      </c>
      <c r="D648" s="252" t="s">
        <v>26</v>
      </c>
      <c r="E648" s="1"/>
      <c r="F648" s="1">
        <v>1000</v>
      </c>
      <c r="G648" s="312">
        <f t="shared" si="18"/>
        <v>1.811889619684369</v>
      </c>
      <c r="H648" s="312">
        <v>551.91</v>
      </c>
      <c r="I648" s="240">
        <f t="shared" si="19"/>
        <v>16125229</v>
      </c>
      <c r="J648" s="251" t="s">
        <v>27</v>
      </c>
      <c r="K648" s="252" t="s">
        <v>30</v>
      </c>
      <c r="L648" s="252" t="s">
        <v>825</v>
      </c>
      <c r="M648" s="252" t="s">
        <v>822</v>
      </c>
      <c r="N648" s="251" t="s">
        <v>29</v>
      </c>
      <c r="O648" s="251" t="s">
        <v>84</v>
      </c>
      <c r="P648" s="307"/>
      <c r="Q648" s="167"/>
      <c r="R648" s="241"/>
      <c r="S648" s="241"/>
    </row>
    <row r="649" spans="1:19">
      <c r="A649" s="257">
        <v>43699</v>
      </c>
      <c r="B649" s="252" t="s">
        <v>204</v>
      </c>
      <c r="C649" s="251" t="s">
        <v>22</v>
      </c>
      <c r="D649" s="252" t="s">
        <v>26</v>
      </c>
      <c r="E649" s="1"/>
      <c r="F649" s="1">
        <v>1000</v>
      </c>
      <c r="G649" s="312">
        <f t="shared" si="18"/>
        <v>1.811889619684369</v>
      </c>
      <c r="H649" s="312">
        <v>551.91</v>
      </c>
      <c r="I649" s="240">
        <f t="shared" si="19"/>
        <v>16124229</v>
      </c>
      <c r="J649" s="251" t="s">
        <v>27</v>
      </c>
      <c r="K649" s="252" t="s">
        <v>30</v>
      </c>
      <c r="L649" s="252" t="s">
        <v>825</v>
      </c>
      <c r="M649" s="252" t="s">
        <v>822</v>
      </c>
      <c r="N649" s="251" t="s">
        <v>29</v>
      </c>
      <c r="O649" s="251" t="s">
        <v>84</v>
      </c>
      <c r="P649" s="307"/>
      <c r="Q649" s="167"/>
      <c r="R649" s="241"/>
      <c r="S649" s="241"/>
    </row>
    <row r="650" spans="1:19">
      <c r="A650" s="257">
        <v>43699</v>
      </c>
      <c r="B650" s="252" t="s">
        <v>208</v>
      </c>
      <c r="C650" s="251" t="s">
        <v>22</v>
      </c>
      <c r="D650" s="252" t="s">
        <v>26</v>
      </c>
      <c r="E650" s="1"/>
      <c r="F650" s="1">
        <v>500</v>
      </c>
      <c r="G650" s="312">
        <f t="shared" si="18"/>
        <v>0.90594480984218451</v>
      </c>
      <c r="H650" s="312">
        <v>551.91</v>
      </c>
      <c r="I650" s="240">
        <f t="shared" si="19"/>
        <v>16123729</v>
      </c>
      <c r="J650" s="251" t="s">
        <v>27</v>
      </c>
      <c r="K650" s="252" t="s">
        <v>30</v>
      </c>
      <c r="L650" s="252" t="s">
        <v>825</v>
      </c>
      <c r="M650" s="252" t="s">
        <v>822</v>
      </c>
      <c r="N650" s="251" t="s">
        <v>29</v>
      </c>
      <c r="O650" s="251" t="s">
        <v>84</v>
      </c>
      <c r="P650" s="307"/>
      <c r="Q650" s="167"/>
      <c r="R650" s="241"/>
      <c r="S650" s="241"/>
    </row>
    <row r="651" spans="1:19">
      <c r="A651" s="257">
        <v>43699</v>
      </c>
      <c r="B651" s="252" t="s">
        <v>185</v>
      </c>
      <c r="C651" s="251" t="s">
        <v>22</v>
      </c>
      <c r="D651" s="252" t="s">
        <v>26</v>
      </c>
      <c r="E651" s="1"/>
      <c r="F651" s="1">
        <v>1000</v>
      </c>
      <c r="G651" s="312">
        <f t="shared" si="18"/>
        <v>1.811889619684369</v>
      </c>
      <c r="H651" s="312">
        <v>551.91</v>
      </c>
      <c r="I651" s="240">
        <f t="shared" si="19"/>
        <v>16122729</v>
      </c>
      <c r="J651" s="251" t="s">
        <v>27</v>
      </c>
      <c r="K651" s="252" t="s">
        <v>30</v>
      </c>
      <c r="L651" s="252" t="s">
        <v>825</v>
      </c>
      <c r="M651" s="252" t="s">
        <v>822</v>
      </c>
      <c r="N651" s="251" t="s">
        <v>29</v>
      </c>
      <c r="O651" s="251" t="s">
        <v>84</v>
      </c>
      <c r="P651" s="307"/>
      <c r="Q651" s="167"/>
      <c r="R651" s="241"/>
      <c r="S651" s="241"/>
    </row>
    <row r="652" spans="1:19">
      <c r="A652" s="257">
        <v>43699</v>
      </c>
      <c r="B652" s="252" t="s">
        <v>209</v>
      </c>
      <c r="C652" s="251" t="s">
        <v>22</v>
      </c>
      <c r="D652" s="252" t="s">
        <v>26</v>
      </c>
      <c r="E652" s="1"/>
      <c r="F652" s="1">
        <v>1000</v>
      </c>
      <c r="G652" s="312">
        <f t="shared" si="18"/>
        <v>1.811889619684369</v>
      </c>
      <c r="H652" s="312">
        <v>551.91</v>
      </c>
      <c r="I652" s="240">
        <f t="shared" si="19"/>
        <v>16121729</v>
      </c>
      <c r="J652" s="251" t="s">
        <v>27</v>
      </c>
      <c r="K652" s="252" t="s">
        <v>30</v>
      </c>
      <c r="L652" s="252" t="s">
        <v>825</v>
      </c>
      <c r="M652" s="252" t="s">
        <v>822</v>
      </c>
      <c r="N652" s="251" t="s">
        <v>29</v>
      </c>
      <c r="O652" s="251" t="s">
        <v>84</v>
      </c>
      <c r="P652" s="307"/>
      <c r="Q652" s="167"/>
      <c r="R652" s="241"/>
      <c r="S652" s="241"/>
    </row>
    <row r="653" spans="1:19">
      <c r="A653" s="257">
        <v>43699</v>
      </c>
      <c r="B653" s="252" t="s">
        <v>705</v>
      </c>
      <c r="C653" s="251" t="s">
        <v>22</v>
      </c>
      <c r="D653" s="252" t="s">
        <v>26</v>
      </c>
      <c r="E653" s="1"/>
      <c r="F653" s="1">
        <v>15000</v>
      </c>
      <c r="G653" s="312">
        <f t="shared" ref="G653:G716" si="20">+F653/H653</f>
        <v>26.401013798929881</v>
      </c>
      <c r="H653" s="312">
        <v>568.16</v>
      </c>
      <c r="I653" s="240">
        <f t="shared" si="19"/>
        <v>16106729</v>
      </c>
      <c r="J653" s="251" t="s">
        <v>27</v>
      </c>
      <c r="K653" s="252" t="s">
        <v>28</v>
      </c>
      <c r="L653" s="252" t="s">
        <v>826</v>
      </c>
      <c r="M653" s="252" t="s">
        <v>821</v>
      </c>
      <c r="N653" s="251" t="s">
        <v>29</v>
      </c>
      <c r="O653" s="252" t="s">
        <v>85</v>
      </c>
      <c r="P653" s="331" t="s">
        <v>892</v>
      </c>
      <c r="Q653" s="167"/>
      <c r="R653" s="241"/>
      <c r="S653" s="241"/>
    </row>
    <row r="654" spans="1:19">
      <c r="A654" s="257">
        <v>43699</v>
      </c>
      <c r="B654" s="252" t="s">
        <v>210</v>
      </c>
      <c r="C654" s="251" t="s">
        <v>22</v>
      </c>
      <c r="D654" s="252" t="s">
        <v>26</v>
      </c>
      <c r="E654" s="1"/>
      <c r="F654" s="1">
        <v>1000</v>
      </c>
      <c r="G654" s="312">
        <f t="shared" si="20"/>
        <v>1.811889619684369</v>
      </c>
      <c r="H654" s="312">
        <v>551.91</v>
      </c>
      <c r="I654" s="240">
        <f t="shared" si="19"/>
        <v>16105729</v>
      </c>
      <c r="J654" s="251" t="s">
        <v>27</v>
      </c>
      <c r="K654" s="252" t="s">
        <v>30</v>
      </c>
      <c r="L654" s="252" t="s">
        <v>825</v>
      </c>
      <c r="M654" s="252" t="s">
        <v>822</v>
      </c>
      <c r="N654" s="251" t="s">
        <v>29</v>
      </c>
      <c r="O654" s="251" t="s">
        <v>84</v>
      </c>
      <c r="P654" s="307"/>
      <c r="Q654" s="167"/>
      <c r="R654" s="241"/>
      <c r="S654" s="241"/>
    </row>
    <row r="655" spans="1:19">
      <c r="A655" s="257">
        <v>43699</v>
      </c>
      <c r="B655" s="252" t="s">
        <v>211</v>
      </c>
      <c r="C655" s="252" t="s">
        <v>31</v>
      </c>
      <c r="D655" s="252" t="s">
        <v>26</v>
      </c>
      <c r="E655" s="1"/>
      <c r="F655" s="1">
        <v>1000</v>
      </c>
      <c r="G655" s="312">
        <f t="shared" si="20"/>
        <v>1.811889619684369</v>
      </c>
      <c r="H655" s="312">
        <v>551.91</v>
      </c>
      <c r="I655" s="240">
        <f t="shared" ref="I655:I718" si="21">I654+E655-F655</f>
        <v>16104729</v>
      </c>
      <c r="J655" s="251" t="s">
        <v>27</v>
      </c>
      <c r="K655" s="252" t="s">
        <v>30</v>
      </c>
      <c r="L655" s="252" t="s">
        <v>825</v>
      </c>
      <c r="M655" s="252" t="s">
        <v>822</v>
      </c>
      <c r="N655" s="251" t="s">
        <v>29</v>
      </c>
      <c r="O655" s="251" t="s">
        <v>84</v>
      </c>
      <c r="P655" s="307"/>
      <c r="Q655" s="167"/>
      <c r="R655" s="241"/>
      <c r="S655" s="241"/>
    </row>
    <row r="656" spans="1:19">
      <c r="A656" s="257">
        <v>43699</v>
      </c>
      <c r="B656" s="252" t="s">
        <v>212</v>
      </c>
      <c r="C656" s="251" t="s">
        <v>22</v>
      </c>
      <c r="D656" s="252" t="s">
        <v>26</v>
      </c>
      <c r="E656" s="1"/>
      <c r="F656" s="1">
        <v>1000</v>
      </c>
      <c r="G656" s="312">
        <f t="shared" si="20"/>
        <v>1.811889619684369</v>
      </c>
      <c r="H656" s="312">
        <v>551.91</v>
      </c>
      <c r="I656" s="240">
        <f t="shared" si="21"/>
        <v>16103729</v>
      </c>
      <c r="J656" s="251" t="s">
        <v>27</v>
      </c>
      <c r="K656" s="252" t="s">
        <v>30</v>
      </c>
      <c r="L656" s="252" t="s">
        <v>825</v>
      </c>
      <c r="M656" s="252" t="s">
        <v>822</v>
      </c>
      <c r="N656" s="251" t="s">
        <v>29</v>
      </c>
      <c r="O656" s="251" t="s">
        <v>84</v>
      </c>
      <c r="P656" s="307"/>
      <c r="Q656" s="167"/>
      <c r="R656" s="241"/>
      <c r="S656" s="241"/>
    </row>
    <row r="657" spans="1:19">
      <c r="A657" s="257">
        <v>43699</v>
      </c>
      <c r="B657" s="252" t="s">
        <v>171</v>
      </c>
      <c r="C657" s="251" t="s">
        <v>22</v>
      </c>
      <c r="D657" s="252" t="s">
        <v>26</v>
      </c>
      <c r="E657" s="1"/>
      <c r="F657" s="1">
        <v>1000</v>
      </c>
      <c r="G657" s="312">
        <f t="shared" si="20"/>
        <v>1.811889619684369</v>
      </c>
      <c r="H657" s="312">
        <v>551.91</v>
      </c>
      <c r="I657" s="240">
        <f t="shared" si="21"/>
        <v>16102729</v>
      </c>
      <c r="J657" s="251" t="s">
        <v>27</v>
      </c>
      <c r="K657" s="252" t="s">
        <v>30</v>
      </c>
      <c r="L657" s="252" t="s">
        <v>825</v>
      </c>
      <c r="M657" s="252" t="s">
        <v>822</v>
      </c>
      <c r="N657" s="251" t="s">
        <v>29</v>
      </c>
      <c r="O657" s="251" t="s">
        <v>84</v>
      </c>
      <c r="P657" s="307"/>
      <c r="Q657" s="167"/>
      <c r="R657" s="241"/>
      <c r="S657" s="241"/>
    </row>
    <row r="658" spans="1:19">
      <c r="A658" s="257">
        <v>43699</v>
      </c>
      <c r="B658" s="252" t="s">
        <v>690</v>
      </c>
      <c r="C658" s="252" t="s">
        <v>829</v>
      </c>
      <c r="D658" s="251" t="s">
        <v>20</v>
      </c>
      <c r="E658" s="1"/>
      <c r="F658" s="1">
        <v>7000</v>
      </c>
      <c r="G658" s="312">
        <f t="shared" si="20"/>
        <v>12.349163785195117</v>
      </c>
      <c r="H658" s="312">
        <v>566.84</v>
      </c>
      <c r="I658" s="240">
        <f t="shared" si="21"/>
        <v>16095729</v>
      </c>
      <c r="J658" s="251" t="s">
        <v>21</v>
      </c>
      <c r="K658" s="252">
        <v>996</v>
      </c>
      <c r="L658" s="252" t="s">
        <v>818</v>
      </c>
      <c r="M658" s="251" t="s">
        <v>822</v>
      </c>
      <c r="N658" s="251" t="s">
        <v>29</v>
      </c>
      <c r="O658" s="252" t="s">
        <v>85</v>
      </c>
      <c r="P658" s="307"/>
      <c r="Q658" s="167"/>
      <c r="R658" s="241"/>
      <c r="S658" s="241"/>
    </row>
    <row r="659" spans="1:19">
      <c r="A659" s="257">
        <v>43699</v>
      </c>
      <c r="B659" s="252" t="s">
        <v>385</v>
      </c>
      <c r="C659" s="251" t="s">
        <v>22</v>
      </c>
      <c r="D659" s="254" t="s">
        <v>20</v>
      </c>
      <c r="E659" s="1"/>
      <c r="F659" s="1">
        <v>2000</v>
      </c>
      <c r="G659" s="312">
        <f t="shared" si="20"/>
        <v>3.5283325100557477</v>
      </c>
      <c r="H659" s="312">
        <v>566.84</v>
      </c>
      <c r="I659" s="240">
        <f t="shared" si="21"/>
        <v>16093729</v>
      </c>
      <c r="J659" s="251" t="s">
        <v>49</v>
      </c>
      <c r="K659" s="252" t="s">
        <v>30</v>
      </c>
      <c r="L659" s="252" t="s">
        <v>818</v>
      </c>
      <c r="M659" s="251" t="s">
        <v>822</v>
      </c>
      <c r="N659" s="251" t="s">
        <v>29</v>
      </c>
      <c r="O659" s="251" t="s">
        <v>84</v>
      </c>
      <c r="P659" s="307"/>
      <c r="Q659" s="167"/>
      <c r="R659" s="241"/>
      <c r="S659" s="241"/>
    </row>
    <row r="660" spans="1:19">
      <c r="A660" s="257">
        <v>43699</v>
      </c>
      <c r="B660" s="252" t="s">
        <v>386</v>
      </c>
      <c r="C660" s="251" t="s">
        <v>22</v>
      </c>
      <c r="D660" s="254" t="s">
        <v>20</v>
      </c>
      <c r="E660" s="1"/>
      <c r="F660" s="1">
        <v>2000</v>
      </c>
      <c r="G660" s="312">
        <f t="shared" si="20"/>
        <v>3.5283325100557477</v>
      </c>
      <c r="H660" s="312">
        <v>566.84</v>
      </c>
      <c r="I660" s="240">
        <f t="shared" si="21"/>
        <v>16091729</v>
      </c>
      <c r="J660" s="251" t="s">
        <v>49</v>
      </c>
      <c r="K660" s="252" t="s">
        <v>30</v>
      </c>
      <c r="L660" s="252" t="s">
        <v>818</v>
      </c>
      <c r="M660" s="251" t="s">
        <v>822</v>
      </c>
      <c r="N660" s="251" t="s">
        <v>29</v>
      </c>
      <c r="O660" s="251" t="s">
        <v>84</v>
      </c>
      <c r="P660" s="307"/>
      <c r="Q660" s="167"/>
      <c r="R660" s="241"/>
      <c r="S660" s="241"/>
    </row>
    <row r="661" spans="1:19">
      <c r="A661" s="257">
        <v>43699</v>
      </c>
      <c r="B661" s="252" t="s">
        <v>387</v>
      </c>
      <c r="C661" s="251" t="s">
        <v>22</v>
      </c>
      <c r="D661" s="254" t="s">
        <v>20</v>
      </c>
      <c r="E661" s="1"/>
      <c r="F661" s="1">
        <v>3000</v>
      </c>
      <c r="G661" s="312">
        <f t="shared" si="20"/>
        <v>5.2924987650836215</v>
      </c>
      <c r="H661" s="312">
        <v>566.84</v>
      </c>
      <c r="I661" s="240">
        <f t="shared" si="21"/>
        <v>16088729</v>
      </c>
      <c r="J661" s="251" t="s">
        <v>49</v>
      </c>
      <c r="K661" s="252" t="s">
        <v>30</v>
      </c>
      <c r="L661" s="252" t="s">
        <v>818</v>
      </c>
      <c r="M661" s="251" t="s">
        <v>822</v>
      </c>
      <c r="N661" s="251" t="s">
        <v>29</v>
      </c>
      <c r="O661" s="251" t="s">
        <v>84</v>
      </c>
      <c r="P661" s="307"/>
      <c r="Q661" s="167"/>
      <c r="R661" s="241"/>
      <c r="S661" s="241"/>
    </row>
    <row r="662" spans="1:19">
      <c r="A662" s="257">
        <v>43699</v>
      </c>
      <c r="B662" s="252" t="s">
        <v>388</v>
      </c>
      <c r="C662" s="251" t="s">
        <v>22</v>
      </c>
      <c r="D662" s="254" t="s">
        <v>20</v>
      </c>
      <c r="E662" s="1"/>
      <c r="F662" s="1">
        <v>2000</v>
      </c>
      <c r="G662" s="312">
        <f t="shared" si="20"/>
        <v>3.5283325100557477</v>
      </c>
      <c r="H662" s="312">
        <v>566.84</v>
      </c>
      <c r="I662" s="240">
        <f t="shared" si="21"/>
        <v>16086729</v>
      </c>
      <c r="J662" s="251" t="s">
        <v>49</v>
      </c>
      <c r="K662" s="252" t="s">
        <v>30</v>
      </c>
      <c r="L662" s="252" t="s">
        <v>818</v>
      </c>
      <c r="M662" s="251" t="s">
        <v>822</v>
      </c>
      <c r="N662" s="251" t="s">
        <v>29</v>
      </c>
      <c r="O662" s="251" t="s">
        <v>84</v>
      </c>
      <c r="P662" s="307"/>
      <c r="Q662" s="167"/>
      <c r="R662" s="241"/>
      <c r="S662" s="241"/>
    </row>
    <row r="663" spans="1:19">
      <c r="A663" s="257">
        <v>43699</v>
      </c>
      <c r="B663" s="252" t="s">
        <v>389</v>
      </c>
      <c r="C663" s="251" t="s">
        <v>22</v>
      </c>
      <c r="D663" s="254" t="s">
        <v>20</v>
      </c>
      <c r="E663" s="1"/>
      <c r="F663" s="1">
        <v>2000</v>
      </c>
      <c r="G663" s="312">
        <f t="shared" si="20"/>
        <v>3.5283325100557477</v>
      </c>
      <c r="H663" s="312">
        <v>566.84</v>
      </c>
      <c r="I663" s="240">
        <f t="shared" si="21"/>
        <v>16084729</v>
      </c>
      <c r="J663" s="251" t="s">
        <v>49</v>
      </c>
      <c r="K663" s="252" t="s">
        <v>30</v>
      </c>
      <c r="L663" s="252" t="s">
        <v>818</v>
      </c>
      <c r="M663" s="251" t="s">
        <v>822</v>
      </c>
      <c r="N663" s="251" t="s">
        <v>29</v>
      </c>
      <c r="O663" s="251" t="s">
        <v>84</v>
      </c>
      <c r="P663" s="307"/>
      <c r="Q663" s="167"/>
      <c r="R663" s="241"/>
      <c r="S663" s="241"/>
    </row>
    <row r="664" spans="1:19">
      <c r="A664" s="257">
        <v>43699</v>
      </c>
      <c r="B664" s="252" t="s">
        <v>50</v>
      </c>
      <c r="C664" s="252" t="s">
        <v>65</v>
      </c>
      <c r="D664" s="254" t="s">
        <v>20</v>
      </c>
      <c r="E664" s="1"/>
      <c r="F664" s="1">
        <v>5000</v>
      </c>
      <c r="G664" s="312">
        <f t="shared" si="20"/>
        <v>8.8208312751393692</v>
      </c>
      <c r="H664" s="312">
        <v>566.84</v>
      </c>
      <c r="I664" s="240">
        <f t="shared" si="21"/>
        <v>16079729</v>
      </c>
      <c r="J664" s="251" t="s">
        <v>49</v>
      </c>
      <c r="K664" s="252" t="s">
        <v>30</v>
      </c>
      <c r="L664" s="252" t="s">
        <v>818</v>
      </c>
      <c r="M664" s="251" t="s">
        <v>822</v>
      </c>
      <c r="N664" s="251" t="s">
        <v>29</v>
      </c>
      <c r="O664" s="251" t="s">
        <v>84</v>
      </c>
      <c r="P664" s="307"/>
      <c r="Q664" s="167"/>
      <c r="R664" s="241"/>
      <c r="S664" s="241"/>
    </row>
    <row r="665" spans="1:19">
      <c r="A665" s="257">
        <v>43699</v>
      </c>
      <c r="B665" s="252" t="s">
        <v>697</v>
      </c>
      <c r="C665" s="251" t="s">
        <v>647</v>
      </c>
      <c r="D665" s="254" t="s">
        <v>41</v>
      </c>
      <c r="E665" s="1"/>
      <c r="F665" s="1">
        <v>3000</v>
      </c>
      <c r="G665" s="312">
        <f t="shared" si="20"/>
        <v>5.2924987650836215</v>
      </c>
      <c r="H665" s="312">
        <v>566.84</v>
      </c>
      <c r="I665" s="240">
        <f t="shared" si="21"/>
        <v>16076729</v>
      </c>
      <c r="J665" s="251" t="s">
        <v>49</v>
      </c>
      <c r="K665" s="252" t="s">
        <v>30</v>
      </c>
      <c r="L665" s="251" t="s">
        <v>818</v>
      </c>
      <c r="M665" s="251" t="s">
        <v>822</v>
      </c>
      <c r="N665" s="251" t="s">
        <v>29</v>
      </c>
      <c r="O665" s="251" t="s">
        <v>84</v>
      </c>
      <c r="P665" s="307"/>
      <c r="Q665" s="167"/>
      <c r="R665" s="241"/>
      <c r="S665" s="241"/>
    </row>
    <row r="666" spans="1:19">
      <c r="A666" s="257">
        <v>43699</v>
      </c>
      <c r="B666" s="251" t="s">
        <v>513</v>
      </c>
      <c r="C666" s="251" t="s">
        <v>73</v>
      </c>
      <c r="D666" s="251" t="s">
        <v>41</v>
      </c>
      <c r="E666" s="171"/>
      <c r="F666" s="171">
        <v>395</v>
      </c>
      <c r="G666" s="312">
        <f t="shared" si="20"/>
        <v>0.69684567073601011</v>
      </c>
      <c r="H666" s="312">
        <v>566.84</v>
      </c>
      <c r="I666" s="240">
        <f t="shared" si="21"/>
        <v>16076334</v>
      </c>
      <c r="J666" s="251" t="s">
        <v>19</v>
      </c>
      <c r="K666" s="251" t="s">
        <v>558</v>
      </c>
      <c r="L666" s="251" t="s">
        <v>818</v>
      </c>
      <c r="M666" s="251" t="s">
        <v>822</v>
      </c>
      <c r="N666" s="251" t="s">
        <v>29</v>
      </c>
      <c r="O666" s="251" t="s">
        <v>85</v>
      </c>
      <c r="P666" s="307"/>
      <c r="Q666" s="167"/>
      <c r="R666" s="241"/>
      <c r="S666" s="241"/>
    </row>
    <row r="667" spans="1:19">
      <c r="A667" s="257">
        <v>43699</v>
      </c>
      <c r="B667" s="251" t="s">
        <v>540</v>
      </c>
      <c r="C667" s="251" t="s">
        <v>73</v>
      </c>
      <c r="D667" s="251" t="s">
        <v>41</v>
      </c>
      <c r="E667" s="171"/>
      <c r="F667" s="171">
        <v>715</v>
      </c>
      <c r="G667" s="312">
        <f t="shared" si="20"/>
        <v>1.2613788723449297</v>
      </c>
      <c r="H667" s="312">
        <v>566.84</v>
      </c>
      <c r="I667" s="240">
        <f t="shared" si="21"/>
        <v>16075619</v>
      </c>
      <c r="J667" s="251" t="s">
        <v>19</v>
      </c>
      <c r="K667" s="251" t="s">
        <v>558</v>
      </c>
      <c r="L667" s="251" t="s">
        <v>818</v>
      </c>
      <c r="M667" s="251" t="s">
        <v>822</v>
      </c>
      <c r="N667" s="251" t="s">
        <v>29</v>
      </c>
      <c r="O667" s="251" t="s">
        <v>85</v>
      </c>
      <c r="P667" s="307"/>
      <c r="Q667" s="167"/>
      <c r="R667" s="241"/>
      <c r="S667" s="241"/>
    </row>
    <row r="668" spans="1:19">
      <c r="A668" s="257">
        <v>43700</v>
      </c>
      <c r="B668" s="251" t="s">
        <v>88</v>
      </c>
      <c r="C668" s="251" t="s">
        <v>22</v>
      </c>
      <c r="D668" s="251" t="s">
        <v>36</v>
      </c>
      <c r="E668" s="171"/>
      <c r="F668" s="171">
        <v>2000</v>
      </c>
      <c r="G668" s="312">
        <f t="shared" si="20"/>
        <v>3.5283325100557477</v>
      </c>
      <c r="H668" s="312">
        <v>566.84</v>
      </c>
      <c r="I668" s="240">
        <f t="shared" si="21"/>
        <v>16073619</v>
      </c>
      <c r="J668" s="251" t="s">
        <v>61</v>
      </c>
      <c r="K668" s="251" t="s">
        <v>30</v>
      </c>
      <c r="L668" s="251" t="s">
        <v>818</v>
      </c>
      <c r="M668" s="251" t="s">
        <v>822</v>
      </c>
      <c r="N668" s="251" t="s">
        <v>29</v>
      </c>
      <c r="O668" s="251" t="s">
        <v>84</v>
      </c>
      <c r="P668" s="307"/>
      <c r="Q668" s="167"/>
      <c r="R668" s="241"/>
      <c r="S668" s="241"/>
    </row>
    <row r="669" spans="1:19">
      <c r="A669" s="257">
        <v>43700</v>
      </c>
      <c r="B669" s="251" t="s">
        <v>692</v>
      </c>
      <c r="C669" s="251" t="s">
        <v>62</v>
      </c>
      <c r="D669" s="251" t="s">
        <v>36</v>
      </c>
      <c r="E669" s="171"/>
      <c r="F669" s="171">
        <v>1000</v>
      </c>
      <c r="G669" s="312">
        <f t="shared" si="20"/>
        <v>1.7641662550278738</v>
      </c>
      <c r="H669" s="312">
        <v>566.84</v>
      </c>
      <c r="I669" s="240">
        <f t="shared" si="21"/>
        <v>16072619</v>
      </c>
      <c r="J669" s="251" t="s">
        <v>61</v>
      </c>
      <c r="K669" s="251" t="s">
        <v>30</v>
      </c>
      <c r="L669" s="251" t="s">
        <v>818</v>
      </c>
      <c r="M669" s="251" t="s">
        <v>822</v>
      </c>
      <c r="N669" s="251" t="s">
        <v>29</v>
      </c>
      <c r="O669" s="251" t="s">
        <v>84</v>
      </c>
      <c r="P669" s="307"/>
      <c r="Q669" s="167"/>
      <c r="R669" s="241"/>
      <c r="S669" s="241"/>
    </row>
    <row r="670" spans="1:19">
      <c r="A670" s="257">
        <v>43700</v>
      </c>
      <c r="B670" s="251" t="s">
        <v>102</v>
      </c>
      <c r="C670" s="251" t="s">
        <v>22</v>
      </c>
      <c r="D670" s="251" t="s">
        <v>36</v>
      </c>
      <c r="E670" s="171"/>
      <c r="F670" s="171">
        <v>2000</v>
      </c>
      <c r="G670" s="312">
        <f t="shared" si="20"/>
        <v>3.5283325100557477</v>
      </c>
      <c r="H670" s="312">
        <v>566.84</v>
      </c>
      <c r="I670" s="240">
        <f t="shared" si="21"/>
        <v>16070619</v>
      </c>
      <c r="J670" s="251" t="s">
        <v>61</v>
      </c>
      <c r="K670" s="251" t="s">
        <v>30</v>
      </c>
      <c r="L670" s="251" t="s">
        <v>818</v>
      </c>
      <c r="M670" s="251" t="s">
        <v>822</v>
      </c>
      <c r="N670" s="251" t="s">
        <v>29</v>
      </c>
      <c r="O670" s="251" t="s">
        <v>84</v>
      </c>
      <c r="P670" s="307"/>
      <c r="Q670" s="167"/>
      <c r="R670" s="241"/>
      <c r="S670" s="241"/>
    </row>
    <row r="671" spans="1:19">
      <c r="A671" s="257">
        <v>43700</v>
      </c>
      <c r="B671" s="252" t="s">
        <v>155</v>
      </c>
      <c r="C671" s="251" t="s">
        <v>22</v>
      </c>
      <c r="D671" s="252" t="s">
        <v>26</v>
      </c>
      <c r="E671" s="244"/>
      <c r="F671" s="244">
        <v>300</v>
      </c>
      <c r="G671" s="312">
        <f t="shared" si="20"/>
        <v>0.54356688590531066</v>
      </c>
      <c r="H671" s="312">
        <v>551.91</v>
      </c>
      <c r="I671" s="240">
        <f t="shared" si="21"/>
        <v>16070319</v>
      </c>
      <c r="J671" s="251" t="s">
        <v>34</v>
      </c>
      <c r="K671" s="251" t="s">
        <v>30</v>
      </c>
      <c r="L671" s="252" t="s">
        <v>825</v>
      </c>
      <c r="M671" s="252" t="s">
        <v>822</v>
      </c>
      <c r="N671" s="252" t="s">
        <v>29</v>
      </c>
      <c r="O671" s="251" t="s">
        <v>84</v>
      </c>
      <c r="P671" s="307"/>
      <c r="Q671" s="167"/>
      <c r="R671" s="241"/>
      <c r="S671" s="241"/>
    </row>
    <row r="672" spans="1:19">
      <c r="A672" s="257">
        <v>43700</v>
      </c>
      <c r="B672" s="252" t="s">
        <v>156</v>
      </c>
      <c r="C672" s="251" t="s">
        <v>22</v>
      </c>
      <c r="D672" s="252" t="s">
        <v>26</v>
      </c>
      <c r="E672" s="244"/>
      <c r="F672" s="244">
        <v>500</v>
      </c>
      <c r="G672" s="312">
        <f t="shared" si="20"/>
        <v>0.90594480984218451</v>
      </c>
      <c r="H672" s="312">
        <v>551.91</v>
      </c>
      <c r="I672" s="240">
        <f t="shared" si="21"/>
        <v>16069819</v>
      </c>
      <c r="J672" s="251" t="s">
        <v>34</v>
      </c>
      <c r="K672" s="251" t="s">
        <v>30</v>
      </c>
      <c r="L672" s="252" t="s">
        <v>825</v>
      </c>
      <c r="M672" s="252" t="s">
        <v>822</v>
      </c>
      <c r="N672" s="252" t="s">
        <v>29</v>
      </c>
      <c r="O672" s="251" t="s">
        <v>84</v>
      </c>
      <c r="P672" s="307"/>
      <c r="Q672" s="167"/>
      <c r="R672" s="241"/>
      <c r="S672" s="241"/>
    </row>
    <row r="673" spans="1:19">
      <c r="A673" s="257">
        <v>43700</v>
      </c>
      <c r="B673" s="252" t="s">
        <v>157</v>
      </c>
      <c r="C673" s="251" t="s">
        <v>22</v>
      </c>
      <c r="D673" s="252" t="s">
        <v>26</v>
      </c>
      <c r="E673" s="244"/>
      <c r="F673" s="244">
        <v>300</v>
      </c>
      <c r="G673" s="312">
        <f t="shared" si="20"/>
        <v>0.54356688590531066</v>
      </c>
      <c r="H673" s="312">
        <v>551.91</v>
      </c>
      <c r="I673" s="240">
        <f t="shared" si="21"/>
        <v>16069519</v>
      </c>
      <c r="J673" s="251" t="s">
        <v>34</v>
      </c>
      <c r="K673" s="251" t="s">
        <v>30</v>
      </c>
      <c r="L673" s="252" t="s">
        <v>825</v>
      </c>
      <c r="M673" s="252" t="s">
        <v>822</v>
      </c>
      <c r="N673" s="252" t="s">
        <v>29</v>
      </c>
      <c r="O673" s="251" t="s">
        <v>84</v>
      </c>
      <c r="P673" s="307"/>
      <c r="Q673" s="167"/>
      <c r="R673" s="241"/>
      <c r="S673" s="241"/>
    </row>
    <row r="674" spans="1:19">
      <c r="A674" s="257">
        <v>43700</v>
      </c>
      <c r="B674" s="252" t="s">
        <v>717</v>
      </c>
      <c r="C674" s="251" t="s">
        <v>22</v>
      </c>
      <c r="D674" s="252" t="s">
        <v>26</v>
      </c>
      <c r="E674" s="244"/>
      <c r="F674" s="244">
        <v>12000</v>
      </c>
      <c r="G674" s="312">
        <f t="shared" si="20"/>
        <v>21.120811039143906</v>
      </c>
      <c r="H674" s="312">
        <v>568.16</v>
      </c>
      <c r="I674" s="240">
        <f t="shared" si="21"/>
        <v>16057519</v>
      </c>
      <c r="J674" s="251" t="s">
        <v>34</v>
      </c>
      <c r="K674" s="251" t="s">
        <v>28</v>
      </c>
      <c r="L674" s="252" t="s">
        <v>826</v>
      </c>
      <c r="M674" s="252" t="s">
        <v>821</v>
      </c>
      <c r="N674" s="252" t="s">
        <v>29</v>
      </c>
      <c r="O674" s="252" t="s">
        <v>85</v>
      </c>
      <c r="P674" s="331" t="s">
        <v>892</v>
      </c>
      <c r="Q674" s="167"/>
      <c r="R674" s="241"/>
      <c r="S674" s="241"/>
    </row>
    <row r="675" spans="1:19">
      <c r="A675" s="257">
        <v>43700</v>
      </c>
      <c r="B675" s="252" t="s">
        <v>158</v>
      </c>
      <c r="C675" s="251" t="s">
        <v>22</v>
      </c>
      <c r="D675" s="252" t="s">
        <v>26</v>
      </c>
      <c r="E675" s="244"/>
      <c r="F675" s="244">
        <v>300</v>
      </c>
      <c r="G675" s="312">
        <f t="shared" si="20"/>
        <v>0.54356688590531066</v>
      </c>
      <c r="H675" s="312">
        <v>551.91</v>
      </c>
      <c r="I675" s="240">
        <f t="shared" si="21"/>
        <v>16057219</v>
      </c>
      <c r="J675" s="251" t="s">
        <v>34</v>
      </c>
      <c r="K675" s="251" t="s">
        <v>30</v>
      </c>
      <c r="L675" s="252" t="s">
        <v>825</v>
      </c>
      <c r="M675" s="252" t="s">
        <v>822</v>
      </c>
      <c r="N675" s="252" t="s">
        <v>29</v>
      </c>
      <c r="O675" s="251" t="s">
        <v>84</v>
      </c>
      <c r="P675" s="307"/>
      <c r="Q675" s="167"/>
      <c r="R675" s="241"/>
      <c r="S675" s="241"/>
    </row>
    <row r="676" spans="1:19">
      <c r="A676" s="257">
        <v>43700</v>
      </c>
      <c r="B676" s="252" t="s">
        <v>159</v>
      </c>
      <c r="C676" s="251" t="s">
        <v>22</v>
      </c>
      <c r="D676" s="252" t="s">
        <v>26</v>
      </c>
      <c r="E676" s="244"/>
      <c r="F676" s="244">
        <v>500</v>
      </c>
      <c r="G676" s="312">
        <f t="shared" si="20"/>
        <v>0.90594480984218451</v>
      </c>
      <c r="H676" s="312">
        <v>551.91</v>
      </c>
      <c r="I676" s="240">
        <f t="shared" si="21"/>
        <v>16056719</v>
      </c>
      <c r="J676" s="251" t="s">
        <v>34</v>
      </c>
      <c r="K676" s="251" t="s">
        <v>30</v>
      </c>
      <c r="L676" s="252" t="s">
        <v>825</v>
      </c>
      <c r="M676" s="252" t="s">
        <v>822</v>
      </c>
      <c r="N676" s="252" t="s">
        <v>29</v>
      </c>
      <c r="O676" s="251" t="s">
        <v>84</v>
      </c>
      <c r="P676" s="307"/>
      <c r="Q676" s="167"/>
      <c r="R676" s="241"/>
      <c r="S676" s="241"/>
    </row>
    <row r="677" spans="1:19">
      <c r="A677" s="257">
        <v>43700</v>
      </c>
      <c r="B677" s="252" t="s">
        <v>160</v>
      </c>
      <c r="C677" s="251" t="s">
        <v>22</v>
      </c>
      <c r="D677" s="252" t="s">
        <v>26</v>
      </c>
      <c r="E677" s="244"/>
      <c r="F677" s="244">
        <v>300</v>
      </c>
      <c r="G677" s="312">
        <f t="shared" si="20"/>
        <v>0.54356688590531066</v>
      </c>
      <c r="H677" s="312">
        <v>551.91</v>
      </c>
      <c r="I677" s="240">
        <f t="shared" si="21"/>
        <v>16056419</v>
      </c>
      <c r="J677" s="251" t="s">
        <v>34</v>
      </c>
      <c r="K677" s="251" t="s">
        <v>30</v>
      </c>
      <c r="L677" s="252" t="s">
        <v>825</v>
      </c>
      <c r="M677" s="252" t="s">
        <v>822</v>
      </c>
      <c r="N677" s="252" t="s">
        <v>29</v>
      </c>
      <c r="O677" s="251" t="s">
        <v>84</v>
      </c>
      <c r="P677" s="307"/>
      <c r="Q677" s="167"/>
      <c r="R677" s="241"/>
      <c r="S677" s="241"/>
    </row>
    <row r="678" spans="1:19">
      <c r="A678" s="257">
        <v>43700</v>
      </c>
      <c r="B678" s="252" t="s">
        <v>161</v>
      </c>
      <c r="C678" s="251" t="s">
        <v>22</v>
      </c>
      <c r="D678" s="252" t="s">
        <v>26</v>
      </c>
      <c r="E678" s="244"/>
      <c r="F678" s="244">
        <v>300</v>
      </c>
      <c r="G678" s="312">
        <f t="shared" si="20"/>
        <v>0.54356688590531066</v>
      </c>
      <c r="H678" s="312">
        <v>551.91</v>
      </c>
      <c r="I678" s="240">
        <f t="shared" si="21"/>
        <v>16056119</v>
      </c>
      <c r="J678" s="251" t="s">
        <v>34</v>
      </c>
      <c r="K678" s="251" t="s">
        <v>30</v>
      </c>
      <c r="L678" s="252" t="s">
        <v>825</v>
      </c>
      <c r="M678" s="252" t="s">
        <v>822</v>
      </c>
      <c r="N678" s="252" t="s">
        <v>29</v>
      </c>
      <c r="O678" s="251" t="s">
        <v>84</v>
      </c>
      <c r="P678" s="307"/>
      <c r="Q678" s="167"/>
      <c r="R678" s="241"/>
      <c r="S678" s="241"/>
    </row>
    <row r="679" spans="1:19">
      <c r="A679" s="257">
        <v>43700</v>
      </c>
      <c r="B679" s="252" t="s">
        <v>162</v>
      </c>
      <c r="C679" s="251" t="s">
        <v>22</v>
      </c>
      <c r="D679" s="252" t="s">
        <v>26</v>
      </c>
      <c r="E679" s="244"/>
      <c r="F679" s="244">
        <v>300</v>
      </c>
      <c r="G679" s="312">
        <f t="shared" si="20"/>
        <v>0.54356688590531066</v>
      </c>
      <c r="H679" s="312">
        <v>551.91</v>
      </c>
      <c r="I679" s="240">
        <f t="shared" si="21"/>
        <v>16055819</v>
      </c>
      <c r="J679" s="251" t="s">
        <v>34</v>
      </c>
      <c r="K679" s="251" t="s">
        <v>30</v>
      </c>
      <c r="L679" s="252" t="s">
        <v>825</v>
      </c>
      <c r="M679" s="252" t="s">
        <v>822</v>
      </c>
      <c r="N679" s="252" t="s">
        <v>29</v>
      </c>
      <c r="O679" s="251" t="s">
        <v>84</v>
      </c>
      <c r="P679" s="307"/>
      <c r="Q679" s="167"/>
      <c r="R679" s="241"/>
      <c r="S679" s="241"/>
    </row>
    <row r="680" spans="1:19">
      <c r="A680" s="257">
        <v>43700</v>
      </c>
      <c r="B680" s="252" t="s">
        <v>163</v>
      </c>
      <c r="C680" s="251" t="s">
        <v>22</v>
      </c>
      <c r="D680" s="252" t="s">
        <v>26</v>
      </c>
      <c r="E680" s="244"/>
      <c r="F680" s="244">
        <v>300</v>
      </c>
      <c r="G680" s="312">
        <f t="shared" si="20"/>
        <v>0.54356688590531066</v>
      </c>
      <c r="H680" s="312">
        <v>551.91</v>
      </c>
      <c r="I680" s="240">
        <f t="shared" si="21"/>
        <v>16055519</v>
      </c>
      <c r="J680" s="251" t="s">
        <v>34</v>
      </c>
      <c r="K680" s="251" t="s">
        <v>30</v>
      </c>
      <c r="L680" s="252" t="s">
        <v>825</v>
      </c>
      <c r="M680" s="252" t="s">
        <v>822</v>
      </c>
      <c r="N680" s="252" t="s">
        <v>29</v>
      </c>
      <c r="O680" s="251" t="s">
        <v>84</v>
      </c>
      <c r="P680" s="307"/>
      <c r="Q680" s="167"/>
      <c r="R680" s="241"/>
      <c r="S680" s="241"/>
    </row>
    <row r="681" spans="1:19">
      <c r="A681" s="257">
        <v>43700</v>
      </c>
      <c r="B681" s="252" t="s">
        <v>164</v>
      </c>
      <c r="C681" s="251" t="s">
        <v>22</v>
      </c>
      <c r="D681" s="252" t="s">
        <v>26</v>
      </c>
      <c r="E681" s="244"/>
      <c r="F681" s="244">
        <v>300</v>
      </c>
      <c r="G681" s="312">
        <f t="shared" si="20"/>
        <v>0.54356688590531066</v>
      </c>
      <c r="H681" s="312">
        <v>551.91</v>
      </c>
      <c r="I681" s="240">
        <f t="shared" si="21"/>
        <v>16055219</v>
      </c>
      <c r="J681" s="251" t="s">
        <v>34</v>
      </c>
      <c r="K681" s="251" t="s">
        <v>30</v>
      </c>
      <c r="L681" s="252" t="s">
        <v>825</v>
      </c>
      <c r="M681" s="252" t="s">
        <v>822</v>
      </c>
      <c r="N681" s="252" t="s">
        <v>29</v>
      </c>
      <c r="O681" s="251" t="s">
        <v>84</v>
      </c>
      <c r="P681" s="307"/>
      <c r="Q681" s="167"/>
      <c r="R681" s="241"/>
      <c r="S681" s="241"/>
    </row>
    <row r="682" spans="1:19">
      <c r="A682" s="257">
        <v>43700</v>
      </c>
      <c r="B682" s="252" t="s">
        <v>726</v>
      </c>
      <c r="C682" s="252" t="s">
        <v>32</v>
      </c>
      <c r="D682" s="252" t="s">
        <v>26</v>
      </c>
      <c r="E682" s="244"/>
      <c r="F682" s="244">
        <v>45000</v>
      </c>
      <c r="G682" s="312">
        <f t="shared" si="20"/>
        <v>79.387481476254322</v>
      </c>
      <c r="H682" s="312">
        <v>566.84</v>
      </c>
      <c r="I682" s="240">
        <f t="shared" si="21"/>
        <v>16010219</v>
      </c>
      <c r="J682" s="251" t="s">
        <v>34</v>
      </c>
      <c r="K682" s="251">
        <v>420</v>
      </c>
      <c r="L682" s="252" t="s">
        <v>818</v>
      </c>
      <c r="M682" s="252" t="s">
        <v>821</v>
      </c>
      <c r="N682" s="252" t="s">
        <v>29</v>
      </c>
      <c r="O682" s="252" t="s">
        <v>85</v>
      </c>
      <c r="P682" s="331" t="s">
        <v>893</v>
      </c>
      <c r="Q682" s="167"/>
      <c r="R682" s="241"/>
      <c r="S682" s="241"/>
    </row>
    <row r="683" spans="1:19">
      <c r="A683" s="257">
        <v>43700</v>
      </c>
      <c r="B683" s="252" t="s">
        <v>679</v>
      </c>
      <c r="C683" s="252" t="s">
        <v>31</v>
      </c>
      <c r="D683" s="252" t="s">
        <v>26</v>
      </c>
      <c r="E683" s="244"/>
      <c r="F683" s="244">
        <v>2000</v>
      </c>
      <c r="G683" s="312">
        <f t="shared" si="20"/>
        <v>3.623779239368738</v>
      </c>
      <c r="H683" s="312">
        <v>551.91</v>
      </c>
      <c r="I683" s="240">
        <f t="shared" si="21"/>
        <v>16008219</v>
      </c>
      <c r="J683" s="251" t="s">
        <v>34</v>
      </c>
      <c r="K683" s="251" t="s">
        <v>30</v>
      </c>
      <c r="L683" s="252" t="s">
        <v>825</v>
      </c>
      <c r="M683" s="252" t="s">
        <v>822</v>
      </c>
      <c r="N683" s="252" t="s">
        <v>29</v>
      </c>
      <c r="O683" s="251" t="s">
        <v>84</v>
      </c>
      <c r="P683" s="307"/>
      <c r="Q683" s="167"/>
      <c r="R683" s="241"/>
      <c r="S683" s="241"/>
    </row>
    <row r="684" spans="1:19">
      <c r="A684" s="257">
        <v>43700</v>
      </c>
      <c r="B684" s="252" t="s">
        <v>165</v>
      </c>
      <c r="C684" s="252" t="s">
        <v>32</v>
      </c>
      <c r="D684" s="252" t="s">
        <v>26</v>
      </c>
      <c r="E684" s="244"/>
      <c r="F684" s="244">
        <v>30000</v>
      </c>
      <c r="G684" s="312">
        <f t="shared" si="20"/>
        <v>52.924987650836215</v>
      </c>
      <c r="H684" s="312">
        <v>566.84</v>
      </c>
      <c r="I684" s="240">
        <f t="shared" si="21"/>
        <v>15978219</v>
      </c>
      <c r="J684" s="251" t="s">
        <v>34</v>
      </c>
      <c r="K684" s="251" t="s">
        <v>30</v>
      </c>
      <c r="L684" s="252" t="s">
        <v>818</v>
      </c>
      <c r="M684" s="252" t="s">
        <v>822</v>
      </c>
      <c r="N684" s="252" t="s">
        <v>29</v>
      </c>
      <c r="O684" s="251" t="s">
        <v>84</v>
      </c>
      <c r="P684" s="307"/>
      <c r="Q684" s="167"/>
      <c r="R684" s="241"/>
      <c r="S684" s="241"/>
    </row>
    <row r="685" spans="1:19">
      <c r="A685" s="257">
        <v>43700</v>
      </c>
      <c r="B685" s="252" t="s">
        <v>213</v>
      </c>
      <c r="C685" s="251" t="s">
        <v>22</v>
      </c>
      <c r="D685" s="252" t="s">
        <v>26</v>
      </c>
      <c r="E685" s="1"/>
      <c r="F685" s="1">
        <v>1000</v>
      </c>
      <c r="G685" s="312">
        <f t="shared" si="20"/>
        <v>1.811889619684369</v>
      </c>
      <c r="H685" s="312">
        <v>551.91</v>
      </c>
      <c r="I685" s="240">
        <f t="shared" si="21"/>
        <v>15977219</v>
      </c>
      <c r="J685" s="251" t="s">
        <v>27</v>
      </c>
      <c r="K685" s="252" t="s">
        <v>30</v>
      </c>
      <c r="L685" s="252" t="s">
        <v>825</v>
      </c>
      <c r="M685" s="252" t="s">
        <v>822</v>
      </c>
      <c r="N685" s="251" t="s">
        <v>29</v>
      </c>
      <c r="O685" s="251" t="s">
        <v>84</v>
      </c>
      <c r="P685" s="307"/>
      <c r="Q685" s="167"/>
      <c r="R685" s="241"/>
      <c r="S685" s="241"/>
    </row>
    <row r="686" spans="1:19">
      <c r="A686" s="257">
        <v>43700</v>
      </c>
      <c r="B686" s="252" t="s">
        <v>204</v>
      </c>
      <c r="C686" s="251" t="s">
        <v>22</v>
      </c>
      <c r="D686" s="252" t="s">
        <v>26</v>
      </c>
      <c r="E686" s="1"/>
      <c r="F686" s="1">
        <v>500</v>
      </c>
      <c r="G686" s="312">
        <f t="shared" si="20"/>
        <v>0.90594480984218451</v>
      </c>
      <c r="H686" s="312">
        <v>551.91</v>
      </c>
      <c r="I686" s="240">
        <f t="shared" si="21"/>
        <v>15976719</v>
      </c>
      <c r="J686" s="251" t="s">
        <v>27</v>
      </c>
      <c r="K686" s="252" t="s">
        <v>30</v>
      </c>
      <c r="L686" s="252" t="s">
        <v>825</v>
      </c>
      <c r="M686" s="252" t="s">
        <v>822</v>
      </c>
      <c r="N686" s="251" t="s">
        <v>29</v>
      </c>
      <c r="O686" s="251" t="s">
        <v>84</v>
      </c>
      <c r="P686" s="307"/>
      <c r="Q686" s="167"/>
      <c r="R686" s="241"/>
      <c r="S686" s="241"/>
    </row>
    <row r="687" spans="1:19">
      <c r="A687" s="257">
        <v>43700</v>
      </c>
      <c r="B687" s="252" t="s">
        <v>207</v>
      </c>
      <c r="C687" s="251" t="s">
        <v>22</v>
      </c>
      <c r="D687" s="252" t="s">
        <v>26</v>
      </c>
      <c r="E687" s="1"/>
      <c r="F687" s="1">
        <v>1000</v>
      </c>
      <c r="G687" s="312">
        <f t="shared" si="20"/>
        <v>1.811889619684369</v>
      </c>
      <c r="H687" s="312">
        <v>551.91</v>
      </c>
      <c r="I687" s="240">
        <f t="shared" si="21"/>
        <v>15975719</v>
      </c>
      <c r="J687" s="251" t="s">
        <v>27</v>
      </c>
      <c r="K687" s="252" t="s">
        <v>30</v>
      </c>
      <c r="L687" s="252" t="s">
        <v>825</v>
      </c>
      <c r="M687" s="252" t="s">
        <v>822</v>
      </c>
      <c r="N687" s="251" t="s">
        <v>29</v>
      </c>
      <c r="O687" s="251" t="s">
        <v>84</v>
      </c>
      <c r="P687" s="307"/>
      <c r="Q687" s="167"/>
      <c r="R687" s="241"/>
      <c r="S687" s="241"/>
    </row>
    <row r="688" spans="1:19">
      <c r="A688" s="257">
        <v>43700</v>
      </c>
      <c r="B688" s="252" t="s">
        <v>214</v>
      </c>
      <c r="C688" s="252" t="s">
        <v>31</v>
      </c>
      <c r="D688" s="252" t="s">
        <v>26</v>
      </c>
      <c r="E688" s="1"/>
      <c r="F688" s="1">
        <v>3000</v>
      </c>
      <c r="G688" s="312">
        <f t="shared" si="20"/>
        <v>5.4356688590531066</v>
      </c>
      <c r="H688" s="312">
        <v>551.91</v>
      </c>
      <c r="I688" s="240">
        <f t="shared" si="21"/>
        <v>15972719</v>
      </c>
      <c r="J688" s="251" t="s">
        <v>27</v>
      </c>
      <c r="K688" s="252" t="s">
        <v>30</v>
      </c>
      <c r="L688" s="252" t="s">
        <v>825</v>
      </c>
      <c r="M688" s="252" t="s">
        <v>822</v>
      </c>
      <c r="N688" s="251" t="s">
        <v>29</v>
      </c>
      <c r="O688" s="251" t="s">
        <v>84</v>
      </c>
      <c r="P688" s="307"/>
      <c r="Q688" s="167"/>
      <c r="R688" s="241"/>
      <c r="S688" s="241"/>
    </row>
    <row r="689" spans="1:19">
      <c r="A689" s="257">
        <v>43700</v>
      </c>
      <c r="B689" s="252" t="s">
        <v>215</v>
      </c>
      <c r="C689" s="251" t="s">
        <v>22</v>
      </c>
      <c r="D689" s="252" t="s">
        <v>26</v>
      </c>
      <c r="E689" s="1"/>
      <c r="F689" s="1">
        <v>1000</v>
      </c>
      <c r="G689" s="312">
        <f t="shared" si="20"/>
        <v>1.811889619684369</v>
      </c>
      <c r="H689" s="312">
        <v>551.91</v>
      </c>
      <c r="I689" s="240">
        <f t="shared" si="21"/>
        <v>15971719</v>
      </c>
      <c r="J689" s="251" t="s">
        <v>27</v>
      </c>
      <c r="K689" s="252" t="s">
        <v>30</v>
      </c>
      <c r="L689" s="252" t="s">
        <v>825</v>
      </c>
      <c r="M689" s="252" t="s">
        <v>822</v>
      </c>
      <c r="N689" s="251" t="s">
        <v>29</v>
      </c>
      <c r="O689" s="251" t="s">
        <v>84</v>
      </c>
      <c r="P689" s="307"/>
      <c r="Q689" s="167"/>
      <c r="R689" s="241"/>
      <c r="S689" s="241"/>
    </row>
    <row r="690" spans="1:19">
      <c r="A690" s="257">
        <v>43700</v>
      </c>
      <c r="B690" s="252" t="s">
        <v>684</v>
      </c>
      <c r="C690" s="251" t="s">
        <v>294</v>
      </c>
      <c r="D690" s="252" t="s">
        <v>41</v>
      </c>
      <c r="E690" s="1"/>
      <c r="F690" s="1">
        <v>700</v>
      </c>
      <c r="G690" s="312">
        <f t="shared" si="20"/>
        <v>1.2349163785195116</v>
      </c>
      <c r="H690" s="312">
        <v>566.84</v>
      </c>
      <c r="I690" s="240">
        <f t="shared" si="21"/>
        <v>15971019</v>
      </c>
      <c r="J690" s="251" t="s">
        <v>27</v>
      </c>
      <c r="K690" s="252" t="s">
        <v>30</v>
      </c>
      <c r="L690" s="251" t="s">
        <v>818</v>
      </c>
      <c r="M690" s="251" t="s">
        <v>822</v>
      </c>
      <c r="N690" s="251" t="s">
        <v>29</v>
      </c>
      <c r="O690" s="251" t="s">
        <v>84</v>
      </c>
      <c r="P690" s="307"/>
      <c r="Q690" s="167"/>
      <c r="R690" s="241"/>
      <c r="S690" s="241"/>
    </row>
    <row r="691" spans="1:19">
      <c r="A691" s="257">
        <v>43700</v>
      </c>
      <c r="B691" s="252" t="s">
        <v>216</v>
      </c>
      <c r="C691" s="251" t="s">
        <v>22</v>
      </c>
      <c r="D691" s="252" t="s">
        <v>26</v>
      </c>
      <c r="E691" s="1"/>
      <c r="F691" s="1">
        <v>1000</v>
      </c>
      <c r="G691" s="312">
        <f t="shared" si="20"/>
        <v>1.811889619684369</v>
      </c>
      <c r="H691" s="312">
        <v>551.91</v>
      </c>
      <c r="I691" s="240">
        <f t="shared" si="21"/>
        <v>15970019</v>
      </c>
      <c r="J691" s="251" t="s">
        <v>27</v>
      </c>
      <c r="K691" s="252" t="s">
        <v>30</v>
      </c>
      <c r="L691" s="252" t="s">
        <v>825</v>
      </c>
      <c r="M691" s="252" t="s">
        <v>822</v>
      </c>
      <c r="N691" s="251" t="s">
        <v>29</v>
      </c>
      <c r="O691" s="251" t="s">
        <v>84</v>
      </c>
      <c r="P691" s="307"/>
      <c r="Q691" s="167"/>
      <c r="R691" s="241"/>
      <c r="S691" s="241"/>
    </row>
    <row r="692" spans="1:19">
      <c r="A692" s="257">
        <v>43700</v>
      </c>
      <c r="B692" s="252" t="s">
        <v>171</v>
      </c>
      <c r="C692" s="251" t="s">
        <v>22</v>
      </c>
      <c r="D692" s="252" t="s">
        <v>26</v>
      </c>
      <c r="E692" s="1"/>
      <c r="F692" s="1">
        <v>1000</v>
      </c>
      <c r="G692" s="312">
        <f t="shared" si="20"/>
        <v>1.811889619684369</v>
      </c>
      <c r="H692" s="312">
        <v>551.91</v>
      </c>
      <c r="I692" s="240">
        <f t="shared" si="21"/>
        <v>15969019</v>
      </c>
      <c r="J692" s="251" t="s">
        <v>27</v>
      </c>
      <c r="K692" s="252" t="s">
        <v>30</v>
      </c>
      <c r="L692" s="252" t="s">
        <v>825</v>
      </c>
      <c r="M692" s="252" t="s">
        <v>822</v>
      </c>
      <c r="N692" s="251" t="s">
        <v>29</v>
      </c>
      <c r="O692" s="251" t="s">
        <v>84</v>
      </c>
      <c r="P692" s="307"/>
      <c r="Q692" s="167"/>
      <c r="R692" s="241"/>
      <c r="S692" s="241"/>
    </row>
    <row r="693" spans="1:19">
      <c r="A693" s="257">
        <v>43700</v>
      </c>
      <c r="B693" s="252" t="s">
        <v>949</v>
      </c>
      <c r="C693" s="252" t="s">
        <v>32</v>
      </c>
      <c r="D693" s="252" t="s">
        <v>26</v>
      </c>
      <c r="E693" s="1"/>
      <c r="F693" s="1">
        <v>40000</v>
      </c>
      <c r="G693" s="312">
        <f t="shared" si="20"/>
        <v>70.566650201114953</v>
      </c>
      <c r="H693" s="312">
        <v>566.84</v>
      </c>
      <c r="I693" s="240">
        <f t="shared" si="21"/>
        <v>15929019</v>
      </c>
      <c r="J693" s="251" t="s">
        <v>27</v>
      </c>
      <c r="K693" s="252" t="s">
        <v>30</v>
      </c>
      <c r="L693" s="252" t="s">
        <v>818</v>
      </c>
      <c r="M693" s="252" t="s">
        <v>821</v>
      </c>
      <c r="N693" s="251" t="s">
        <v>29</v>
      </c>
      <c r="O693" s="251" t="s">
        <v>84</v>
      </c>
      <c r="P693" s="331" t="s">
        <v>893</v>
      </c>
      <c r="Q693" s="167"/>
      <c r="R693" s="241"/>
      <c r="S693" s="241"/>
    </row>
    <row r="694" spans="1:19">
      <c r="A694" s="257">
        <v>43700</v>
      </c>
      <c r="B694" s="252" t="s">
        <v>390</v>
      </c>
      <c r="C694" s="251" t="s">
        <v>22</v>
      </c>
      <c r="D694" s="254" t="s">
        <v>20</v>
      </c>
      <c r="E694" s="1"/>
      <c r="F694" s="1">
        <v>2000</v>
      </c>
      <c r="G694" s="312">
        <f t="shared" si="20"/>
        <v>3.5283325100557477</v>
      </c>
      <c r="H694" s="312">
        <v>566.84</v>
      </c>
      <c r="I694" s="240">
        <f t="shared" si="21"/>
        <v>15927019</v>
      </c>
      <c r="J694" s="251" t="s">
        <v>49</v>
      </c>
      <c r="K694" s="252" t="s">
        <v>30</v>
      </c>
      <c r="L694" s="252" t="s">
        <v>818</v>
      </c>
      <c r="M694" s="251" t="s">
        <v>822</v>
      </c>
      <c r="N694" s="251" t="s">
        <v>29</v>
      </c>
      <c r="O694" s="251" t="s">
        <v>84</v>
      </c>
      <c r="P694" s="307"/>
      <c r="Q694" s="167"/>
      <c r="R694" s="241"/>
      <c r="S694" s="241"/>
    </row>
    <row r="695" spans="1:19">
      <c r="A695" s="257">
        <v>43700</v>
      </c>
      <c r="B695" s="252" t="s">
        <v>391</v>
      </c>
      <c r="C695" s="251" t="s">
        <v>22</v>
      </c>
      <c r="D695" s="254" t="s">
        <v>20</v>
      </c>
      <c r="E695" s="1"/>
      <c r="F695" s="1">
        <v>1000</v>
      </c>
      <c r="G695" s="312">
        <f t="shared" si="20"/>
        <v>1.7641662550278738</v>
      </c>
      <c r="H695" s="312">
        <v>566.84</v>
      </c>
      <c r="I695" s="240">
        <f t="shared" si="21"/>
        <v>15926019</v>
      </c>
      <c r="J695" s="251" t="s">
        <v>49</v>
      </c>
      <c r="K695" s="252" t="s">
        <v>30</v>
      </c>
      <c r="L695" s="252" t="s">
        <v>818</v>
      </c>
      <c r="M695" s="251" t="s">
        <v>822</v>
      </c>
      <c r="N695" s="251" t="s">
        <v>29</v>
      </c>
      <c r="O695" s="251" t="s">
        <v>84</v>
      </c>
      <c r="P695" s="307"/>
      <c r="Q695" s="167"/>
      <c r="R695" s="241"/>
      <c r="S695" s="241"/>
    </row>
    <row r="696" spans="1:19">
      <c r="A696" s="257">
        <v>43700</v>
      </c>
      <c r="B696" s="252" t="s">
        <v>392</v>
      </c>
      <c r="C696" s="251" t="s">
        <v>22</v>
      </c>
      <c r="D696" s="254" t="s">
        <v>20</v>
      </c>
      <c r="E696" s="1"/>
      <c r="F696" s="1">
        <v>3000</v>
      </c>
      <c r="G696" s="312">
        <f t="shared" si="20"/>
        <v>5.2924987650836215</v>
      </c>
      <c r="H696" s="312">
        <v>566.84</v>
      </c>
      <c r="I696" s="240">
        <f t="shared" si="21"/>
        <v>15923019</v>
      </c>
      <c r="J696" s="251" t="s">
        <v>49</v>
      </c>
      <c r="K696" s="252" t="s">
        <v>30</v>
      </c>
      <c r="L696" s="252" t="s">
        <v>818</v>
      </c>
      <c r="M696" s="251" t="s">
        <v>822</v>
      </c>
      <c r="N696" s="251" t="s">
        <v>29</v>
      </c>
      <c r="O696" s="251" t="s">
        <v>84</v>
      </c>
      <c r="P696" s="307"/>
      <c r="Q696" s="167"/>
      <c r="R696" s="241"/>
      <c r="S696" s="241"/>
    </row>
    <row r="697" spans="1:19">
      <c r="A697" s="257">
        <v>43700</v>
      </c>
      <c r="B697" s="252" t="s">
        <v>393</v>
      </c>
      <c r="C697" s="251" t="s">
        <v>22</v>
      </c>
      <c r="D697" s="254" t="s">
        <v>20</v>
      </c>
      <c r="E697" s="1"/>
      <c r="F697" s="1">
        <v>3000</v>
      </c>
      <c r="G697" s="312">
        <f t="shared" si="20"/>
        <v>5.2924987650836215</v>
      </c>
      <c r="H697" s="312">
        <v>566.84</v>
      </c>
      <c r="I697" s="240">
        <f t="shared" si="21"/>
        <v>15920019</v>
      </c>
      <c r="J697" s="251" t="s">
        <v>49</v>
      </c>
      <c r="K697" s="252" t="s">
        <v>30</v>
      </c>
      <c r="L697" s="252" t="s">
        <v>818</v>
      </c>
      <c r="M697" s="251" t="s">
        <v>822</v>
      </c>
      <c r="N697" s="251" t="s">
        <v>29</v>
      </c>
      <c r="O697" s="251" t="s">
        <v>84</v>
      </c>
      <c r="P697" s="307"/>
      <c r="Q697" s="167"/>
      <c r="R697" s="241"/>
      <c r="S697" s="241"/>
    </row>
    <row r="698" spans="1:19">
      <c r="A698" s="257">
        <v>43700</v>
      </c>
      <c r="B698" s="251" t="s">
        <v>633</v>
      </c>
      <c r="C698" s="251" t="s">
        <v>35</v>
      </c>
      <c r="D698" s="252" t="s">
        <v>26</v>
      </c>
      <c r="E698" s="171"/>
      <c r="F698" s="171">
        <v>20000</v>
      </c>
      <c r="G698" s="312">
        <f t="shared" si="20"/>
        <v>36.237792393687378</v>
      </c>
      <c r="H698" s="312">
        <v>551.91</v>
      </c>
      <c r="I698" s="240">
        <f t="shared" si="21"/>
        <v>15900019</v>
      </c>
      <c r="J698" s="251" t="s">
        <v>19</v>
      </c>
      <c r="K698" s="251" t="s">
        <v>28</v>
      </c>
      <c r="L698" s="252" t="s">
        <v>825</v>
      </c>
      <c r="M698" s="252" t="s">
        <v>822</v>
      </c>
      <c r="N698" s="251" t="s">
        <v>29</v>
      </c>
      <c r="O698" s="251" t="s">
        <v>85</v>
      </c>
      <c r="P698" s="307"/>
      <c r="Q698" s="167"/>
      <c r="R698" s="241"/>
      <c r="S698" s="241"/>
    </row>
    <row r="699" spans="1:19">
      <c r="A699" s="257">
        <v>43700</v>
      </c>
      <c r="B699" s="251" t="s">
        <v>634</v>
      </c>
      <c r="C699" s="251" t="s">
        <v>35</v>
      </c>
      <c r="D699" s="252" t="s">
        <v>26</v>
      </c>
      <c r="E699" s="171"/>
      <c r="F699" s="171">
        <v>25000</v>
      </c>
      <c r="G699" s="312">
        <f t="shared" si="20"/>
        <v>45.297240492109225</v>
      </c>
      <c r="H699" s="312">
        <v>551.91</v>
      </c>
      <c r="I699" s="240">
        <f t="shared" si="21"/>
        <v>15875019</v>
      </c>
      <c r="J699" s="251" t="s">
        <v>19</v>
      </c>
      <c r="K699" s="251" t="s">
        <v>28</v>
      </c>
      <c r="L699" s="252" t="s">
        <v>825</v>
      </c>
      <c r="M699" s="252" t="s">
        <v>822</v>
      </c>
      <c r="N699" s="251" t="s">
        <v>29</v>
      </c>
      <c r="O699" s="251" t="s">
        <v>85</v>
      </c>
      <c r="P699" s="307"/>
      <c r="Q699" s="167"/>
      <c r="R699" s="241"/>
      <c r="S699" s="241"/>
    </row>
    <row r="700" spans="1:19">
      <c r="A700" s="257">
        <v>43700</v>
      </c>
      <c r="B700" s="251" t="s">
        <v>635</v>
      </c>
      <c r="C700" s="251" t="s">
        <v>35</v>
      </c>
      <c r="D700" s="252" t="s">
        <v>26</v>
      </c>
      <c r="E700" s="171"/>
      <c r="F700" s="171">
        <v>10000</v>
      </c>
      <c r="G700" s="312">
        <f t="shared" si="20"/>
        <v>18.118896196843689</v>
      </c>
      <c r="H700" s="312">
        <v>551.91</v>
      </c>
      <c r="I700" s="240">
        <f t="shared" si="21"/>
        <v>15865019</v>
      </c>
      <c r="J700" s="251" t="s">
        <v>19</v>
      </c>
      <c r="K700" s="251" t="s">
        <v>28</v>
      </c>
      <c r="L700" s="252" t="s">
        <v>825</v>
      </c>
      <c r="M700" s="252" t="s">
        <v>822</v>
      </c>
      <c r="N700" s="251" t="s">
        <v>29</v>
      </c>
      <c r="O700" s="251" t="s">
        <v>85</v>
      </c>
      <c r="P700" s="307"/>
      <c r="Q700" s="167"/>
      <c r="R700" s="241"/>
      <c r="S700" s="241"/>
    </row>
    <row r="701" spans="1:19">
      <c r="A701" s="257">
        <v>43700</v>
      </c>
      <c r="B701" s="251" t="s">
        <v>636</v>
      </c>
      <c r="C701" s="251" t="s">
        <v>35</v>
      </c>
      <c r="D701" s="252" t="s">
        <v>26</v>
      </c>
      <c r="E701" s="171"/>
      <c r="F701" s="171">
        <v>20000</v>
      </c>
      <c r="G701" s="312">
        <f t="shared" si="20"/>
        <v>36.237792393687378</v>
      </c>
      <c r="H701" s="312">
        <v>551.91</v>
      </c>
      <c r="I701" s="240">
        <f t="shared" si="21"/>
        <v>15845019</v>
      </c>
      <c r="J701" s="251" t="s">
        <v>19</v>
      </c>
      <c r="K701" s="251" t="s">
        <v>28</v>
      </c>
      <c r="L701" s="252" t="s">
        <v>825</v>
      </c>
      <c r="M701" s="252" t="s">
        <v>822</v>
      </c>
      <c r="N701" s="251" t="s">
        <v>29</v>
      </c>
      <c r="O701" s="251" t="s">
        <v>85</v>
      </c>
      <c r="P701" s="307"/>
      <c r="Q701" s="167"/>
      <c r="R701" s="241"/>
      <c r="S701" s="241"/>
    </row>
    <row r="702" spans="1:19">
      <c r="A702" s="257">
        <v>43700</v>
      </c>
      <c r="B702" s="251" t="s">
        <v>637</v>
      </c>
      <c r="C702" s="251" t="s">
        <v>35</v>
      </c>
      <c r="D702" s="252" t="s">
        <v>26</v>
      </c>
      <c r="E702" s="171"/>
      <c r="F702" s="171">
        <v>20000</v>
      </c>
      <c r="G702" s="312">
        <f t="shared" si="20"/>
        <v>36.237792393687378</v>
      </c>
      <c r="H702" s="312">
        <v>551.91</v>
      </c>
      <c r="I702" s="240">
        <f t="shared" si="21"/>
        <v>15825019</v>
      </c>
      <c r="J702" s="251" t="s">
        <v>19</v>
      </c>
      <c r="K702" s="251" t="s">
        <v>28</v>
      </c>
      <c r="L702" s="252" t="s">
        <v>825</v>
      </c>
      <c r="M702" s="252" t="s">
        <v>822</v>
      </c>
      <c r="N702" s="251" t="s">
        <v>29</v>
      </c>
      <c r="O702" s="251" t="s">
        <v>85</v>
      </c>
      <c r="P702" s="307"/>
      <c r="Q702" s="167"/>
      <c r="R702" s="241"/>
      <c r="S702" s="241"/>
    </row>
    <row r="703" spans="1:19">
      <c r="A703" s="257">
        <v>43700</v>
      </c>
      <c r="B703" s="251" t="s">
        <v>638</v>
      </c>
      <c r="C703" s="251" t="s">
        <v>35</v>
      </c>
      <c r="D703" s="252" t="s">
        <v>26</v>
      </c>
      <c r="E703" s="171"/>
      <c r="F703" s="171">
        <v>15000</v>
      </c>
      <c r="G703" s="312">
        <f t="shared" si="20"/>
        <v>27.178344295265536</v>
      </c>
      <c r="H703" s="312">
        <v>551.91</v>
      </c>
      <c r="I703" s="240">
        <f t="shared" si="21"/>
        <v>15810019</v>
      </c>
      <c r="J703" s="251" t="s">
        <v>19</v>
      </c>
      <c r="K703" s="251" t="s">
        <v>28</v>
      </c>
      <c r="L703" s="252" t="s">
        <v>825</v>
      </c>
      <c r="M703" s="252" t="s">
        <v>822</v>
      </c>
      <c r="N703" s="251" t="s">
        <v>29</v>
      </c>
      <c r="O703" s="251" t="s">
        <v>85</v>
      </c>
      <c r="P703" s="307"/>
      <c r="Q703" s="167"/>
      <c r="R703" s="241"/>
      <c r="S703" s="241"/>
    </row>
    <row r="704" spans="1:19">
      <c r="A704" s="257">
        <v>43700</v>
      </c>
      <c r="B704" s="251" t="s">
        <v>639</v>
      </c>
      <c r="C704" s="251" t="s">
        <v>35</v>
      </c>
      <c r="D704" s="251" t="s">
        <v>36</v>
      </c>
      <c r="E704" s="171"/>
      <c r="F704" s="171">
        <v>20000</v>
      </c>
      <c r="G704" s="312">
        <f t="shared" si="20"/>
        <v>35.283325100557477</v>
      </c>
      <c r="H704" s="312">
        <v>566.84</v>
      </c>
      <c r="I704" s="240">
        <f t="shared" si="21"/>
        <v>15790019</v>
      </c>
      <c r="J704" s="251" t="s">
        <v>19</v>
      </c>
      <c r="K704" s="251" t="s">
        <v>28</v>
      </c>
      <c r="L704" s="251" t="s">
        <v>818</v>
      </c>
      <c r="M704" s="251" t="s">
        <v>822</v>
      </c>
      <c r="N704" s="251" t="s">
        <v>29</v>
      </c>
      <c r="O704" s="251" t="s">
        <v>85</v>
      </c>
      <c r="P704" s="307"/>
      <c r="Q704" s="167"/>
      <c r="R704" s="241"/>
      <c r="S704" s="241"/>
    </row>
    <row r="705" spans="1:19">
      <c r="A705" s="257">
        <v>43700</v>
      </c>
      <c r="B705" s="251" t="s">
        <v>771</v>
      </c>
      <c r="C705" s="253" t="s">
        <v>294</v>
      </c>
      <c r="D705" s="251" t="s">
        <v>41</v>
      </c>
      <c r="E705" s="166"/>
      <c r="F705" s="165">
        <v>145900</v>
      </c>
      <c r="G705" s="312">
        <f t="shared" si="20"/>
        <v>256.79386088425798</v>
      </c>
      <c r="H705" s="312">
        <v>568.16</v>
      </c>
      <c r="I705" s="240">
        <f t="shared" si="21"/>
        <v>15644119</v>
      </c>
      <c r="J705" s="251" t="s">
        <v>71</v>
      </c>
      <c r="K705" s="252">
        <v>3635079</v>
      </c>
      <c r="L705" s="251" t="s">
        <v>826</v>
      </c>
      <c r="M705" s="251" t="s">
        <v>821</v>
      </c>
      <c r="N705" s="251" t="s">
        <v>29</v>
      </c>
      <c r="O705" s="251" t="s">
        <v>85</v>
      </c>
      <c r="P705" s="331" t="s">
        <v>886</v>
      </c>
      <c r="Q705" s="167"/>
      <c r="R705" s="241"/>
      <c r="S705" s="241"/>
    </row>
    <row r="706" spans="1:19">
      <c r="A706" s="257">
        <v>43701</v>
      </c>
      <c r="B706" s="252" t="s">
        <v>209</v>
      </c>
      <c r="C706" s="251" t="s">
        <v>22</v>
      </c>
      <c r="D706" s="252" t="s">
        <v>26</v>
      </c>
      <c r="E706" s="1"/>
      <c r="F706" s="1">
        <v>1000</v>
      </c>
      <c r="G706" s="312">
        <f t="shared" si="20"/>
        <v>1.811889619684369</v>
      </c>
      <c r="H706" s="312">
        <v>551.91</v>
      </c>
      <c r="I706" s="240">
        <f t="shared" si="21"/>
        <v>15643119</v>
      </c>
      <c r="J706" s="251" t="s">
        <v>27</v>
      </c>
      <c r="K706" s="252" t="s">
        <v>30</v>
      </c>
      <c r="L706" s="252" t="s">
        <v>825</v>
      </c>
      <c r="M706" s="252" t="s">
        <v>822</v>
      </c>
      <c r="N706" s="251" t="s">
        <v>29</v>
      </c>
      <c r="O706" s="251" t="s">
        <v>84</v>
      </c>
      <c r="P706" s="307"/>
      <c r="Q706" s="167"/>
      <c r="R706" s="241"/>
      <c r="S706" s="241"/>
    </row>
    <row r="707" spans="1:19">
      <c r="A707" s="257">
        <v>43701</v>
      </c>
      <c r="B707" s="252" t="s">
        <v>218</v>
      </c>
      <c r="C707" s="251" t="s">
        <v>22</v>
      </c>
      <c r="D707" s="252" t="s">
        <v>26</v>
      </c>
      <c r="E707" s="1"/>
      <c r="F707" s="1">
        <v>3500</v>
      </c>
      <c r="G707" s="312">
        <f t="shared" si="20"/>
        <v>6.3416136688952909</v>
      </c>
      <c r="H707" s="312">
        <v>551.91</v>
      </c>
      <c r="I707" s="240">
        <f t="shared" si="21"/>
        <v>15639619</v>
      </c>
      <c r="J707" s="251" t="s">
        <v>27</v>
      </c>
      <c r="K707" s="252" t="s">
        <v>30</v>
      </c>
      <c r="L707" s="252" t="s">
        <v>825</v>
      </c>
      <c r="M707" s="252" t="s">
        <v>822</v>
      </c>
      <c r="N707" s="251" t="s">
        <v>29</v>
      </c>
      <c r="O707" s="251" t="s">
        <v>84</v>
      </c>
      <c r="P707" s="307"/>
      <c r="Q707" s="167"/>
      <c r="R707" s="241"/>
      <c r="S707" s="241"/>
    </row>
    <row r="708" spans="1:19">
      <c r="A708" s="257">
        <v>43701</v>
      </c>
      <c r="B708" s="252" t="s">
        <v>847</v>
      </c>
      <c r="C708" s="251" t="s">
        <v>22</v>
      </c>
      <c r="D708" s="251" t="s">
        <v>20</v>
      </c>
      <c r="E708" s="1"/>
      <c r="F708" s="1">
        <v>16000</v>
      </c>
      <c r="G708" s="312">
        <f t="shared" si="20"/>
        <v>28.226660080445981</v>
      </c>
      <c r="H708" s="312">
        <v>566.84</v>
      </c>
      <c r="I708" s="240">
        <f t="shared" si="21"/>
        <v>15623619</v>
      </c>
      <c r="J708" s="251" t="s">
        <v>21</v>
      </c>
      <c r="K708" s="252" t="s">
        <v>23</v>
      </c>
      <c r="L708" s="252" t="s">
        <v>818</v>
      </c>
      <c r="M708" s="251" t="s">
        <v>822</v>
      </c>
      <c r="N708" s="251" t="s">
        <v>29</v>
      </c>
      <c r="O708" s="251" t="s">
        <v>85</v>
      </c>
      <c r="P708" s="307"/>
      <c r="Q708" s="167"/>
      <c r="R708" s="241"/>
      <c r="S708" s="241"/>
    </row>
    <row r="709" spans="1:19">
      <c r="A709" s="257">
        <v>43701</v>
      </c>
      <c r="B709" s="252" t="s">
        <v>942</v>
      </c>
      <c r="C709" s="252" t="s">
        <v>829</v>
      </c>
      <c r="D709" s="251" t="s">
        <v>20</v>
      </c>
      <c r="E709" s="1"/>
      <c r="F709" s="1">
        <v>1200</v>
      </c>
      <c r="G709" s="312">
        <f t="shared" si="20"/>
        <v>2.1169995060334483</v>
      </c>
      <c r="H709" s="312">
        <v>566.84</v>
      </c>
      <c r="I709" s="240">
        <f t="shared" si="21"/>
        <v>15622419</v>
      </c>
      <c r="J709" s="251" t="s">
        <v>21</v>
      </c>
      <c r="K709" s="252" t="s">
        <v>23</v>
      </c>
      <c r="L709" s="252" t="s">
        <v>818</v>
      </c>
      <c r="M709" s="251" t="s">
        <v>822</v>
      </c>
      <c r="N709" s="251" t="s">
        <v>29</v>
      </c>
      <c r="O709" s="251" t="s">
        <v>84</v>
      </c>
      <c r="P709" s="307"/>
      <c r="Q709" s="167"/>
      <c r="R709" s="241"/>
      <c r="S709" s="241"/>
    </row>
    <row r="710" spans="1:19">
      <c r="A710" s="257">
        <v>43701</v>
      </c>
      <c r="B710" s="252" t="s">
        <v>943</v>
      </c>
      <c r="C710" s="252" t="s">
        <v>829</v>
      </c>
      <c r="D710" s="251" t="s">
        <v>20</v>
      </c>
      <c r="E710" s="1"/>
      <c r="F710" s="1">
        <v>1200</v>
      </c>
      <c r="G710" s="312">
        <f t="shared" si="20"/>
        <v>2.1169995060334483</v>
      </c>
      <c r="H710" s="312">
        <v>566.84</v>
      </c>
      <c r="I710" s="240">
        <f t="shared" si="21"/>
        <v>15621219</v>
      </c>
      <c r="J710" s="251" t="s">
        <v>21</v>
      </c>
      <c r="K710" s="252" t="s">
        <v>23</v>
      </c>
      <c r="L710" s="252" t="s">
        <v>818</v>
      </c>
      <c r="M710" s="251" t="s">
        <v>822</v>
      </c>
      <c r="N710" s="251" t="s">
        <v>29</v>
      </c>
      <c r="O710" s="252" t="s">
        <v>85</v>
      </c>
      <c r="P710" s="307"/>
      <c r="Q710" s="167"/>
      <c r="R710" s="241"/>
      <c r="S710" s="241"/>
    </row>
    <row r="711" spans="1:19">
      <c r="A711" s="257">
        <v>43701</v>
      </c>
      <c r="B711" s="252" t="s">
        <v>646</v>
      </c>
      <c r="C711" s="252" t="s">
        <v>294</v>
      </c>
      <c r="D711" s="251" t="s">
        <v>41</v>
      </c>
      <c r="E711" s="1"/>
      <c r="F711" s="1">
        <v>1000</v>
      </c>
      <c r="G711" s="312">
        <f t="shared" si="20"/>
        <v>1.7641662550278738</v>
      </c>
      <c r="H711" s="312">
        <v>566.84</v>
      </c>
      <c r="I711" s="240">
        <f t="shared" si="21"/>
        <v>15620219</v>
      </c>
      <c r="J711" s="251" t="s">
        <v>21</v>
      </c>
      <c r="K711" s="252" t="s">
        <v>226</v>
      </c>
      <c r="L711" s="251" t="s">
        <v>818</v>
      </c>
      <c r="M711" s="251" t="s">
        <v>822</v>
      </c>
      <c r="N711" s="251" t="s">
        <v>29</v>
      </c>
      <c r="O711" s="251" t="s">
        <v>84</v>
      </c>
      <c r="P711" s="307"/>
      <c r="Q711" s="167"/>
      <c r="R711" s="241"/>
      <c r="S711" s="241"/>
    </row>
    <row r="712" spans="1:19">
      <c r="A712" s="257">
        <v>43701</v>
      </c>
      <c r="B712" s="252" t="s">
        <v>288</v>
      </c>
      <c r="C712" s="251" t="s">
        <v>22</v>
      </c>
      <c r="D712" s="251" t="s">
        <v>20</v>
      </c>
      <c r="E712" s="1"/>
      <c r="F712" s="1">
        <v>2000</v>
      </c>
      <c r="G712" s="312">
        <f t="shared" si="20"/>
        <v>3.5283325100557477</v>
      </c>
      <c r="H712" s="312">
        <v>566.84</v>
      </c>
      <c r="I712" s="240">
        <f t="shared" si="21"/>
        <v>15618219</v>
      </c>
      <c r="J712" s="251" t="s">
        <v>21</v>
      </c>
      <c r="K712" s="252" t="s">
        <v>226</v>
      </c>
      <c r="L712" s="252" t="s">
        <v>818</v>
      </c>
      <c r="M712" s="251" t="s">
        <v>822</v>
      </c>
      <c r="N712" s="251" t="s">
        <v>29</v>
      </c>
      <c r="O712" s="251" t="s">
        <v>84</v>
      </c>
      <c r="P712" s="307"/>
      <c r="Q712" s="167"/>
      <c r="R712" s="241"/>
      <c r="S712" s="241"/>
    </row>
    <row r="713" spans="1:19">
      <c r="A713" s="257">
        <v>43701</v>
      </c>
      <c r="B713" s="252" t="s">
        <v>659</v>
      </c>
      <c r="C713" s="252" t="s">
        <v>32</v>
      </c>
      <c r="D713" s="251" t="s">
        <v>20</v>
      </c>
      <c r="E713" s="1"/>
      <c r="F713" s="1">
        <v>280000</v>
      </c>
      <c r="G713" s="312">
        <f t="shared" si="20"/>
        <v>493.96655140780462</v>
      </c>
      <c r="H713" s="312">
        <v>566.84</v>
      </c>
      <c r="I713" s="240">
        <f t="shared" si="21"/>
        <v>15338219</v>
      </c>
      <c r="J713" s="251" t="s">
        <v>21</v>
      </c>
      <c r="K713" s="252" t="s">
        <v>23</v>
      </c>
      <c r="L713" s="252" t="s">
        <v>818</v>
      </c>
      <c r="M713" s="251" t="s">
        <v>822</v>
      </c>
      <c r="N713" s="251" t="s">
        <v>29</v>
      </c>
      <c r="O713" s="252" t="s">
        <v>85</v>
      </c>
      <c r="P713" s="307" t="s">
        <v>856</v>
      </c>
      <c r="Q713" s="167"/>
      <c r="R713" s="241"/>
      <c r="S713" s="241"/>
    </row>
    <row r="714" spans="1:19">
      <c r="A714" s="257">
        <v>43701</v>
      </c>
      <c r="B714" s="252" t="s">
        <v>720</v>
      </c>
      <c r="C714" s="252" t="s">
        <v>32</v>
      </c>
      <c r="D714" s="251" t="s">
        <v>20</v>
      </c>
      <c r="E714" s="1"/>
      <c r="F714" s="1">
        <v>100000</v>
      </c>
      <c r="G714" s="312">
        <f t="shared" si="20"/>
        <v>176.41662550278738</v>
      </c>
      <c r="H714" s="312">
        <v>566.84</v>
      </c>
      <c r="I714" s="240">
        <f t="shared" si="21"/>
        <v>15238219</v>
      </c>
      <c r="J714" s="251" t="s">
        <v>21</v>
      </c>
      <c r="K714" s="252" t="s">
        <v>226</v>
      </c>
      <c r="L714" s="252" t="s">
        <v>818</v>
      </c>
      <c r="M714" s="251" t="s">
        <v>822</v>
      </c>
      <c r="N714" s="251" t="s">
        <v>29</v>
      </c>
      <c r="O714" s="251" t="s">
        <v>84</v>
      </c>
      <c r="P714" s="307"/>
      <c r="Q714" s="167"/>
      <c r="R714" s="241"/>
      <c r="S714" s="241"/>
    </row>
    <row r="715" spans="1:19">
      <c r="A715" s="257">
        <v>43701</v>
      </c>
      <c r="B715" s="252" t="s">
        <v>645</v>
      </c>
      <c r="C715" s="252" t="s">
        <v>647</v>
      </c>
      <c r="D715" s="251" t="s">
        <v>41</v>
      </c>
      <c r="E715" s="1"/>
      <c r="F715" s="1">
        <v>5000</v>
      </c>
      <c r="G715" s="312">
        <f t="shared" si="20"/>
        <v>8.8208312751393692</v>
      </c>
      <c r="H715" s="312">
        <v>566.84</v>
      </c>
      <c r="I715" s="240">
        <f t="shared" si="21"/>
        <v>15233219</v>
      </c>
      <c r="J715" s="251" t="s">
        <v>21</v>
      </c>
      <c r="K715" s="252" t="s">
        <v>23</v>
      </c>
      <c r="L715" s="251" t="s">
        <v>818</v>
      </c>
      <c r="M715" s="251" t="s">
        <v>822</v>
      </c>
      <c r="N715" s="251" t="s">
        <v>29</v>
      </c>
      <c r="O715" s="251" t="s">
        <v>84</v>
      </c>
      <c r="P715" s="307"/>
      <c r="Q715" s="167"/>
      <c r="R715" s="241"/>
      <c r="S715" s="241"/>
    </row>
    <row r="716" spans="1:19">
      <c r="A716" s="257">
        <v>43701</v>
      </c>
      <c r="B716" s="252" t="s">
        <v>289</v>
      </c>
      <c r="C716" s="251" t="s">
        <v>22</v>
      </c>
      <c r="D716" s="251" t="s">
        <v>20</v>
      </c>
      <c r="E716" s="1"/>
      <c r="F716" s="1">
        <v>2000</v>
      </c>
      <c r="G716" s="312">
        <f t="shared" si="20"/>
        <v>3.5283325100557477</v>
      </c>
      <c r="H716" s="312">
        <v>566.84</v>
      </c>
      <c r="I716" s="240">
        <f t="shared" si="21"/>
        <v>15231219</v>
      </c>
      <c r="J716" s="251" t="s">
        <v>21</v>
      </c>
      <c r="K716" s="252" t="s">
        <v>226</v>
      </c>
      <c r="L716" s="252" t="s">
        <v>818</v>
      </c>
      <c r="M716" s="251" t="s">
        <v>822</v>
      </c>
      <c r="N716" s="251" t="s">
        <v>29</v>
      </c>
      <c r="O716" s="251" t="s">
        <v>84</v>
      </c>
      <c r="P716" s="307"/>
      <c r="Q716" s="167"/>
      <c r="R716" s="241"/>
      <c r="S716" s="241"/>
    </row>
    <row r="717" spans="1:19">
      <c r="A717" s="257">
        <v>43701</v>
      </c>
      <c r="B717" s="252" t="s">
        <v>752</v>
      </c>
      <c r="C717" s="252" t="s">
        <v>65</v>
      </c>
      <c r="D717" s="251" t="s">
        <v>20</v>
      </c>
      <c r="E717" s="1"/>
      <c r="F717" s="1">
        <v>3400</v>
      </c>
      <c r="G717" s="312">
        <f t="shared" ref="G717:G780" si="22">+F717/H717</f>
        <v>5.9981652670947705</v>
      </c>
      <c r="H717" s="312">
        <v>566.84</v>
      </c>
      <c r="I717" s="240">
        <f t="shared" si="21"/>
        <v>15227819</v>
      </c>
      <c r="J717" s="251" t="s">
        <v>21</v>
      </c>
      <c r="K717" s="252" t="s">
        <v>23</v>
      </c>
      <c r="L717" s="252" t="s">
        <v>818</v>
      </c>
      <c r="M717" s="251" t="s">
        <v>822</v>
      </c>
      <c r="N717" s="251" t="s">
        <v>29</v>
      </c>
      <c r="O717" s="251" t="s">
        <v>84</v>
      </c>
      <c r="P717" s="307"/>
      <c r="Q717" s="167"/>
      <c r="R717" s="241"/>
      <c r="S717" s="241"/>
    </row>
    <row r="718" spans="1:19">
      <c r="A718" s="257">
        <v>43701</v>
      </c>
      <c r="B718" s="252" t="s">
        <v>291</v>
      </c>
      <c r="C718" s="251" t="s">
        <v>22</v>
      </c>
      <c r="D718" s="251" t="s">
        <v>20</v>
      </c>
      <c r="E718" s="1"/>
      <c r="F718" s="1">
        <v>2000</v>
      </c>
      <c r="G718" s="312">
        <f t="shared" si="22"/>
        <v>3.5283325100557477</v>
      </c>
      <c r="H718" s="312">
        <v>566.84</v>
      </c>
      <c r="I718" s="240">
        <f t="shared" si="21"/>
        <v>15225819</v>
      </c>
      <c r="J718" s="251" t="s">
        <v>21</v>
      </c>
      <c r="K718" s="252" t="s">
        <v>226</v>
      </c>
      <c r="L718" s="252" t="s">
        <v>818</v>
      </c>
      <c r="M718" s="251" t="s">
        <v>822</v>
      </c>
      <c r="N718" s="251" t="s">
        <v>29</v>
      </c>
      <c r="O718" s="251" t="s">
        <v>84</v>
      </c>
      <c r="P718" s="307"/>
      <c r="Q718" s="167"/>
      <c r="R718" s="241"/>
      <c r="S718" s="241"/>
    </row>
    <row r="719" spans="1:19">
      <c r="A719" s="257">
        <v>43701</v>
      </c>
      <c r="B719" s="252" t="s">
        <v>820</v>
      </c>
      <c r="C719" s="252" t="s">
        <v>32</v>
      </c>
      <c r="D719" s="254" t="s">
        <v>20</v>
      </c>
      <c r="E719" s="1"/>
      <c r="F719" s="1">
        <v>112000</v>
      </c>
      <c r="G719" s="312">
        <f t="shared" si="22"/>
        <v>197.58662056312187</v>
      </c>
      <c r="H719" s="312">
        <v>566.84</v>
      </c>
      <c r="I719" s="240">
        <f t="shared" ref="I719:I782" si="23">I718+E719-F719</f>
        <v>15113819</v>
      </c>
      <c r="J719" s="251" t="s">
        <v>49</v>
      </c>
      <c r="K719" s="252" t="s">
        <v>23</v>
      </c>
      <c r="L719" s="252" t="s">
        <v>818</v>
      </c>
      <c r="M719" s="252" t="s">
        <v>822</v>
      </c>
      <c r="N719" s="251" t="s">
        <v>29</v>
      </c>
      <c r="O719" s="251" t="s">
        <v>85</v>
      </c>
      <c r="P719" s="307"/>
      <c r="Q719" s="167"/>
      <c r="R719" s="241"/>
      <c r="S719" s="241"/>
    </row>
    <row r="720" spans="1:19">
      <c r="A720" s="257">
        <v>43701</v>
      </c>
      <c r="B720" s="252" t="s">
        <v>394</v>
      </c>
      <c r="C720" s="251" t="s">
        <v>22</v>
      </c>
      <c r="D720" s="254" t="s">
        <v>20</v>
      </c>
      <c r="E720" s="1"/>
      <c r="F720" s="1">
        <v>3000</v>
      </c>
      <c r="G720" s="312">
        <f t="shared" si="22"/>
        <v>5.2924987650836215</v>
      </c>
      <c r="H720" s="312">
        <v>566.84</v>
      </c>
      <c r="I720" s="240">
        <f t="shared" si="23"/>
        <v>15110819</v>
      </c>
      <c r="J720" s="251" t="s">
        <v>49</v>
      </c>
      <c r="K720" s="252" t="s">
        <v>30</v>
      </c>
      <c r="L720" s="252" t="s">
        <v>818</v>
      </c>
      <c r="M720" s="251" t="s">
        <v>822</v>
      </c>
      <c r="N720" s="251" t="s">
        <v>29</v>
      </c>
      <c r="O720" s="251" t="s">
        <v>84</v>
      </c>
      <c r="P720" s="307"/>
      <c r="Q720" s="167"/>
      <c r="R720" s="241"/>
      <c r="S720" s="241"/>
    </row>
    <row r="721" spans="1:19">
      <c r="A721" s="257">
        <v>43701</v>
      </c>
      <c r="B721" s="251" t="s">
        <v>56</v>
      </c>
      <c r="C721" s="251" t="s">
        <v>22</v>
      </c>
      <c r="D721" s="254" t="s">
        <v>20</v>
      </c>
      <c r="E721" s="1"/>
      <c r="F721" s="1">
        <v>16000</v>
      </c>
      <c r="G721" s="312">
        <f t="shared" si="22"/>
        <v>28.226660080445981</v>
      </c>
      <c r="H721" s="312">
        <v>566.84</v>
      </c>
      <c r="I721" s="240">
        <f t="shared" si="23"/>
        <v>15094819</v>
      </c>
      <c r="J721" s="251" t="s">
        <v>49</v>
      </c>
      <c r="K721" s="252" t="s">
        <v>23</v>
      </c>
      <c r="L721" s="252" t="s">
        <v>818</v>
      </c>
      <c r="M721" s="251" t="s">
        <v>822</v>
      </c>
      <c r="N721" s="251" t="s">
        <v>29</v>
      </c>
      <c r="O721" s="251" t="s">
        <v>85</v>
      </c>
      <c r="P721" s="307" t="s">
        <v>848</v>
      </c>
      <c r="Q721" s="167"/>
      <c r="R721" s="241"/>
      <c r="S721" s="241"/>
    </row>
    <row r="722" spans="1:19">
      <c r="A722" s="257">
        <v>43701</v>
      </c>
      <c r="B722" s="251" t="s">
        <v>57</v>
      </c>
      <c r="C722" s="251" t="s">
        <v>829</v>
      </c>
      <c r="D722" s="254" t="s">
        <v>20</v>
      </c>
      <c r="E722" s="1"/>
      <c r="F722" s="1">
        <v>1200</v>
      </c>
      <c r="G722" s="312">
        <f t="shared" si="22"/>
        <v>2.1169995060334483</v>
      </c>
      <c r="H722" s="312">
        <v>566.84</v>
      </c>
      <c r="I722" s="240">
        <f t="shared" si="23"/>
        <v>15093619</v>
      </c>
      <c r="J722" s="251" t="s">
        <v>49</v>
      </c>
      <c r="K722" s="252" t="s">
        <v>23</v>
      </c>
      <c r="L722" s="252" t="s">
        <v>818</v>
      </c>
      <c r="M722" s="251" t="s">
        <v>822</v>
      </c>
      <c r="N722" s="251" t="s">
        <v>29</v>
      </c>
      <c r="O722" s="251" t="s">
        <v>85</v>
      </c>
      <c r="P722" s="307"/>
      <c r="Q722" s="167"/>
      <c r="R722" s="241"/>
      <c r="S722" s="241"/>
    </row>
    <row r="723" spans="1:19">
      <c r="A723" s="257">
        <v>43701</v>
      </c>
      <c r="B723" s="251" t="s">
        <v>58</v>
      </c>
      <c r="C723" s="251" t="s">
        <v>829</v>
      </c>
      <c r="D723" s="254" t="s">
        <v>20</v>
      </c>
      <c r="E723" s="1"/>
      <c r="F723" s="1">
        <v>1200</v>
      </c>
      <c r="G723" s="312">
        <f t="shared" si="22"/>
        <v>2.1169995060334483</v>
      </c>
      <c r="H723" s="312">
        <v>566.84</v>
      </c>
      <c r="I723" s="240">
        <f t="shared" si="23"/>
        <v>15092419</v>
      </c>
      <c r="J723" s="251" t="s">
        <v>49</v>
      </c>
      <c r="K723" s="252">
        <v>111064</v>
      </c>
      <c r="L723" s="252" t="s">
        <v>818</v>
      </c>
      <c r="M723" s="251" t="s">
        <v>822</v>
      </c>
      <c r="N723" s="251" t="s">
        <v>29</v>
      </c>
      <c r="O723" s="251" t="s">
        <v>85</v>
      </c>
      <c r="P723" s="307"/>
      <c r="Q723" s="167"/>
      <c r="R723" s="241"/>
      <c r="S723" s="241"/>
    </row>
    <row r="724" spans="1:19">
      <c r="A724" s="257">
        <v>43701</v>
      </c>
      <c r="B724" s="251" t="s">
        <v>395</v>
      </c>
      <c r="C724" s="252" t="s">
        <v>829</v>
      </c>
      <c r="D724" s="254" t="s">
        <v>20</v>
      </c>
      <c r="E724" s="1"/>
      <c r="F724" s="1">
        <v>1000</v>
      </c>
      <c r="G724" s="312">
        <f t="shared" si="22"/>
        <v>1.7641662550278738</v>
      </c>
      <c r="H724" s="312">
        <v>566.84</v>
      </c>
      <c r="I724" s="240">
        <f t="shared" si="23"/>
        <v>15091419</v>
      </c>
      <c r="J724" s="251" t="s">
        <v>49</v>
      </c>
      <c r="K724" s="252" t="s">
        <v>23</v>
      </c>
      <c r="L724" s="252" t="s">
        <v>818</v>
      </c>
      <c r="M724" s="251" t="s">
        <v>822</v>
      </c>
      <c r="N724" s="251" t="s">
        <v>29</v>
      </c>
      <c r="O724" s="251" t="s">
        <v>85</v>
      </c>
      <c r="P724" s="307"/>
      <c r="Q724" s="167"/>
      <c r="R724" s="241"/>
      <c r="S724" s="241"/>
    </row>
    <row r="725" spans="1:19">
      <c r="A725" s="257">
        <v>43701</v>
      </c>
      <c r="B725" s="252" t="s">
        <v>396</v>
      </c>
      <c r="C725" s="251" t="s">
        <v>22</v>
      </c>
      <c r="D725" s="254" t="s">
        <v>20</v>
      </c>
      <c r="E725" s="1"/>
      <c r="F725" s="1">
        <v>1000</v>
      </c>
      <c r="G725" s="312">
        <f t="shared" si="22"/>
        <v>1.7641662550278738</v>
      </c>
      <c r="H725" s="312">
        <v>566.84</v>
      </c>
      <c r="I725" s="240">
        <f t="shared" si="23"/>
        <v>15090419</v>
      </c>
      <c r="J725" s="251" t="s">
        <v>49</v>
      </c>
      <c r="K725" s="252" t="s">
        <v>30</v>
      </c>
      <c r="L725" s="252" t="s">
        <v>818</v>
      </c>
      <c r="M725" s="251" t="s">
        <v>822</v>
      </c>
      <c r="N725" s="251" t="s">
        <v>29</v>
      </c>
      <c r="O725" s="251" t="s">
        <v>84</v>
      </c>
      <c r="P725" s="307"/>
      <c r="Q725" s="167"/>
      <c r="R725" s="241"/>
      <c r="S725" s="241"/>
    </row>
    <row r="726" spans="1:19">
      <c r="A726" s="257">
        <v>43701</v>
      </c>
      <c r="B726" s="252" t="s">
        <v>397</v>
      </c>
      <c r="C726" s="252" t="s">
        <v>32</v>
      </c>
      <c r="D726" s="254" t="s">
        <v>20</v>
      </c>
      <c r="E726" s="1"/>
      <c r="F726" s="1">
        <v>100000</v>
      </c>
      <c r="G726" s="312">
        <f t="shared" si="22"/>
        <v>176.41662550278738</v>
      </c>
      <c r="H726" s="312">
        <v>566.84</v>
      </c>
      <c r="I726" s="240">
        <f t="shared" si="23"/>
        <v>14990419</v>
      </c>
      <c r="J726" s="251" t="s">
        <v>49</v>
      </c>
      <c r="K726" s="252" t="s">
        <v>30</v>
      </c>
      <c r="L726" s="252" t="s">
        <v>818</v>
      </c>
      <c r="M726" s="251" t="s">
        <v>822</v>
      </c>
      <c r="N726" s="251" t="s">
        <v>29</v>
      </c>
      <c r="O726" s="251" t="s">
        <v>84</v>
      </c>
      <c r="P726" s="307"/>
      <c r="Q726" s="167"/>
      <c r="R726" s="241"/>
      <c r="S726" s="241"/>
    </row>
    <row r="727" spans="1:19">
      <c r="A727" s="257">
        <v>43701</v>
      </c>
      <c r="B727" s="252" t="s">
        <v>701</v>
      </c>
      <c r="C727" s="251" t="s">
        <v>22</v>
      </c>
      <c r="D727" s="252" t="s">
        <v>26</v>
      </c>
      <c r="E727" s="1"/>
      <c r="F727" s="1">
        <v>1000</v>
      </c>
      <c r="G727" s="312">
        <f t="shared" si="22"/>
        <v>1.811889619684369</v>
      </c>
      <c r="H727" s="312">
        <v>551.91</v>
      </c>
      <c r="I727" s="240">
        <f t="shared" si="23"/>
        <v>14989419</v>
      </c>
      <c r="J727" s="251" t="s">
        <v>33</v>
      </c>
      <c r="K727" s="252" t="s">
        <v>30</v>
      </c>
      <c r="L727" s="252" t="s">
        <v>825</v>
      </c>
      <c r="M727" s="252" t="s">
        <v>822</v>
      </c>
      <c r="N727" s="252" t="s">
        <v>29</v>
      </c>
      <c r="O727" s="251" t="s">
        <v>84</v>
      </c>
      <c r="P727" s="307"/>
      <c r="Q727" s="167"/>
      <c r="R727" s="241"/>
      <c r="S727" s="241"/>
    </row>
    <row r="728" spans="1:19">
      <c r="A728" s="257">
        <v>43701</v>
      </c>
      <c r="B728" s="252" t="s">
        <v>872</v>
      </c>
      <c r="C728" s="251" t="s">
        <v>22</v>
      </c>
      <c r="D728" s="252" t="s">
        <v>26</v>
      </c>
      <c r="E728" s="1"/>
      <c r="F728" s="1">
        <v>1000</v>
      </c>
      <c r="G728" s="312">
        <f t="shared" si="22"/>
        <v>1.811889619684369</v>
      </c>
      <c r="H728" s="312">
        <v>551.91</v>
      </c>
      <c r="I728" s="240">
        <f t="shared" si="23"/>
        <v>14988419</v>
      </c>
      <c r="J728" s="251" t="s">
        <v>33</v>
      </c>
      <c r="K728" s="252" t="s">
        <v>30</v>
      </c>
      <c r="L728" s="252" t="s">
        <v>825</v>
      </c>
      <c r="M728" s="252" t="s">
        <v>822</v>
      </c>
      <c r="N728" s="252" t="s">
        <v>29</v>
      </c>
      <c r="O728" s="251" t="s">
        <v>84</v>
      </c>
      <c r="P728" s="307"/>
      <c r="Q728" s="167"/>
      <c r="R728" s="241"/>
      <c r="S728" s="241"/>
    </row>
    <row r="729" spans="1:19">
      <c r="A729" s="257">
        <v>43701</v>
      </c>
      <c r="B729" s="251" t="s">
        <v>686</v>
      </c>
      <c r="C729" s="251" t="s">
        <v>688</v>
      </c>
      <c r="D729" s="251" t="s">
        <v>41</v>
      </c>
      <c r="E729" s="171"/>
      <c r="F729" s="171">
        <v>15000</v>
      </c>
      <c r="G729" s="312">
        <f t="shared" si="22"/>
        <v>26.462493825418107</v>
      </c>
      <c r="H729" s="312">
        <v>566.84</v>
      </c>
      <c r="I729" s="240">
        <f t="shared" si="23"/>
        <v>14973419</v>
      </c>
      <c r="J729" s="251" t="s">
        <v>19</v>
      </c>
      <c r="K729" s="251">
        <v>2985</v>
      </c>
      <c r="L729" s="251" t="s">
        <v>818</v>
      </c>
      <c r="M729" s="251" t="s">
        <v>822</v>
      </c>
      <c r="N729" s="251" t="s">
        <v>29</v>
      </c>
      <c r="O729" s="251" t="s">
        <v>85</v>
      </c>
      <c r="P729" s="307"/>
      <c r="Q729" s="167"/>
      <c r="R729" s="241"/>
      <c r="S729" s="241"/>
    </row>
    <row r="730" spans="1:19">
      <c r="A730" s="257">
        <v>43701</v>
      </c>
      <c r="B730" s="251" t="s">
        <v>849</v>
      </c>
      <c r="C730" s="251" t="s">
        <v>73</v>
      </c>
      <c r="D730" s="251" t="s">
        <v>41</v>
      </c>
      <c r="E730" s="171"/>
      <c r="F730" s="171">
        <v>7000</v>
      </c>
      <c r="G730" s="312">
        <f t="shared" si="22"/>
        <v>12.349163785195117</v>
      </c>
      <c r="H730" s="312">
        <v>566.84</v>
      </c>
      <c r="I730" s="240">
        <f t="shared" si="23"/>
        <v>14966419</v>
      </c>
      <c r="J730" s="251" t="s">
        <v>19</v>
      </c>
      <c r="K730" s="251" t="s">
        <v>526</v>
      </c>
      <c r="L730" s="251" t="s">
        <v>818</v>
      </c>
      <c r="M730" s="251" t="s">
        <v>822</v>
      </c>
      <c r="N730" s="251" t="s">
        <v>29</v>
      </c>
      <c r="O730" s="251" t="s">
        <v>85</v>
      </c>
      <c r="P730" s="307" t="s">
        <v>629</v>
      </c>
      <c r="Q730" s="167"/>
      <c r="R730" s="241"/>
      <c r="S730" s="241"/>
    </row>
    <row r="731" spans="1:19">
      <c r="A731" s="257">
        <v>43702</v>
      </c>
      <c r="B731" s="252" t="s">
        <v>292</v>
      </c>
      <c r="C731" s="251" t="s">
        <v>22</v>
      </c>
      <c r="D731" s="251" t="s">
        <v>20</v>
      </c>
      <c r="E731" s="1"/>
      <c r="F731" s="1">
        <v>1000</v>
      </c>
      <c r="G731" s="312">
        <f t="shared" si="22"/>
        <v>1.7641662550278738</v>
      </c>
      <c r="H731" s="312">
        <v>566.84</v>
      </c>
      <c r="I731" s="240">
        <f t="shared" si="23"/>
        <v>14965419</v>
      </c>
      <c r="J731" s="251" t="s">
        <v>21</v>
      </c>
      <c r="K731" s="252" t="s">
        <v>226</v>
      </c>
      <c r="L731" s="252" t="s">
        <v>818</v>
      </c>
      <c r="M731" s="251" t="s">
        <v>822</v>
      </c>
      <c r="N731" s="251" t="s">
        <v>29</v>
      </c>
      <c r="O731" s="251" t="s">
        <v>84</v>
      </c>
      <c r="P731" s="307"/>
      <c r="Q731" s="167"/>
      <c r="R731" s="241"/>
      <c r="S731" s="241"/>
    </row>
    <row r="732" spans="1:19">
      <c r="A732" s="257">
        <v>43702</v>
      </c>
      <c r="B732" s="252" t="s">
        <v>863</v>
      </c>
      <c r="C732" s="252" t="s">
        <v>688</v>
      </c>
      <c r="D732" s="251" t="s">
        <v>41</v>
      </c>
      <c r="E732" s="1"/>
      <c r="F732" s="1">
        <v>8000</v>
      </c>
      <c r="G732" s="312">
        <f t="shared" si="22"/>
        <v>14.113330040222991</v>
      </c>
      <c r="H732" s="312">
        <v>566.84</v>
      </c>
      <c r="I732" s="240">
        <f t="shared" si="23"/>
        <v>14957419</v>
      </c>
      <c r="J732" s="251" t="s">
        <v>21</v>
      </c>
      <c r="K732" s="252" t="s">
        <v>23</v>
      </c>
      <c r="L732" s="251" t="s">
        <v>818</v>
      </c>
      <c r="M732" s="251" t="s">
        <v>822</v>
      </c>
      <c r="N732" s="251" t="s">
        <v>29</v>
      </c>
      <c r="O732" s="252" t="s">
        <v>85</v>
      </c>
      <c r="P732" s="307"/>
      <c r="Q732" s="167"/>
      <c r="R732" s="241"/>
      <c r="S732" s="241"/>
    </row>
    <row r="733" spans="1:19">
      <c r="A733" s="257">
        <v>43702</v>
      </c>
      <c r="B733" s="252" t="s">
        <v>295</v>
      </c>
      <c r="C733" s="251" t="s">
        <v>22</v>
      </c>
      <c r="D733" s="251" t="s">
        <v>20</v>
      </c>
      <c r="E733" s="1"/>
      <c r="F733" s="1">
        <v>1000</v>
      </c>
      <c r="G733" s="312">
        <f t="shared" si="22"/>
        <v>1.7641662550278738</v>
      </c>
      <c r="H733" s="312">
        <v>566.84</v>
      </c>
      <c r="I733" s="240">
        <f t="shared" si="23"/>
        <v>14956419</v>
      </c>
      <c r="J733" s="251" t="s">
        <v>21</v>
      </c>
      <c r="K733" s="252" t="s">
        <v>226</v>
      </c>
      <c r="L733" s="252" t="s">
        <v>818</v>
      </c>
      <c r="M733" s="251" t="s">
        <v>822</v>
      </c>
      <c r="N733" s="251" t="s">
        <v>29</v>
      </c>
      <c r="O733" s="251" t="s">
        <v>84</v>
      </c>
      <c r="P733" s="307"/>
      <c r="Q733" s="167"/>
      <c r="R733" s="241"/>
      <c r="S733" s="241"/>
    </row>
    <row r="734" spans="1:19">
      <c r="A734" s="257">
        <v>43703</v>
      </c>
      <c r="B734" s="251" t="s">
        <v>88</v>
      </c>
      <c r="C734" s="251" t="s">
        <v>22</v>
      </c>
      <c r="D734" s="251" t="s">
        <v>36</v>
      </c>
      <c r="E734" s="171"/>
      <c r="F734" s="171">
        <v>2000</v>
      </c>
      <c r="G734" s="312">
        <f t="shared" si="22"/>
        <v>3.5283325100557477</v>
      </c>
      <c r="H734" s="312">
        <v>566.84</v>
      </c>
      <c r="I734" s="240">
        <f t="shared" si="23"/>
        <v>14954419</v>
      </c>
      <c r="J734" s="251" t="s">
        <v>61</v>
      </c>
      <c r="K734" s="251" t="s">
        <v>30</v>
      </c>
      <c r="L734" s="251" t="s">
        <v>818</v>
      </c>
      <c r="M734" s="251" t="s">
        <v>822</v>
      </c>
      <c r="N734" s="251" t="s">
        <v>29</v>
      </c>
      <c r="O734" s="251" t="s">
        <v>84</v>
      </c>
      <c r="P734" s="307"/>
      <c r="Q734" s="167"/>
      <c r="R734" s="241"/>
      <c r="S734" s="241"/>
    </row>
    <row r="735" spans="1:19">
      <c r="A735" s="257">
        <v>43703</v>
      </c>
      <c r="B735" s="251" t="s">
        <v>692</v>
      </c>
      <c r="C735" s="251" t="s">
        <v>62</v>
      </c>
      <c r="D735" s="251" t="s">
        <v>36</v>
      </c>
      <c r="E735" s="171"/>
      <c r="F735" s="171">
        <v>1000</v>
      </c>
      <c r="G735" s="312">
        <f t="shared" si="22"/>
        <v>1.7641662550278738</v>
      </c>
      <c r="H735" s="312">
        <v>566.84</v>
      </c>
      <c r="I735" s="240">
        <f t="shared" si="23"/>
        <v>14953419</v>
      </c>
      <c r="J735" s="251" t="s">
        <v>61</v>
      </c>
      <c r="K735" s="251" t="s">
        <v>30</v>
      </c>
      <c r="L735" s="251" t="s">
        <v>818</v>
      </c>
      <c r="M735" s="251" t="s">
        <v>822</v>
      </c>
      <c r="N735" s="251" t="s">
        <v>29</v>
      </c>
      <c r="O735" s="251" t="s">
        <v>84</v>
      </c>
      <c r="P735" s="307"/>
      <c r="Q735" s="167"/>
      <c r="R735" s="241"/>
      <c r="S735" s="241"/>
    </row>
    <row r="736" spans="1:19">
      <c r="A736" s="257">
        <v>43703</v>
      </c>
      <c r="B736" s="251" t="s">
        <v>103</v>
      </c>
      <c r="C736" s="251" t="s">
        <v>22</v>
      </c>
      <c r="D736" s="251" t="s">
        <v>36</v>
      </c>
      <c r="E736" s="171"/>
      <c r="F736" s="171">
        <v>2000</v>
      </c>
      <c r="G736" s="312">
        <f t="shared" si="22"/>
        <v>3.5283325100557477</v>
      </c>
      <c r="H736" s="312">
        <v>566.84</v>
      </c>
      <c r="I736" s="240">
        <f t="shared" si="23"/>
        <v>14951419</v>
      </c>
      <c r="J736" s="251" t="s">
        <v>61</v>
      </c>
      <c r="K736" s="251" t="s">
        <v>30</v>
      </c>
      <c r="L736" s="251" t="s">
        <v>818</v>
      </c>
      <c r="M736" s="251" t="s">
        <v>822</v>
      </c>
      <c r="N736" s="251" t="s">
        <v>29</v>
      </c>
      <c r="O736" s="251" t="s">
        <v>84</v>
      </c>
      <c r="P736" s="307"/>
      <c r="Q736" s="167"/>
      <c r="R736" s="241"/>
      <c r="S736" s="241"/>
    </row>
    <row r="737" spans="1:19">
      <c r="A737" s="257">
        <v>43703</v>
      </c>
      <c r="B737" s="252" t="s">
        <v>296</v>
      </c>
      <c r="C737" s="251" t="s">
        <v>22</v>
      </c>
      <c r="D737" s="251" t="s">
        <v>20</v>
      </c>
      <c r="E737" s="1"/>
      <c r="F737" s="1">
        <v>1000</v>
      </c>
      <c r="G737" s="312">
        <f t="shared" si="22"/>
        <v>1.7641662550278738</v>
      </c>
      <c r="H737" s="312">
        <v>566.84</v>
      </c>
      <c r="I737" s="240">
        <f t="shared" si="23"/>
        <v>14950419</v>
      </c>
      <c r="J737" s="251" t="s">
        <v>21</v>
      </c>
      <c r="K737" s="252" t="s">
        <v>23</v>
      </c>
      <c r="L737" s="252" t="s">
        <v>818</v>
      </c>
      <c r="M737" s="251" t="s">
        <v>822</v>
      </c>
      <c r="N737" s="251" t="s">
        <v>29</v>
      </c>
      <c r="O737" s="251" t="s">
        <v>84</v>
      </c>
      <c r="P737" s="307"/>
      <c r="Q737" s="167"/>
      <c r="R737" s="241"/>
      <c r="S737" s="241"/>
    </row>
    <row r="738" spans="1:19">
      <c r="A738" s="257">
        <v>43703</v>
      </c>
      <c r="B738" s="252" t="s">
        <v>297</v>
      </c>
      <c r="C738" s="251" t="s">
        <v>22</v>
      </c>
      <c r="D738" s="251" t="s">
        <v>20</v>
      </c>
      <c r="E738" s="1"/>
      <c r="F738" s="1">
        <v>1000</v>
      </c>
      <c r="G738" s="312">
        <f t="shared" si="22"/>
        <v>1.7641662550278738</v>
      </c>
      <c r="H738" s="312">
        <v>566.84</v>
      </c>
      <c r="I738" s="240">
        <f t="shared" si="23"/>
        <v>14949419</v>
      </c>
      <c r="J738" s="251" t="s">
        <v>21</v>
      </c>
      <c r="K738" s="252" t="s">
        <v>23</v>
      </c>
      <c r="L738" s="252" t="s">
        <v>818</v>
      </c>
      <c r="M738" s="251" t="s">
        <v>822</v>
      </c>
      <c r="N738" s="251" t="s">
        <v>29</v>
      </c>
      <c r="O738" s="251" t="s">
        <v>84</v>
      </c>
      <c r="P738" s="307"/>
      <c r="Q738" s="167"/>
      <c r="R738" s="241"/>
      <c r="S738" s="241"/>
    </row>
    <row r="739" spans="1:19">
      <c r="A739" s="257">
        <v>43703</v>
      </c>
      <c r="B739" s="252" t="s">
        <v>298</v>
      </c>
      <c r="C739" s="252" t="s">
        <v>294</v>
      </c>
      <c r="D739" s="251" t="s">
        <v>41</v>
      </c>
      <c r="E739" s="1"/>
      <c r="F739" s="1">
        <v>1000</v>
      </c>
      <c r="G739" s="312">
        <f t="shared" si="22"/>
        <v>1.7641662550278738</v>
      </c>
      <c r="H739" s="312">
        <v>566.84</v>
      </c>
      <c r="I739" s="240">
        <f t="shared" si="23"/>
        <v>14948419</v>
      </c>
      <c r="J739" s="251" t="s">
        <v>21</v>
      </c>
      <c r="K739" s="252" t="s">
        <v>23</v>
      </c>
      <c r="L739" s="251" t="s">
        <v>818</v>
      </c>
      <c r="M739" s="251" t="s">
        <v>822</v>
      </c>
      <c r="N739" s="251" t="s">
        <v>29</v>
      </c>
      <c r="O739" s="251" t="s">
        <v>84</v>
      </c>
      <c r="P739" s="307"/>
      <c r="Q739" s="167"/>
      <c r="R739" s="241"/>
      <c r="S739" s="241"/>
    </row>
    <row r="740" spans="1:19">
      <c r="A740" s="257">
        <v>43703</v>
      </c>
      <c r="B740" s="252" t="s">
        <v>299</v>
      </c>
      <c r="C740" s="251" t="s">
        <v>22</v>
      </c>
      <c r="D740" s="251" t="s">
        <v>20</v>
      </c>
      <c r="E740" s="1"/>
      <c r="F740" s="1">
        <v>1000</v>
      </c>
      <c r="G740" s="312">
        <f t="shared" si="22"/>
        <v>1.7641662550278738</v>
      </c>
      <c r="H740" s="312">
        <v>566.84</v>
      </c>
      <c r="I740" s="240">
        <f t="shared" si="23"/>
        <v>14947419</v>
      </c>
      <c r="J740" s="251" t="s">
        <v>21</v>
      </c>
      <c r="K740" s="252" t="s">
        <v>23</v>
      </c>
      <c r="L740" s="252" t="s">
        <v>818</v>
      </c>
      <c r="M740" s="251" t="s">
        <v>822</v>
      </c>
      <c r="N740" s="251" t="s">
        <v>29</v>
      </c>
      <c r="O740" s="251" t="s">
        <v>84</v>
      </c>
      <c r="P740" s="307"/>
      <c r="Q740" s="167"/>
      <c r="R740" s="241"/>
      <c r="S740" s="241"/>
    </row>
    <row r="741" spans="1:19">
      <c r="A741" s="257">
        <v>43703</v>
      </c>
      <c r="B741" s="252" t="s">
        <v>300</v>
      </c>
      <c r="C741" s="251" t="s">
        <v>22</v>
      </c>
      <c r="D741" s="251" t="s">
        <v>20</v>
      </c>
      <c r="E741" s="1"/>
      <c r="F741" s="1">
        <v>1000</v>
      </c>
      <c r="G741" s="312">
        <f t="shared" si="22"/>
        <v>1.7641662550278738</v>
      </c>
      <c r="H741" s="312">
        <v>566.84</v>
      </c>
      <c r="I741" s="240">
        <f t="shared" si="23"/>
        <v>14946419</v>
      </c>
      <c r="J741" s="251" t="s">
        <v>21</v>
      </c>
      <c r="K741" s="252" t="s">
        <v>23</v>
      </c>
      <c r="L741" s="252" t="s">
        <v>818</v>
      </c>
      <c r="M741" s="251" t="s">
        <v>822</v>
      </c>
      <c r="N741" s="251" t="s">
        <v>29</v>
      </c>
      <c r="O741" s="251" t="s">
        <v>84</v>
      </c>
      <c r="P741" s="307"/>
      <c r="Q741" s="167"/>
      <c r="R741" s="241"/>
      <c r="S741" s="241"/>
    </row>
    <row r="742" spans="1:19">
      <c r="A742" s="257">
        <v>43703</v>
      </c>
      <c r="B742" s="252" t="s">
        <v>809</v>
      </c>
      <c r="C742" s="251" t="s">
        <v>62</v>
      </c>
      <c r="D742" s="251" t="s">
        <v>20</v>
      </c>
      <c r="E742" s="1"/>
      <c r="F742" s="1">
        <v>1000</v>
      </c>
      <c r="G742" s="312">
        <f t="shared" si="22"/>
        <v>1.7641662550278738</v>
      </c>
      <c r="H742" s="312">
        <v>566.84</v>
      </c>
      <c r="I742" s="240">
        <f t="shared" si="23"/>
        <v>14945419</v>
      </c>
      <c r="J742" s="251" t="s">
        <v>21</v>
      </c>
      <c r="K742" s="252" t="s">
        <v>23</v>
      </c>
      <c r="L742" s="252" t="s">
        <v>818</v>
      </c>
      <c r="M742" s="251" t="s">
        <v>822</v>
      </c>
      <c r="N742" s="251" t="s">
        <v>29</v>
      </c>
      <c r="O742" s="251" t="s">
        <v>84</v>
      </c>
      <c r="P742" s="307"/>
      <c r="Q742" s="167"/>
      <c r="R742" s="241"/>
      <c r="S742" s="241"/>
    </row>
    <row r="743" spans="1:19">
      <c r="A743" s="257">
        <v>43703</v>
      </c>
      <c r="B743" s="252" t="s">
        <v>858</v>
      </c>
      <c r="C743" s="251" t="s">
        <v>22</v>
      </c>
      <c r="D743" s="252" t="s">
        <v>26</v>
      </c>
      <c r="E743" s="1"/>
      <c r="F743" s="1">
        <v>1000</v>
      </c>
      <c r="G743" s="312">
        <f t="shared" si="22"/>
        <v>1.811889619684369</v>
      </c>
      <c r="H743" s="312">
        <v>551.91</v>
      </c>
      <c r="I743" s="240">
        <f t="shared" si="23"/>
        <v>14944419</v>
      </c>
      <c r="J743" s="251" t="s">
        <v>33</v>
      </c>
      <c r="K743" s="252" t="s">
        <v>30</v>
      </c>
      <c r="L743" s="252" t="s">
        <v>825</v>
      </c>
      <c r="M743" s="252" t="s">
        <v>822</v>
      </c>
      <c r="N743" s="252" t="s">
        <v>29</v>
      </c>
      <c r="O743" s="251" t="s">
        <v>84</v>
      </c>
      <c r="P743" s="307"/>
      <c r="Q743" s="167"/>
      <c r="R743" s="241"/>
      <c r="S743" s="241"/>
    </row>
    <row r="744" spans="1:19">
      <c r="A744" s="257">
        <v>43703</v>
      </c>
      <c r="B744" s="251" t="s">
        <v>687</v>
      </c>
      <c r="C744" s="251" t="s">
        <v>74</v>
      </c>
      <c r="D744" s="251" t="s">
        <v>41</v>
      </c>
      <c r="E744" s="171"/>
      <c r="F744" s="171">
        <v>20000</v>
      </c>
      <c r="G744" s="312">
        <f t="shared" si="22"/>
        <v>35.283325100557477</v>
      </c>
      <c r="H744" s="312">
        <v>566.84</v>
      </c>
      <c r="I744" s="240">
        <f t="shared" si="23"/>
        <v>14924419</v>
      </c>
      <c r="J744" s="251" t="s">
        <v>19</v>
      </c>
      <c r="K744" s="251" t="s">
        <v>28</v>
      </c>
      <c r="L744" s="251" t="s">
        <v>818</v>
      </c>
      <c r="M744" s="251" t="s">
        <v>822</v>
      </c>
      <c r="N744" s="251" t="s">
        <v>29</v>
      </c>
      <c r="O744" s="251" t="s">
        <v>85</v>
      </c>
      <c r="P744" s="307"/>
      <c r="Q744" s="167"/>
      <c r="R744" s="241"/>
      <c r="S744" s="241"/>
    </row>
    <row r="745" spans="1:19">
      <c r="A745" s="257">
        <v>43703</v>
      </c>
      <c r="B745" s="251" t="s">
        <v>640</v>
      </c>
      <c r="C745" s="251" t="s">
        <v>35</v>
      </c>
      <c r="D745" s="252" t="s">
        <v>26</v>
      </c>
      <c r="E745" s="171"/>
      <c r="F745" s="171">
        <v>20000</v>
      </c>
      <c r="G745" s="312">
        <f t="shared" si="22"/>
        <v>36.237792393687378</v>
      </c>
      <c r="H745" s="312">
        <v>551.91</v>
      </c>
      <c r="I745" s="240">
        <f t="shared" si="23"/>
        <v>14904419</v>
      </c>
      <c r="J745" s="251" t="s">
        <v>19</v>
      </c>
      <c r="K745" s="251" t="s">
        <v>28</v>
      </c>
      <c r="L745" s="252" t="s">
        <v>825</v>
      </c>
      <c r="M745" s="252" t="s">
        <v>822</v>
      </c>
      <c r="N745" s="251" t="s">
        <v>29</v>
      </c>
      <c r="O745" s="251" t="s">
        <v>85</v>
      </c>
      <c r="P745" s="307"/>
      <c r="Q745" s="167"/>
      <c r="R745" s="241"/>
      <c r="S745" s="241"/>
    </row>
    <row r="746" spans="1:19">
      <c r="A746" s="257">
        <v>43703</v>
      </c>
      <c r="B746" s="251" t="s">
        <v>641</v>
      </c>
      <c r="C746" s="251" t="s">
        <v>35</v>
      </c>
      <c r="D746" s="252" t="s">
        <v>26</v>
      </c>
      <c r="E746" s="171"/>
      <c r="F746" s="171">
        <v>10000</v>
      </c>
      <c r="G746" s="312">
        <f t="shared" si="22"/>
        <v>18.118896196843689</v>
      </c>
      <c r="H746" s="312">
        <v>551.91</v>
      </c>
      <c r="I746" s="240">
        <f t="shared" si="23"/>
        <v>14894419</v>
      </c>
      <c r="J746" s="251" t="s">
        <v>19</v>
      </c>
      <c r="K746" s="251" t="s">
        <v>28</v>
      </c>
      <c r="L746" s="252" t="s">
        <v>825</v>
      </c>
      <c r="M746" s="252" t="s">
        <v>822</v>
      </c>
      <c r="N746" s="251" t="s">
        <v>29</v>
      </c>
      <c r="O746" s="251" t="s">
        <v>85</v>
      </c>
      <c r="P746" s="307"/>
      <c r="Q746" s="167"/>
      <c r="R746" s="241"/>
      <c r="S746" s="241"/>
    </row>
    <row r="747" spans="1:19">
      <c r="A747" s="257">
        <v>43703</v>
      </c>
      <c r="B747" s="251" t="s">
        <v>642</v>
      </c>
      <c r="C747" s="251" t="s">
        <v>35</v>
      </c>
      <c r="D747" s="251" t="s">
        <v>20</v>
      </c>
      <c r="E747" s="171"/>
      <c r="F747" s="171">
        <v>10000</v>
      </c>
      <c r="G747" s="312">
        <f t="shared" si="22"/>
        <v>17.641662550278738</v>
      </c>
      <c r="H747" s="312">
        <v>566.84</v>
      </c>
      <c r="I747" s="240">
        <f t="shared" si="23"/>
        <v>14884419</v>
      </c>
      <c r="J747" s="251" t="s">
        <v>19</v>
      </c>
      <c r="K747" s="251" t="s">
        <v>28</v>
      </c>
      <c r="L747" s="252" t="s">
        <v>818</v>
      </c>
      <c r="M747" s="251" t="s">
        <v>822</v>
      </c>
      <c r="N747" s="251" t="s">
        <v>29</v>
      </c>
      <c r="O747" s="251" t="s">
        <v>85</v>
      </c>
      <c r="P747" s="307"/>
      <c r="Q747" s="167"/>
      <c r="R747" s="241"/>
      <c r="S747" s="241"/>
    </row>
    <row r="748" spans="1:19">
      <c r="A748" s="257">
        <v>43703</v>
      </c>
      <c r="B748" s="251" t="s">
        <v>814</v>
      </c>
      <c r="C748" s="251" t="s">
        <v>22</v>
      </c>
      <c r="D748" s="252" t="s">
        <v>26</v>
      </c>
      <c r="E748" s="171"/>
      <c r="F748" s="171">
        <v>20000</v>
      </c>
      <c r="G748" s="312">
        <f t="shared" si="22"/>
        <v>36.237792393687378</v>
      </c>
      <c r="H748" s="312">
        <v>551.91</v>
      </c>
      <c r="I748" s="240">
        <f t="shared" si="23"/>
        <v>14864419</v>
      </c>
      <c r="J748" s="251" t="s">
        <v>19</v>
      </c>
      <c r="K748" s="251" t="s">
        <v>28</v>
      </c>
      <c r="L748" s="252" t="s">
        <v>825</v>
      </c>
      <c r="M748" s="252" t="s">
        <v>822</v>
      </c>
      <c r="N748" s="251" t="s">
        <v>29</v>
      </c>
      <c r="O748" s="251" t="s">
        <v>85</v>
      </c>
      <c r="P748" s="307"/>
      <c r="Q748" s="167"/>
      <c r="R748" s="241"/>
      <c r="S748" s="241"/>
    </row>
    <row r="749" spans="1:19">
      <c r="A749" s="257">
        <v>43703</v>
      </c>
      <c r="B749" s="252" t="s">
        <v>830</v>
      </c>
      <c r="C749" s="253" t="s">
        <v>62</v>
      </c>
      <c r="D749" s="251" t="s">
        <v>26</v>
      </c>
      <c r="E749" s="166"/>
      <c r="F749" s="165">
        <v>166755</v>
      </c>
      <c r="G749" s="312">
        <f t="shared" si="22"/>
        <v>254.21635869424367</v>
      </c>
      <c r="H749" s="312">
        <v>655.95699999999999</v>
      </c>
      <c r="I749" s="240">
        <f t="shared" si="23"/>
        <v>14697664</v>
      </c>
      <c r="J749" s="251" t="s">
        <v>71</v>
      </c>
      <c r="K749" s="252">
        <v>3126118</v>
      </c>
      <c r="L749" s="251" t="s">
        <v>816</v>
      </c>
      <c r="M749" s="251" t="s">
        <v>821</v>
      </c>
      <c r="N749" s="251" t="s">
        <v>29</v>
      </c>
      <c r="O749" s="251" t="s">
        <v>85</v>
      </c>
      <c r="P749" s="331" t="s">
        <v>888</v>
      </c>
      <c r="Q749" s="167"/>
      <c r="R749" s="241"/>
      <c r="S749" s="241"/>
    </row>
    <row r="750" spans="1:19">
      <c r="A750" s="257">
        <v>43703</v>
      </c>
      <c r="B750" s="251" t="s">
        <v>787</v>
      </c>
      <c r="C750" s="252" t="s">
        <v>801</v>
      </c>
      <c r="D750" s="251" t="s">
        <v>41</v>
      </c>
      <c r="E750" s="171"/>
      <c r="F750" s="165">
        <v>3484</v>
      </c>
      <c r="G750" s="312">
        <f t="shared" si="22"/>
        <v>5.3113237605513772</v>
      </c>
      <c r="H750" s="312">
        <v>655.95699999999999</v>
      </c>
      <c r="I750" s="240">
        <f t="shared" si="23"/>
        <v>14694180</v>
      </c>
      <c r="J750" s="251" t="s">
        <v>71</v>
      </c>
      <c r="K750" s="252">
        <v>3126118</v>
      </c>
      <c r="L750" s="251" t="s">
        <v>816</v>
      </c>
      <c r="M750" s="251" t="s">
        <v>821</v>
      </c>
      <c r="N750" s="251" t="s">
        <v>29</v>
      </c>
      <c r="O750" s="251" t="s">
        <v>85</v>
      </c>
      <c r="P750" s="331" t="s">
        <v>883</v>
      </c>
      <c r="Q750" s="167"/>
      <c r="R750" s="241"/>
      <c r="S750" s="241"/>
    </row>
    <row r="751" spans="1:19">
      <c r="A751" s="257">
        <v>43703</v>
      </c>
      <c r="B751" s="252" t="s">
        <v>788</v>
      </c>
      <c r="C751" s="253" t="s">
        <v>62</v>
      </c>
      <c r="D751" s="251" t="s">
        <v>26</v>
      </c>
      <c r="E751" s="171"/>
      <c r="F751" s="165">
        <v>193600</v>
      </c>
      <c r="G751" s="312">
        <f t="shared" si="22"/>
        <v>295.14129737162648</v>
      </c>
      <c r="H751" s="312">
        <v>655.95699999999999</v>
      </c>
      <c r="I751" s="240">
        <f t="shared" si="23"/>
        <v>14500580</v>
      </c>
      <c r="J751" s="251" t="s">
        <v>71</v>
      </c>
      <c r="K751" s="252">
        <v>3126119</v>
      </c>
      <c r="L751" s="251" t="s">
        <v>816</v>
      </c>
      <c r="M751" s="251" t="s">
        <v>821</v>
      </c>
      <c r="N751" s="251" t="s">
        <v>29</v>
      </c>
      <c r="O751" s="251" t="s">
        <v>85</v>
      </c>
      <c r="P751" s="331" t="s">
        <v>888</v>
      </c>
      <c r="Q751" s="167"/>
      <c r="R751" s="241"/>
      <c r="S751" s="241"/>
    </row>
    <row r="752" spans="1:19">
      <c r="A752" s="257">
        <v>43703</v>
      </c>
      <c r="B752" s="251" t="s">
        <v>789</v>
      </c>
      <c r="C752" s="252" t="s">
        <v>801</v>
      </c>
      <c r="D752" s="251" t="s">
        <v>41</v>
      </c>
      <c r="E752" s="171"/>
      <c r="F752" s="165">
        <v>3484</v>
      </c>
      <c r="G752" s="312">
        <f t="shared" si="22"/>
        <v>5.3113237605513772</v>
      </c>
      <c r="H752" s="312">
        <v>655.95699999999999</v>
      </c>
      <c r="I752" s="240">
        <f t="shared" si="23"/>
        <v>14497096</v>
      </c>
      <c r="J752" s="251" t="s">
        <v>71</v>
      </c>
      <c r="K752" s="252">
        <v>3126119</v>
      </c>
      <c r="L752" s="251" t="s">
        <v>816</v>
      </c>
      <c r="M752" s="251" t="s">
        <v>821</v>
      </c>
      <c r="N752" s="251" t="s">
        <v>29</v>
      </c>
      <c r="O752" s="251" t="s">
        <v>85</v>
      </c>
      <c r="P752" s="331" t="s">
        <v>883</v>
      </c>
      <c r="Q752" s="167"/>
      <c r="R752" s="241"/>
      <c r="S752" s="241"/>
    </row>
    <row r="753" spans="1:19">
      <c r="A753" s="257">
        <v>43703</v>
      </c>
      <c r="B753" s="252" t="s">
        <v>804</v>
      </c>
      <c r="C753" s="253" t="s">
        <v>62</v>
      </c>
      <c r="D753" s="251" t="s">
        <v>20</v>
      </c>
      <c r="E753" s="171"/>
      <c r="F753" s="165">
        <v>163840</v>
      </c>
      <c r="G753" s="312">
        <f t="shared" si="22"/>
        <v>249.77246984177316</v>
      </c>
      <c r="H753" s="312">
        <v>655.95699999999999</v>
      </c>
      <c r="I753" s="240">
        <f t="shared" si="23"/>
        <v>14333256</v>
      </c>
      <c r="J753" s="251" t="s">
        <v>71</v>
      </c>
      <c r="K753" s="252">
        <v>3126120</v>
      </c>
      <c r="L753" s="251" t="s">
        <v>817</v>
      </c>
      <c r="M753" s="251" t="s">
        <v>821</v>
      </c>
      <c r="N753" s="251" t="s">
        <v>29</v>
      </c>
      <c r="O753" s="251" t="s">
        <v>85</v>
      </c>
      <c r="P753" s="331" t="s">
        <v>887</v>
      </c>
      <c r="Q753" s="167"/>
      <c r="R753" s="241"/>
      <c r="S753" s="241"/>
    </row>
    <row r="754" spans="1:19">
      <c r="A754" s="257">
        <v>43703</v>
      </c>
      <c r="B754" s="251" t="s">
        <v>790</v>
      </c>
      <c r="C754" s="252" t="s">
        <v>801</v>
      </c>
      <c r="D754" s="251" t="s">
        <v>41</v>
      </c>
      <c r="E754" s="171"/>
      <c r="F754" s="165">
        <v>3484</v>
      </c>
      <c r="G754" s="312">
        <f t="shared" si="22"/>
        <v>5.3113237605513772</v>
      </c>
      <c r="H754" s="312">
        <v>655.95699999999999</v>
      </c>
      <c r="I754" s="240">
        <f t="shared" si="23"/>
        <v>14329772</v>
      </c>
      <c r="J754" s="251" t="s">
        <v>71</v>
      </c>
      <c r="K754" s="252">
        <v>3126120</v>
      </c>
      <c r="L754" s="251" t="s">
        <v>817</v>
      </c>
      <c r="M754" s="251" t="s">
        <v>821</v>
      </c>
      <c r="N754" s="251" t="s">
        <v>29</v>
      </c>
      <c r="O754" s="251" t="s">
        <v>85</v>
      </c>
      <c r="P754" s="331" t="s">
        <v>883</v>
      </c>
      <c r="Q754" s="167"/>
      <c r="R754" s="241"/>
      <c r="S754" s="241"/>
    </row>
    <row r="755" spans="1:19">
      <c r="A755" s="257">
        <v>43704</v>
      </c>
      <c r="B755" s="251" t="s">
        <v>88</v>
      </c>
      <c r="C755" s="251" t="s">
        <v>22</v>
      </c>
      <c r="D755" s="251" t="s">
        <v>36</v>
      </c>
      <c r="E755" s="171"/>
      <c r="F755" s="171">
        <v>2000</v>
      </c>
      <c r="G755" s="312">
        <f t="shared" si="22"/>
        <v>3.5283325100557477</v>
      </c>
      <c r="H755" s="312">
        <v>566.84</v>
      </c>
      <c r="I755" s="240">
        <f t="shared" si="23"/>
        <v>14327772</v>
      </c>
      <c r="J755" s="251" t="s">
        <v>61</v>
      </c>
      <c r="K755" s="251" t="s">
        <v>30</v>
      </c>
      <c r="L755" s="251" t="s">
        <v>818</v>
      </c>
      <c r="M755" s="251" t="s">
        <v>822</v>
      </c>
      <c r="N755" s="251" t="s">
        <v>29</v>
      </c>
      <c r="O755" s="251" t="s">
        <v>84</v>
      </c>
      <c r="P755" s="307"/>
      <c r="Q755" s="167"/>
      <c r="R755" s="241"/>
      <c r="S755" s="241"/>
    </row>
    <row r="756" spans="1:19">
      <c r="A756" s="257">
        <v>43704</v>
      </c>
      <c r="B756" s="251" t="s">
        <v>692</v>
      </c>
      <c r="C756" s="251" t="s">
        <v>62</v>
      </c>
      <c r="D756" s="251" t="s">
        <v>36</v>
      </c>
      <c r="E756" s="171"/>
      <c r="F756" s="171">
        <v>1000</v>
      </c>
      <c r="G756" s="312">
        <f t="shared" si="22"/>
        <v>1.7641662550278738</v>
      </c>
      <c r="H756" s="312">
        <v>566.84</v>
      </c>
      <c r="I756" s="240">
        <f t="shared" si="23"/>
        <v>14326772</v>
      </c>
      <c r="J756" s="251" t="s">
        <v>61</v>
      </c>
      <c r="K756" s="251" t="s">
        <v>30</v>
      </c>
      <c r="L756" s="251" t="s">
        <v>818</v>
      </c>
      <c r="M756" s="251" t="s">
        <v>822</v>
      </c>
      <c r="N756" s="251" t="s">
        <v>29</v>
      </c>
      <c r="O756" s="251" t="s">
        <v>84</v>
      </c>
      <c r="P756" s="307"/>
      <c r="Q756" s="167"/>
      <c r="R756" s="241"/>
      <c r="S756" s="241"/>
    </row>
    <row r="757" spans="1:19">
      <c r="A757" s="257">
        <v>43704</v>
      </c>
      <c r="B757" s="251" t="s">
        <v>103</v>
      </c>
      <c r="C757" s="251" t="s">
        <v>22</v>
      </c>
      <c r="D757" s="251" t="s">
        <v>36</v>
      </c>
      <c r="E757" s="171"/>
      <c r="F757" s="171">
        <v>2000</v>
      </c>
      <c r="G757" s="312">
        <f t="shared" si="22"/>
        <v>3.5283325100557477</v>
      </c>
      <c r="H757" s="312">
        <v>566.84</v>
      </c>
      <c r="I757" s="240">
        <f t="shared" si="23"/>
        <v>14324772</v>
      </c>
      <c r="J757" s="251" t="s">
        <v>61</v>
      </c>
      <c r="K757" s="251" t="s">
        <v>30</v>
      </c>
      <c r="L757" s="251" t="s">
        <v>818</v>
      </c>
      <c r="M757" s="251" t="s">
        <v>822</v>
      </c>
      <c r="N757" s="251" t="s">
        <v>29</v>
      </c>
      <c r="O757" s="251" t="s">
        <v>84</v>
      </c>
      <c r="P757" s="307"/>
      <c r="Q757" s="167"/>
      <c r="R757" s="241"/>
      <c r="S757" s="241"/>
    </row>
    <row r="758" spans="1:19">
      <c r="A758" s="257">
        <v>43704</v>
      </c>
      <c r="B758" s="252" t="s">
        <v>296</v>
      </c>
      <c r="C758" s="251" t="s">
        <v>22</v>
      </c>
      <c r="D758" s="251" t="s">
        <v>20</v>
      </c>
      <c r="E758" s="1"/>
      <c r="F758" s="1">
        <v>1000</v>
      </c>
      <c r="G758" s="312">
        <f t="shared" si="22"/>
        <v>1.7641662550278738</v>
      </c>
      <c r="H758" s="312">
        <v>566.84</v>
      </c>
      <c r="I758" s="240">
        <f t="shared" si="23"/>
        <v>14323772</v>
      </c>
      <c r="J758" s="251" t="s">
        <v>21</v>
      </c>
      <c r="K758" s="252" t="s">
        <v>23</v>
      </c>
      <c r="L758" s="251" t="s">
        <v>818</v>
      </c>
      <c r="M758" s="251" t="s">
        <v>822</v>
      </c>
      <c r="N758" s="251" t="s">
        <v>29</v>
      </c>
      <c r="O758" s="251" t="s">
        <v>84</v>
      </c>
      <c r="P758" s="307"/>
      <c r="Q758" s="167"/>
      <c r="R758" s="241"/>
      <c r="S758" s="241"/>
    </row>
    <row r="759" spans="1:19">
      <c r="A759" s="257">
        <v>43704</v>
      </c>
      <c r="B759" s="252" t="s">
        <v>301</v>
      </c>
      <c r="C759" s="251" t="s">
        <v>22</v>
      </c>
      <c r="D759" s="251" t="s">
        <v>20</v>
      </c>
      <c r="E759" s="1"/>
      <c r="F759" s="1">
        <v>1000</v>
      </c>
      <c r="G759" s="312">
        <f t="shared" si="22"/>
        <v>1.7641662550278738</v>
      </c>
      <c r="H759" s="312">
        <v>566.84</v>
      </c>
      <c r="I759" s="240">
        <f t="shared" si="23"/>
        <v>14322772</v>
      </c>
      <c r="J759" s="251" t="s">
        <v>21</v>
      </c>
      <c r="K759" s="252" t="s">
        <v>23</v>
      </c>
      <c r="L759" s="251" t="s">
        <v>818</v>
      </c>
      <c r="M759" s="251" t="s">
        <v>822</v>
      </c>
      <c r="N759" s="251" t="s">
        <v>29</v>
      </c>
      <c r="O759" s="251" t="s">
        <v>84</v>
      </c>
      <c r="P759" s="307"/>
      <c r="Q759" s="167"/>
      <c r="R759" s="241"/>
      <c r="S759" s="241"/>
    </row>
    <row r="760" spans="1:19">
      <c r="A760" s="257">
        <v>43704</v>
      </c>
      <c r="B760" s="252" t="s">
        <v>296</v>
      </c>
      <c r="C760" s="251" t="s">
        <v>22</v>
      </c>
      <c r="D760" s="251" t="s">
        <v>20</v>
      </c>
      <c r="E760" s="1"/>
      <c r="F760" s="1">
        <v>1000</v>
      </c>
      <c r="G760" s="312">
        <f t="shared" si="22"/>
        <v>1.7641662550278738</v>
      </c>
      <c r="H760" s="312">
        <v>566.84</v>
      </c>
      <c r="I760" s="240">
        <f t="shared" si="23"/>
        <v>14321772</v>
      </c>
      <c r="J760" s="251" t="s">
        <v>21</v>
      </c>
      <c r="K760" s="252" t="s">
        <v>23</v>
      </c>
      <c r="L760" s="251" t="s">
        <v>818</v>
      </c>
      <c r="M760" s="251" t="s">
        <v>822</v>
      </c>
      <c r="N760" s="251" t="s">
        <v>29</v>
      </c>
      <c r="O760" s="251" t="s">
        <v>84</v>
      </c>
      <c r="P760" s="307"/>
      <c r="Q760" s="167"/>
      <c r="R760" s="241"/>
      <c r="S760" s="241"/>
    </row>
    <row r="761" spans="1:19">
      <c r="A761" s="257">
        <v>43704</v>
      </c>
      <c r="B761" s="252" t="s">
        <v>300</v>
      </c>
      <c r="C761" s="251" t="s">
        <v>22</v>
      </c>
      <c r="D761" s="251" t="s">
        <v>20</v>
      </c>
      <c r="E761" s="1"/>
      <c r="F761" s="1">
        <v>1000</v>
      </c>
      <c r="G761" s="312">
        <f t="shared" si="22"/>
        <v>1.7641662550278738</v>
      </c>
      <c r="H761" s="312">
        <v>566.84</v>
      </c>
      <c r="I761" s="240">
        <f t="shared" si="23"/>
        <v>14320772</v>
      </c>
      <c r="J761" s="251" t="s">
        <v>21</v>
      </c>
      <c r="K761" s="252" t="s">
        <v>23</v>
      </c>
      <c r="L761" s="251" t="s">
        <v>818</v>
      </c>
      <c r="M761" s="251" t="s">
        <v>822</v>
      </c>
      <c r="N761" s="251" t="s">
        <v>29</v>
      </c>
      <c r="O761" s="251" t="s">
        <v>84</v>
      </c>
      <c r="P761" s="307"/>
      <c r="Q761" s="167"/>
      <c r="R761" s="241"/>
      <c r="S761" s="241"/>
    </row>
    <row r="762" spans="1:19">
      <c r="A762" s="257">
        <v>43704</v>
      </c>
      <c r="B762" s="251" t="s">
        <v>306</v>
      </c>
      <c r="C762" s="251" t="s">
        <v>22</v>
      </c>
      <c r="D762" s="251" t="s">
        <v>36</v>
      </c>
      <c r="E762" s="247"/>
      <c r="F762" s="247">
        <v>2000</v>
      </c>
      <c r="G762" s="312">
        <f t="shared" si="22"/>
        <v>3.5283325100557477</v>
      </c>
      <c r="H762" s="312">
        <v>566.84</v>
      </c>
      <c r="I762" s="240">
        <f t="shared" si="23"/>
        <v>14318772</v>
      </c>
      <c r="J762" s="251" t="s">
        <v>37</v>
      </c>
      <c r="K762" s="251"/>
      <c r="L762" s="251" t="s">
        <v>818</v>
      </c>
      <c r="M762" s="251" t="s">
        <v>822</v>
      </c>
      <c r="N762" s="251" t="s">
        <v>29</v>
      </c>
      <c r="O762" s="251" t="s">
        <v>84</v>
      </c>
      <c r="P762" s="307"/>
      <c r="Q762" s="167"/>
      <c r="R762" s="241"/>
      <c r="S762" s="241"/>
    </row>
    <row r="763" spans="1:19">
      <c r="A763" s="257">
        <v>43704</v>
      </c>
      <c r="B763" s="252" t="s">
        <v>398</v>
      </c>
      <c r="C763" s="251" t="s">
        <v>22</v>
      </c>
      <c r="D763" s="252" t="s">
        <v>26</v>
      </c>
      <c r="E763" s="1"/>
      <c r="F763" s="1">
        <v>2000</v>
      </c>
      <c r="G763" s="312">
        <f t="shared" si="22"/>
        <v>3.623779239368738</v>
      </c>
      <c r="H763" s="312">
        <v>551.91</v>
      </c>
      <c r="I763" s="240">
        <f t="shared" si="23"/>
        <v>14316772</v>
      </c>
      <c r="J763" s="251" t="s">
        <v>59</v>
      </c>
      <c r="K763" s="252" t="s">
        <v>30</v>
      </c>
      <c r="L763" s="252" t="s">
        <v>825</v>
      </c>
      <c r="M763" s="252" t="s">
        <v>822</v>
      </c>
      <c r="N763" s="251" t="s">
        <v>29</v>
      </c>
      <c r="O763" s="251" t="s">
        <v>84</v>
      </c>
      <c r="P763" s="307"/>
      <c r="Q763" s="167"/>
      <c r="R763" s="241"/>
      <c r="S763" s="241"/>
    </row>
    <row r="764" spans="1:19">
      <c r="A764" s="257">
        <v>43704</v>
      </c>
      <c r="B764" s="251" t="s">
        <v>934</v>
      </c>
      <c r="C764" s="251" t="s">
        <v>74</v>
      </c>
      <c r="D764" s="251" t="s">
        <v>41</v>
      </c>
      <c r="E764" s="171"/>
      <c r="F764" s="171">
        <v>3000</v>
      </c>
      <c r="G764" s="312">
        <f t="shared" si="22"/>
        <v>5.2924987650836215</v>
      </c>
      <c r="H764" s="312">
        <v>566.84</v>
      </c>
      <c r="I764" s="240">
        <f t="shared" si="23"/>
        <v>14313772</v>
      </c>
      <c r="J764" s="251" t="s">
        <v>19</v>
      </c>
      <c r="K764" s="251" t="s">
        <v>28</v>
      </c>
      <c r="L764" s="251" t="s">
        <v>818</v>
      </c>
      <c r="M764" s="251" t="s">
        <v>822</v>
      </c>
      <c r="N764" s="251" t="s">
        <v>29</v>
      </c>
      <c r="O764" s="251" t="s">
        <v>85</v>
      </c>
      <c r="P764" s="307"/>
      <c r="Q764" s="167"/>
      <c r="R764" s="241"/>
      <c r="S764" s="241"/>
    </row>
    <row r="765" spans="1:19">
      <c r="A765" s="257">
        <v>43704</v>
      </c>
      <c r="B765" s="251" t="s">
        <v>562</v>
      </c>
      <c r="C765" s="251" t="s">
        <v>294</v>
      </c>
      <c r="D765" s="251" t="s">
        <v>41</v>
      </c>
      <c r="E765" s="171"/>
      <c r="F765" s="171">
        <v>2500</v>
      </c>
      <c r="G765" s="312">
        <f t="shared" si="22"/>
        <v>4.4104156375696846</v>
      </c>
      <c r="H765" s="312">
        <v>566.84</v>
      </c>
      <c r="I765" s="240">
        <f t="shared" si="23"/>
        <v>14311272</v>
      </c>
      <c r="J765" s="251" t="s">
        <v>19</v>
      </c>
      <c r="K765" s="251">
        <v>6</v>
      </c>
      <c r="L765" s="251" t="s">
        <v>818</v>
      </c>
      <c r="M765" s="251" t="s">
        <v>822</v>
      </c>
      <c r="N765" s="251" t="s">
        <v>29</v>
      </c>
      <c r="O765" s="251" t="s">
        <v>85</v>
      </c>
      <c r="P765" s="307"/>
      <c r="Q765" s="167"/>
      <c r="R765" s="241"/>
      <c r="S765" s="241"/>
    </row>
    <row r="766" spans="1:19">
      <c r="A766" s="257">
        <v>43705</v>
      </c>
      <c r="B766" s="251" t="s">
        <v>88</v>
      </c>
      <c r="C766" s="251" t="s">
        <v>22</v>
      </c>
      <c r="D766" s="251" t="s">
        <v>36</v>
      </c>
      <c r="E766" s="171"/>
      <c r="F766" s="171">
        <v>2000</v>
      </c>
      <c r="G766" s="312">
        <f t="shared" si="22"/>
        <v>3.5283325100557477</v>
      </c>
      <c r="H766" s="312">
        <v>566.84</v>
      </c>
      <c r="I766" s="240">
        <f t="shared" si="23"/>
        <v>14309272</v>
      </c>
      <c r="J766" s="251" t="s">
        <v>61</v>
      </c>
      <c r="K766" s="251" t="s">
        <v>631</v>
      </c>
      <c r="L766" s="251" t="s">
        <v>818</v>
      </c>
      <c r="M766" s="251" t="s">
        <v>822</v>
      </c>
      <c r="N766" s="251" t="s">
        <v>29</v>
      </c>
      <c r="O766" s="251" t="s">
        <v>84</v>
      </c>
      <c r="P766" s="307"/>
      <c r="Q766" s="167"/>
      <c r="R766" s="241"/>
      <c r="S766" s="241"/>
    </row>
    <row r="767" spans="1:19">
      <c r="A767" s="257">
        <v>43705</v>
      </c>
      <c r="B767" s="251" t="s">
        <v>692</v>
      </c>
      <c r="C767" s="251" t="s">
        <v>62</v>
      </c>
      <c r="D767" s="251" t="s">
        <v>36</v>
      </c>
      <c r="E767" s="171"/>
      <c r="F767" s="171">
        <v>1000</v>
      </c>
      <c r="G767" s="312">
        <f t="shared" si="22"/>
        <v>1.7641662550278738</v>
      </c>
      <c r="H767" s="312">
        <v>566.84</v>
      </c>
      <c r="I767" s="240">
        <f t="shared" si="23"/>
        <v>14308272</v>
      </c>
      <c r="J767" s="251" t="s">
        <v>61</v>
      </c>
      <c r="K767" s="251" t="s">
        <v>631</v>
      </c>
      <c r="L767" s="251" t="s">
        <v>818</v>
      </c>
      <c r="M767" s="251" t="s">
        <v>822</v>
      </c>
      <c r="N767" s="251" t="s">
        <v>29</v>
      </c>
      <c r="O767" s="251" t="s">
        <v>84</v>
      </c>
      <c r="P767" s="307"/>
      <c r="Q767" s="167"/>
      <c r="R767" s="241"/>
      <c r="S767" s="241"/>
    </row>
    <row r="768" spans="1:19">
      <c r="A768" s="257">
        <v>43705</v>
      </c>
      <c r="B768" s="251" t="s">
        <v>91</v>
      </c>
      <c r="C768" s="251" t="s">
        <v>22</v>
      </c>
      <c r="D768" s="251" t="s">
        <v>36</v>
      </c>
      <c r="E768" s="171"/>
      <c r="F768" s="171">
        <v>2000</v>
      </c>
      <c r="G768" s="312">
        <f t="shared" si="22"/>
        <v>3.5283325100557477</v>
      </c>
      <c r="H768" s="312">
        <v>566.84</v>
      </c>
      <c r="I768" s="240">
        <f t="shared" si="23"/>
        <v>14306272</v>
      </c>
      <c r="J768" s="251" t="s">
        <v>61</v>
      </c>
      <c r="K768" s="251" t="s">
        <v>631</v>
      </c>
      <c r="L768" s="251" t="s">
        <v>818</v>
      </c>
      <c r="M768" s="251" t="s">
        <v>822</v>
      </c>
      <c r="N768" s="251" t="s">
        <v>29</v>
      </c>
      <c r="O768" s="251" t="s">
        <v>84</v>
      </c>
      <c r="P768" s="307"/>
      <c r="Q768" s="167"/>
      <c r="R768" s="241"/>
      <c r="S768" s="241"/>
    </row>
    <row r="769" spans="1:19">
      <c r="A769" s="257">
        <v>43705</v>
      </c>
      <c r="B769" s="251" t="s">
        <v>307</v>
      </c>
      <c r="C769" s="251" t="s">
        <v>22</v>
      </c>
      <c r="D769" s="251" t="s">
        <v>36</v>
      </c>
      <c r="E769" s="247"/>
      <c r="F769" s="247">
        <v>2000</v>
      </c>
      <c r="G769" s="312">
        <f t="shared" si="22"/>
        <v>3.5283325100557477</v>
      </c>
      <c r="H769" s="312">
        <v>566.84</v>
      </c>
      <c r="I769" s="240">
        <f t="shared" si="23"/>
        <v>14304272</v>
      </c>
      <c r="J769" s="251" t="s">
        <v>37</v>
      </c>
      <c r="K769" s="251"/>
      <c r="L769" s="251" t="s">
        <v>818</v>
      </c>
      <c r="M769" s="251" t="s">
        <v>822</v>
      </c>
      <c r="N769" s="251" t="s">
        <v>29</v>
      </c>
      <c r="O769" s="251" t="s">
        <v>84</v>
      </c>
      <c r="P769" s="307"/>
      <c r="Q769" s="167"/>
      <c r="R769" s="241"/>
      <c r="S769" s="241"/>
    </row>
    <row r="770" spans="1:19">
      <c r="A770" s="257">
        <v>43705</v>
      </c>
      <c r="B770" s="252" t="s">
        <v>873</v>
      </c>
      <c r="C770" s="251" t="s">
        <v>22</v>
      </c>
      <c r="D770" s="252" t="s">
        <v>26</v>
      </c>
      <c r="E770" s="1"/>
      <c r="F770" s="1">
        <v>1000</v>
      </c>
      <c r="G770" s="312">
        <f t="shared" si="22"/>
        <v>1.811889619684369</v>
      </c>
      <c r="H770" s="312">
        <v>551.91</v>
      </c>
      <c r="I770" s="240">
        <f t="shared" si="23"/>
        <v>14303272</v>
      </c>
      <c r="J770" s="251" t="s">
        <v>33</v>
      </c>
      <c r="K770" s="252" t="s">
        <v>30</v>
      </c>
      <c r="L770" s="252" t="s">
        <v>825</v>
      </c>
      <c r="M770" s="252" t="s">
        <v>822</v>
      </c>
      <c r="N770" s="251" t="s">
        <v>29</v>
      </c>
      <c r="O770" s="251" t="s">
        <v>84</v>
      </c>
      <c r="P770" s="307"/>
      <c r="Q770" s="167"/>
      <c r="R770" s="241"/>
      <c r="S770" s="241"/>
    </row>
    <row r="771" spans="1:19">
      <c r="A771" s="257">
        <v>43705</v>
      </c>
      <c r="B771" s="252" t="s">
        <v>702</v>
      </c>
      <c r="C771" s="251" t="s">
        <v>22</v>
      </c>
      <c r="D771" s="252" t="s">
        <v>26</v>
      </c>
      <c r="E771" s="1"/>
      <c r="F771" s="1">
        <v>1000</v>
      </c>
      <c r="G771" s="312">
        <f t="shared" si="22"/>
        <v>1.811889619684369</v>
      </c>
      <c r="H771" s="312">
        <v>551.91</v>
      </c>
      <c r="I771" s="240">
        <f t="shared" si="23"/>
        <v>14302272</v>
      </c>
      <c r="J771" s="251" t="s">
        <v>33</v>
      </c>
      <c r="K771" s="252" t="s">
        <v>30</v>
      </c>
      <c r="L771" s="252" t="s">
        <v>825</v>
      </c>
      <c r="M771" s="252" t="s">
        <v>822</v>
      </c>
      <c r="N771" s="251" t="s">
        <v>29</v>
      </c>
      <c r="O771" s="251" t="s">
        <v>84</v>
      </c>
      <c r="P771" s="307"/>
      <c r="Q771" s="167"/>
      <c r="R771" s="241"/>
      <c r="S771" s="241"/>
    </row>
    <row r="772" spans="1:19">
      <c r="A772" s="257">
        <v>43705</v>
      </c>
      <c r="B772" s="252" t="s">
        <v>812</v>
      </c>
      <c r="C772" s="252" t="s">
        <v>72</v>
      </c>
      <c r="D772" s="252" t="s">
        <v>26</v>
      </c>
      <c r="E772" s="1"/>
      <c r="F772" s="1">
        <v>69500</v>
      </c>
      <c r="G772" s="312">
        <f t="shared" si="22"/>
        <v>122.32469726837512</v>
      </c>
      <c r="H772" s="312">
        <v>568.16</v>
      </c>
      <c r="I772" s="240">
        <f t="shared" si="23"/>
        <v>14232772</v>
      </c>
      <c r="J772" s="251" t="s">
        <v>33</v>
      </c>
      <c r="K772" s="252" t="s">
        <v>105</v>
      </c>
      <c r="L772" s="251" t="s">
        <v>826</v>
      </c>
      <c r="M772" s="252" t="s">
        <v>822</v>
      </c>
      <c r="N772" s="251" t="s">
        <v>29</v>
      </c>
      <c r="O772" s="252" t="s">
        <v>85</v>
      </c>
      <c r="P772" s="307"/>
      <c r="Q772" s="167"/>
      <c r="R772" s="241"/>
      <c r="S772" s="241"/>
    </row>
    <row r="773" spans="1:19">
      <c r="A773" s="257">
        <v>43705</v>
      </c>
      <c r="B773" s="251" t="s">
        <v>563</v>
      </c>
      <c r="C773" s="251" t="s">
        <v>294</v>
      </c>
      <c r="D773" s="251" t="s">
        <v>41</v>
      </c>
      <c r="E773" s="171"/>
      <c r="F773" s="171">
        <v>3000</v>
      </c>
      <c r="G773" s="312">
        <f t="shared" si="22"/>
        <v>5.2924987650836215</v>
      </c>
      <c r="H773" s="312">
        <v>566.84</v>
      </c>
      <c r="I773" s="240">
        <f t="shared" si="23"/>
        <v>14229772</v>
      </c>
      <c r="J773" s="251" t="s">
        <v>19</v>
      </c>
      <c r="K773" s="251" t="s">
        <v>28</v>
      </c>
      <c r="L773" s="251" t="s">
        <v>818</v>
      </c>
      <c r="M773" s="251" t="s">
        <v>822</v>
      </c>
      <c r="N773" s="251" t="s">
        <v>29</v>
      </c>
      <c r="O773" s="251" t="s">
        <v>85</v>
      </c>
      <c r="P773" s="307"/>
      <c r="Q773" s="167"/>
      <c r="R773" s="241"/>
      <c r="S773" s="241"/>
    </row>
    <row r="774" spans="1:19">
      <c r="A774" s="257">
        <v>43705</v>
      </c>
      <c r="B774" s="251" t="s">
        <v>683</v>
      </c>
      <c r="C774" s="251" t="s">
        <v>294</v>
      </c>
      <c r="D774" s="251" t="s">
        <v>41</v>
      </c>
      <c r="E774" s="171"/>
      <c r="F774" s="171">
        <v>1000</v>
      </c>
      <c r="G774" s="312">
        <f t="shared" si="22"/>
        <v>1.7641662550278738</v>
      </c>
      <c r="H774" s="312">
        <v>566.84</v>
      </c>
      <c r="I774" s="240">
        <f t="shared" si="23"/>
        <v>14228772</v>
      </c>
      <c r="J774" s="251" t="s">
        <v>19</v>
      </c>
      <c r="K774" s="251">
        <v>7</v>
      </c>
      <c r="L774" s="251" t="s">
        <v>818</v>
      </c>
      <c r="M774" s="251" t="s">
        <v>822</v>
      </c>
      <c r="N774" s="251" t="s">
        <v>29</v>
      </c>
      <c r="O774" s="251" t="s">
        <v>85</v>
      </c>
      <c r="P774" s="307"/>
      <c r="Q774" s="167"/>
      <c r="R774" s="241"/>
      <c r="S774" s="241"/>
    </row>
    <row r="775" spans="1:19">
      <c r="A775" s="257">
        <v>43705</v>
      </c>
      <c r="B775" s="252" t="s">
        <v>772</v>
      </c>
      <c r="C775" s="252" t="s">
        <v>62</v>
      </c>
      <c r="D775" s="251" t="s">
        <v>20</v>
      </c>
      <c r="E775" s="1"/>
      <c r="F775" s="1">
        <v>551000</v>
      </c>
      <c r="G775" s="312">
        <f t="shared" si="22"/>
        <v>972.05560652035842</v>
      </c>
      <c r="H775" s="312">
        <v>566.84</v>
      </c>
      <c r="I775" s="240">
        <f t="shared" si="23"/>
        <v>13677772</v>
      </c>
      <c r="J775" s="251" t="s">
        <v>71</v>
      </c>
      <c r="K775" s="252">
        <v>3635084</v>
      </c>
      <c r="L775" s="251" t="s">
        <v>818</v>
      </c>
      <c r="M775" s="251" t="s">
        <v>822</v>
      </c>
      <c r="N775" s="251" t="s">
        <v>29</v>
      </c>
      <c r="O775" s="251" t="s">
        <v>85</v>
      </c>
      <c r="P775" s="307"/>
      <c r="Q775" s="167"/>
      <c r="R775" s="241"/>
      <c r="S775" s="241"/>
    </row>
    <row r="776" spans="1:19">
      <c r="A776" s="257">
        <v>43705</v>
      </c>
      <c r="B776" s="251" t="s">
        <v>773</v>
      </c>
      <c r="C776" s="252" t="s">
        <v>801</v>
      </c>
      <c r="D776" s="251" t="s">
        <v>41</v>
      </c>
      <c r="E776" s="166"/>
      <c r="F776" s="165">
        <v>3484</v>
      </c>
      <c r="G776" s="312">
        <f t="shared" si="22"/>
        <v>6.1320754716981138</v>
      </c>
      <c r="H776" s="312">
        <v>568.16</v>
      </c>
      <c r="I776" s="240">
        <f t="shared" si="23"/>
        <v>13674288</v>
      </c>
      <c r="J776" s="251" t="s">
        <v>71</v>
      </c>
      <c r="K776" s="252">
        <v>3635084</v>
      </c>
      <c r="L776" s="251" t="s">
        <v>826</v>
      </c>
      <c r="M776" s="251" t="s">
        <v>822</v>
      </c>
      <c r="N776" s="251" t="s">
        <v>29</v>
      </c>
      <c r="O776" s="251" t="s">
        <v>85</v>
      </c>
      <c r="P776" s="307"/>
      <c r="Q776" s="167"/>
      <c r="R776" s="241"/>
      <c r="S776" s="241"/>
    </row>
    <row r="777" spans="1:19">
      <c r="A777" s="257">
        <v>43705</v>
      </c>
      <c r="B777" s="251" t="s">
        <v>791</v>
      </c>
      <c r="C777" s="253" t="s">
        <v>62</v>
      </c>
      <c r="D777" s="251" t="s">
        <v>26</v>
      </c>
      <c r="E777" s="171"/>
      <c r="F777" s="171">
        <f>470000*0.615384615384615</f>
        <v>289230.76923076902</v>
      </c>
      <c r="G777" s="312">
        <f t="shared" si="22"/>
        <v>440.92946524050967</v>
      </c>
      <c r="H777" s="312">
        <v>655.95699999999999</v>
      </c>
      <c r="I777" s="240">
        <f t="shared" si="23"/>
        <v>13385057.230769232</v>
      </c>
      <c r="J777" s="251" t="s">
        <v>71</v>
      </c>
      <c r="K777" s="251" t="s">
        <v>770</v>
      </c>
      <c r="L777" s="251" t="s">
        <v>817</v>
      </c>
      <c r="M777" s="251" t="s">
        <v>821</v>
      </c>
      <c r="N777" s="251" t="s">
        <v>29</v>
      </c>
      <c r="O777" s="251" t="s">
        <v>85</v>
      </c>
      <c r="P777" s="331" t="s">
        <v>888</v>
      </c>
      <c r="Q777" s="167"/>
      <c r="R777" s="241"/>
      <c r="S777" s="241"/>
    </row>
    <row r="778" spans="1:19">
      <c r="A778" s="257">
        <v>43705</v>
      </c>
      <c r="B778" s="251" t="s">
        <v>930</v>
      </c>
      <c r="C778" s="253" t="s">
        <v>62</v>
      </c>
      <c r="D778" s="251" t="s">
        <v>26</v>
      </c>
      <c r="E778" s="171"/>
      <c r="F778" s="171">
        <f>10*470000/26</f>
        <v>180769.23076923078</v>
      </c>
      <c r="G778" s="312">
        <f t="shared" si="22"/>
        <v>275.58091577531877</v>
      </c>
      <c r="H778" s="312">
        <v>655.95699999999999</v>
      </c>
      <c r="I778" s="240">
        <f t="shared" si="23"/>
        <v>13204288.000000002</v>
      </c>
      <c r="J778" s="251" t="s">
        <v>71</v>
      </c>
      <c r="K778" s="251" t="s">
        <v>770</v>
      </c>
      <c r="L778" s="251" t="s">
        <v>817</v>
      </c>
      <c r="M778" s="251" t="s">
        <v>821</v>
      </c>
      <c r="N778" s="251" t="s">
        <v>29</v>
      </c>
      <c r="O778" s="251" t="s">
        <v>85</v>
      </c>
      <c r="P778" s="331" t="s">
        <v>888</v>
      </c>
      <c r="Q778" s="167"/>
      <c r="R778" s="241"/>
      <c r="S778" s="241"/>
    </row>
    <row r="779" spans="1:19">
      <c r="A779" s="257">
        <v>43705</v>
      </c>
      <c r="B779" s="251" t="s">
        <v>792</v>
      </c>
      <c r="C779" s="253" t="s">
        <v>62</v>
      </c>
      <c r="D779" s="251" t="s">
        <v>39</v>
      </c>
      <c r="E779" s="171"/>
      <c r="F779" s="171">
        <f>16*140000/26+14685</f>
        <v>100838.84615384616</v>
      </c>
      <c r="G779" s="312">
        <f t="shared" si="22"/>
        <v>153.72782995508265</v>
      </c>
      <c r="H779" s="312">
        <v>655.95699999999999</v>
      </c>
      <c r="I779" s="240">
        <f t="shared" si="23"/>
        <v>13103449.153846156</v>
      </c>
      <c r="J779" s="251" t="s">
        <v>71</v>
      </c>
      <c r="K779" s="251" t="s">
        <v>770</v>
      </c>
      <c r="L779" s="251" t="s">
        <v>817</v>
      </c>
      <c r="M779" s="251" t="s">
        <v>821</v>
      </c>
      <c r="N779" s="251" t="s">
        <v>29</v>
      </c>
      <c r="O779" s="251" t="s">
        <v>85</v>
      </c>
      <c r="P779" s="331" t="s">
        <v>890</v>
      </c>
      <c r="Q779" s="167"/>
      <c r="R779" s="241"/>
      <c r="S779" s="241"/>
    </row>
    <row r="780" spans="1:19">
      <c r="A780" s="257">
        <v>43705</v>
      </c>
      <c r="B780" s="251" t="s">
        <v>946</v>
      </c>
      <c r="C780" s="253" t="s">
        <v>62</v>
      </c>
      <c r="D780" s="251" t="s">
        <v>39</v>
      </c>
      <c r="E780" s="171"/>
      <c r="F780" s="171">
        <f>10*140000/26-14685</f>
        <v>39161.153846153844</v>
      </c>
      <c r="G780" s="312">
        <f t="shared" si="22"/>
        <v>59.700794177291868</v>
      </c>
      <c r="H780" s="312">
        <v>655.95699999999999</v>
      </c>
      <c r="I780" s="240">
        <f t="shared" si="23"/>
        <v>13064288.000000002</v>
      </c>
      <c r="J780" s="251" t="s">
        <v>71</v>
      </c>
      <c r="K780" s="251" t="s">
        <v>770</v>
      </c>
      <c r="L780" s="251" t="s">
        <v>817</v>
      </c>
      <c r="M780" s="251" t="s">
        <v>821</v>
      </c>
      <c r="N780" s="251" t="s">
        <v>29</v>
      </c>
      <c r="O780" s="251" t="s">
        <v>85</v>
      </c>
      <c r="P780" s="332" t="s">
        <v>929</v>
      </c>
      <c r="Q780" s="167"/>
      <c r="R780" s="241"/>
      <c r="S780" s="241"/>
    </row>
    <row r="781" spans="1:19">
      <c r="A781" s="257">
        <v>43705</v>
      </c>
      <c r="B781" s="251" t="s">
        <v>793</v>
      </c>
      <c r="C781" s="253" t="s">
        <v>62</v>
      </c>
      <c r="D781" s="251" t="s">
        <v>26</v>
      </c>
      <c r="E781" s="171"/>
      <c r="F781" s="171">
        <v>193600</v>
      </c>
      <c r="G781" s="312">
        <f t="shared" ref="G781:G831" si="24">+F781/H781</f>
        <v>295.14129737162648</v>
      </c>
      <c r="H781" s="312">
        <v>655.95699999999999</v>
      </c>
      <c r="I781" s="240">
        <f t="shared" si="23"/>
        <v>12870688.000000002</v>
      </c>
      <c r="J781" s="251" t="s">
        <v>71</v>
      </c>
      <c r="K781" s="251" t="s">
        <v>770</v>
      </c>
      <c r="L781" s="251" t="s">
        <v>817</v>
      </c>
      <c r="M781" s="251" t="s">
        <v>821</v>
      </c>
      <c r="N781" s="251" t="s">
        <v>29</v>
      </c>
      <c r="O781" s="251" t="s">
        <v>85</v>
      </c>
      <c r="P781" s="331" t="s">
        <v>888</v>
      </c>
      <c r="Q781" s="167"/>
      <c r="R781" s="241"/>
      <c r="S781" s="241"/>
    </row>
    <row r="782" spans="1:19">
      <c r="A782" s="257">
        <v>43705</v>
      </c>
      <c r="B782" s="251" t="s">
        <v>794</v>
      </c>
      <c r="C782" s="253" t="s">
        <v>62</v>
      </c>
      <c r="D782" s="251" t="s">
        <v>26</v>
      </c>
      <c r="E782" s="171"/>
      <c r="F782" s="171">
        <v>250000</v>
      </c>
      <c r="G782" s="312">
        <f t="shared" si="24"/>
        <v>381.12254309352596</v>
      </c>
      <c r="H782" s="312">
        <v>655.95699999999999</v>
      </c>
      <c r="I782" s="240">
        <f t="shared" si="23"/>
        <v>12620688.000000002</v>
      </c>
      <c r="J782" s="251" t="s">
        <v>71</v>
      </c>
      <c r="K782" s="251" t="s">
        <v>770</v>
      </c>
      <c r="L782" s="251" t="s">
        <v>817</v>
      </c>
      <c r="M782" s="251" t="s">
        <v>821</v>
      </c>
      <c r="N782" s="251" t="s">
        <v>29</v>
      </c>
      <c r="O782" s="251" t="s">
        <v>85</v>
      </c>
      <c r="P782" s="331" t="s">
        <v>888</v>
      </c>
      <c r="Q782" s="167"/>
      <c r="R782" s="241"/>
      <c r="S782" s="241"/>
    </row>
    <row r="783" spans="1:19">
      <c r="A783" s="257">
        <v>43705</v>
      </c>
      <c r="B783" s="251" t="s">
        <v>795</v>
      </c>
      <c r="C783" s="253" t="s">
        <v>62</v>
      </c>
      <c r="D783" s="251" t="s">
        <v>26</v>
      </c>
      <c r="E783" s="171"/>
      <c r="F783" s="171">
        <v>230000</v>
      </c>
      <c r="G783" s="312">
        <f t="shared" si="24"/>
        <v>350.63273964604389</v>
      </c>
      <c r="H783" s="312">
        <v>655.95699999999999</v>
      </c>
      <c r="I783" s="240">
        <f t="shared" ref="I783:I804" si="25">I782+E783-F783</f>
        <v>12390688.000000002</v>
      </c>
      <c r="J783" s="251" t="s">
        <v>71</v>
      </c>
      <c r="K783" s="251" t="s">
        <v>770</v>
      </c>
      <c r="L783" s="251" t="s">
        <v>817</v>
      </c>
      <c r="M783" s="251" t="s">
        <v>821</v>
      </c>
      <c r="N783" s="251" t="s">
        <v>29</v>
      </c>
      <c r="O783" s="251" t="s">
        <v>85</v>
      </c>
      <c r="P783" s="331" t="s">
        <v>888</v>
      </c>
      <c r="Q783" s="167"/>
      <c r="R783" s="241"/>
      <c r="S783" s="241"/>
    </row>
    <row r="784" spans="1:19">
      <c r="A784" s="257">
        <v>43705</v>
      </c>
      <c r="B784" s="251" t="s">
        <v>796</v>
      </c>
      <c r="C784" s="253" t="s">
        <v>62</v>
      </c>
      <c r="D784" s="251" t="s">
        <v>26</v>
      </c>
      <c r="E784" s="171"/>
      <c r="F784" s="171">
        <v>193600</v>
      </c>
      <c r="G784" s="312">
        <f t="shared" si="24"/>
        <v>295.14129737162648</v>
      </c>
      <c r="H784" s="312">
        <v>655.95699999999999</v>
      </c>
      <c r="I784" s="240">
        <f t="shared" si="25"/>
        <v>12197088.000000002</v>
      </c>
      <c r="J784" s="251" t="s">
        <v>71</v>
      </c>
      <c r="K784" s="251" t="s">
        <v>770</v>
      </c>
      <c r="L784" s="251" t="s">
        <v>817</v>
      </c>
      <c r="M784" s="251" t="s">
        <v>821</v>
      </c>
      <c r="N784" s="251" t="s">
        <v>29</v>
      </c>
      <c r="O784" s="251" t="s">
        <v>85</v>
      </c>
      <c r="P784" s="331" t="s">
        <v>888</v>
      </c>
      <c r="Q784" s="167"/>
      <c r="R784" s="241"/>
      <c r="S784" s="241"/>
    </row>
    <row r="785" spans="1:19">
      <c r="A785" s="257">
        <v>43705</v>
      </c>
      <c r="B785" s="251" t="s">
        <v>797</v>
      </c>
      <c r="C785" s="253" t="s">
        <v>62</v>
      </c>
      <c r="D785" s="251" t="s">
        <v>26</v>
      </c>
      <c r="E785" s="171"/>
      <c r="F785" s="171">
        <v>230000</v>
      </c>
      <c r="G785" s="312">
        <f t="shared" si="24"/>
        <v>350.63273964604389</v>
      </c>
      <c r="H785" s="312">
        <v>655.95699999999999</v>
      </c>
      <c r="I785" s="240">
        <f t="shared" si="25"/>
        <v>11967088.000000002</v>
      </c>
      <c r="J785" s="251" t="s">
        <v>71</v>
      </c>
      <c r="K785" s="251" t="s">
        <v>770</v>
      </c>
      <c r="L785" s="251" t="s">
        <v>817</v>
      </c>
      <c r="M785" s="251" t="s">
        <v>821</v>
      </c>
      <c r="N785" s="251" t="s">
        <v>29</v>
      </c>
      <c r="O785" s="251" t="s">
        <v>85</v>
      </c>
      <c r="P785" s="331" t="s">
        <v>888</v>
      </c>
      <c r="Q785" s="167"/>
      <c r="R785" s="241"/>
      <c r="S785" s="241"/>
    </row>
    <row r="786" spans="1:19">
      <c r="A786" s="257">
        <v>43705</v>
      </c>
      <c r="B786" s="251" t="s">
        <v>798</v>
      </c>
      <c r="C786" s="253" t="s">
        <v>62</v>
      </c>
      <c r="D786" s="251" t="s">
        <v>36</v>
      </c>
      <c r="E786" s="171"/>
      <c r="F786" s="171">
        <v>385939</v>
      </c>
      <c r="G786" s="312">
        <f t="shared" si="24"/>
        <v>588.3602126358893</v>
      </c>
      <c r="H786" s="312">
        <v>655.95699999999999</v>
      </c>
      <c r="I786" s="240">
        <f t="shared" si="25"/>
        <v>11581149.000000002</v>
      </c>
      <c r="J786" s="251" t="s">
        <v>71</v>
      </c>
      <c r="K786" s="251" t="s">
        <v>770</v>
      </c>
      <c r="L786" s="251" t="s">
        <v>817</v>
      </c>
      <c r="M786" s="251" t="s">
        <v>821</v>
      </c>
      <c r="N786" s="251" t="s">
        <v>29</v>
      </c>
      <c r="O786" s="251" t="s">
        <v>85</v>
      </c>
      <c r="P786" s="331" t="s">
        <v>889</v>
      </c>
      <c r="Q786" s="167"/>
      <c r="R786" s="241"/>
      <c r="S786" s="241"/>
    </row>
    <row r="787" spans="1:19">
      <c r="A787" s="257">
        <v>43705</v>
      </c>
      <c r="B787" s="251" t="s">
        <v>799</v>
      </c>
      <c r="C787" s="253" t="s">
        <v>62</v>
      </c>
      <c r="D787" s="251" t="s">
        <v>26</v>
      </c>
      <c r="E787" s="171"/>
      <c r="F787" s="171">
        <v>166755</v>
      </c>
      <c r="G787" s="312">
        <f t="shared" si="24"/>
        <v>254.21635869424367</v>
      </c>
      <c r="H787" s="312">
        <v>655.95699999999999</v>
      </c>
      <c r="I787" s="240">
        <f t="shared" si="25"/>
        <v>11414394.000000002</v>
      </c>
      <c r="J787" s="251" t="s">
        <v>71</v>
      </c>
      <c r="K787" s="251" t="s">
        <v>770</v>
      </c>
      <c r="L787" s="251" t="s">
        <v>817</v>
      </c>
      <c r="M787" s="251" t="s">
        <v>821</v>
      </c>
      <c r="N787" s="251" t="s">
        <v>29</v>
      </c>
      <c r="O787" s="251" t="s">
        <v>85</v>
      </c>
      <c r="P787" s="331" t="s">
        <v>888</v>
      </c>
      <c r="Q787" s="167"/>
      <c r="R787" s="241"/>
      <c r="S787" s="241"/>
    </row>
    <row r="788" spans="1:19">
      <c r="A788" s="257">
        <v>43705</v>
      </c>
      <c r="B788" s="251" t="s">
        <v>784</v>
      </c>
      <c r="C788" s="252" t="s">
        <v>801</v>
      </c>
      <c r="D788" s="251" t="s">
        <v>41</v>
      </c>
      <c r="E788" s="171"/>
      <c r="F788" s="1">
        <v>9964</v>
      </c>
      <c r="G788" s="312">
        <f t="shared" si="24"/>
        <v>15.19002007753557</v>
      </c>
      <c r="H788" s="312">
        <v>655.95699999999999</v>
      </c>
      <c r="I788" s="240">
        <f t="shared" si="25"/>
        <v>11404430.000000002</v>
      </c>
      <c r="J788" s="251" t="s">
        <v>71</v>
      </c>
      <c r="K788" s="251" t="s">
        <v>770</v>
      </c>
      <c r="L788" s="251" t="s">
        <v>817</v>
      </c>
      <c r="M788" s="251" t="s">
        <v>821</v>
      </c>
      <c r="N788" s="251" t="s">
        <v>29</v>
      </c>
      <c r="O788" s="251" t="s">
        <v>85</v>
      </c>
      <c r="P788" s="331" t="s">
        <v>883</v>
      </c>
      <c r="Q788" s="167"/>
      <c r="R788" s="241"/>
      <c r="S788" s="241"/>
    </row>
    <row r="789" spans="1:19">
      <c r="A789" s="257">
        <v>43706</v>
      </c>
      <c r="B789" s="251" t="s">
        <v>881</v>
      </c>
      <c r="C789" s="252"/>
      <c r="D789" s="251"/>
      <c r="E789" s="171">
        <v>7385420</v>
      </c>
      <c r="F789" s="1"/>
      <c r="G789" s="312">
        <f t="shared" si="24"/>
        <v>0</v>
      </c>
      <c r="H789" s="312">
        <v>655.95699999999999</v>
      </c>
      <c r="I789" s="240">
        <f t="shared" si="25"/>
        <v>18789850</v>
      </c>
      <c r="J789" s="251" t="s">
        <v>71</v>
      </c>
      <c r="K789" s="251" t="s">
        <v>770</v>
      </c>
      <c r="L789" s="251" t="s">
        <v>817</v>
      </c>
      <c r="M789" s="251" t="s">
        <v>821</v>
      </c>
      <c r="N789" s="251" t="s">
        <v>29</v>
      </c>
      <c r="O789" s="251" t="s">
        <v>85</v>
      </c>
      <c r="P789" s="307"/>
      <c r="Q789" s="167"/>
      <c r="R789" s="241"/>
      <c r="S789" s="241"/>
    </row>
    <row r="790" spans="1:19">
      <c r="A790" s="257">
        <v>43706</v>
      </c>
      <c r="B790" s="251" t="s">
        <v>88</v>
      </c>
      <c r="C790" s="251" t="s">
        <v>22</v>
      </c>
      <c r="D790" s="251" t="s">
        <v>36</v>
      </c>
      <c r="E790" s="171"/>
      <c r="F790" s="171">
        <v>2000</v>
      </c>
      <c r="G790" s="312">
        <f t="shared" si="24"/>
        <v>3.5283325100557477</v>
      </c>
      <c r="H790" s="312">
        <v>566.84</v>
      </c>
      <c r="I790" s="240">
        <f t="shared" si="25"/>
        <v>18787850</v>
      </c>
      <c r="J790" s="251" t="s">
        <v>61</v>
      </c>
      <c r="K790" s="251" t="s">
        <v>631</v>
      </c>
      <c r="L790" s="251" t="s">
        <v>818</v>
      </c>
      <c r="M790" s="251" t="s">
        <v>822</v>
      </c>
      <c r="N790" s="251" t="s">
        <v>29</v>
      </c>
      <c r="O790" s="251" t="s">
        <v>84</v>
      </c>
      <c r="P790" s="307"/>
      <c r="Q790" s="167"/>
      <c r="R790" s="241"/>
      <c r="S790" s="241"/>
    </row>
    <row r="791" spans="1:19">
      <c r="A791" s="257">
        <v>43706</v>
      </c>
      <c r="B791" s="251" t="s">
        <v>692</v>
      </c>
      <c r="C791" s="251" t="s">
        <v>62</v>
      </c>
      <c r="D791" s="251" t="s">
        <v>36</v>
      </c>
      <c r="E791" s="171"/>
      <c r="F791" s="171">
        <v>1000</v>
      </c>
      <c r="G791" s="312">
        <f t="shared" si="24"/>
        <v>1.7641662550278738</v>
      </c>
      <c r="H791" s="312">
        <v>566.84</v>
      </c>
      <c r="I791" s="240">
        <f t="shared" si="25"/>
        <v>18786850</v>
      </c>
      <c r="J791" s="251" t="s">
        <v>61</v>
      </c>
      <c r="K791" s="251" t="s">
        <v>631</v>
      </c>
      <c r="L791" s="251" t="s">
        <v>818</v>
      </c>
      <c r="M791" s="251" t="s">
        <v>822</v>
      </c>
      <c r="N791" s="251" t="s">
        <v>29</v>
      </c>
      <c r="O791" s="251" t="s">
        <v>84</v>
      </c>
      <c r="P791" s="307"/>
      <c r="Q791" s="167"/>
      <c r="R791" s="241"/>
      <c r="S791" s="241"/>
    </row>
    <row r="792" spans="1:19">
      <c r="A792" s="257">
        <v>43706</v>
      </c>
      <c r="B792" s="252" t="s">
        <v>400</v>
      </c>
      <c r="C792" s="251" t="s">
        <v>22</v>
      </c>
      <c r="D792" s="252" t="s">
        <v>26</v>
      </c>
      <c r="E792" s="1"/>
      <c r="F792" s="1">
        <v>1500</v>
      </c>
      <c r="G792" s="312">
        <f t="shared" si="24"/>
        <v>2.7178344295265533</v>
      </c>
      <c r="H792" s="312">
        <v>551.91</v>
      </c>
      <c r="I792" s="240">
        <f t="shared" si="25"/>
        <v>18785350</v>
      </c>
      <c r="J792" s="251" t="s">
        <v>59</v>
      </c>
      <c r="K792" s="252" t="s">
        <v>30</v>
      </c>
      <c r="L792" s="252" t="s">
        <v>825</v>
      </c>
      <c r="M792" s="252" t="s">
        <v>822</v>
      </c>
      <c r="N792" s="251" t="s">
        <v>29</v>
      </c>
      <c r="O792" s="251" t="s">
        <v>84</v>
      </c>
      <c r="P792" s="307"/>
      <c r="Q792" s="167"/>
      <c r="R792" s="241"/>
      <c r="S792" s="241"/>
    </row>
    <row r="793" spans="1:19">
      <c r="A793" s="257">
        <v>43706</v>
      </c>
      <c r="B793" s="252" t="s">
        <v>401</v>
      </c>
      <c r="C793" s="251" t="s">
        <v>22</v>
      </c>
      <c r="D793" s="252" t="s">
        <v>26</v>
      </c>
      <c r="E793" s="1"/>
      <c r="F793" s="1">
        <v>1000</v>
      </c>
      <c r="G793" s="312">
        <f t="shared" si="24"/>
        <v>1.811889619684369</v>
      </c>
      <c r="H793" s="312">
        <v>551.91</v>
      </c>
      <c r="I793" s="240">
        <f t="shared" si="25"/>
        <v>18784350</v>
      </c>
      <c r="J793" s="251" t="s">
        <v>59</v>
      </c>
      <c r="K793" s="252" t="s">
        <v>30</v>
      </c>
      <c r="L793" s="252" t="s">
        <v>825</v>
      </c>
      <c r="M793" s="252" t="s">
        <v>822</v>
      </c>
      <c r="N793" s="251" t="s">
        <v>29</v>
      </c>
      <c r="O793" s="251" t="s">
        <v>84</v>
      </c>
      <c r="P793" s="307"/>
      <c r="Q793" s="167"/>
      <c r="R793" s="241"/>
      <c r="S793" s="241"/>
    </row>
    <row r="794" spans="1:19">
      <c r="A794" s="257">
        <v>43706</v>
      </c>
      <c r="B794" s="252" t="s">
        <v>402</v>
      </c>
      <c r="C794" s="251" t="s">
        <v>22</v>
      </c>
      <c r="D794" s="252" t="s">
        <v>26</v>
      </c>
      <c r="E794" s="1"/>
      <c r="F794" s="1">
        <v>2000</v>
      </c>
      <c r="G794" s="312">
        <f t="shared" si="24"/>
        <v>3.623779239368738</v>
      </c>
      <c r="H794" s="312">
        <v>551.91</v>
      </c>
      <c r="I794" s="240">
        <f t="shared" si="25"/>
        <v>18782350</v>
      </c>
      <c r="J794" s="251" t="s">
        <v>59</v>
      </c>
      <c r="K794" s="252" t="s">
        <v>30</v>
      </c>
      <c r="L794" s="252" t="s">
        <v>825</v>
      </c>
      <c r="M794" s="252" t="s">
        <v>822</v>
      </c>
      <c r="N794" s="251" t="s">
        <v>29</v>
      </c>
      <c r="O794" s="251" t="s">
        <v>84</v>
      </c>
      <c r="P794" s="307"/>
      <c r="Q794" s="167"/>
      <c r="R794" s="241"/>
      <c r="S794" s="241"/>
    </row>
    <row r="795" spans="1:19">
      <c r="A795" s="257">
        <v>43706</v>
      </c>
      <c r="B795" s="252" t="s">
        <v>852</v>
      </c>
      <c r="C795" s="252" t="s">
        <v>72</v>
      </c>
      <c r="D795" s="252" t="s">
        <v>26</v>
      </c>
      <c r="E795" s="1"/>
      <c r="F795" s="1">
        <v>20000</v>
      </c>
      <c r="G795" s="312">
        <f t="shared" si="24"/>
        <v>35.201351731906506</v>
      </c>
      <c r="H795" s="312">
        <v>568.16</v>
      </c>
      <c r="I795" s="240">
        <f t="shared" si="25"/>
        <v>18762350</v>
      </c>
      <c r="J795" s="251" t="s">
        <v>59</v>
      </c>
      <c r="K795" s="252" t="s">
        <v>23</v>
      </c>
      <c r="L795" s="251" t="s">
        <v>826</v>
      </c>
      <c r="M795" s="252" t="s">
        <v>822</v>
      </c>
      <c r="N795" s="251" t="s">
        <v>29</v>
      </c>
      <c r="O795" s="252" t="s">
        <v>85</v>
      </c>
      <c r="P795" s="307"/>
      <c r="Q795" s="167"/>
      <c r="R795" s="241"/>
      <c r="S795" s="241"/>
    </row>
    <row r="796" spans="1:19">
      <c r="A796" s="257">
        <v>43706</v>
      </c>
      <c r="B796" s="252" t="s">
        <v>853</v>
      </c>
      <c r="C796" s="252" t="s">
        <v>72</v>
      </c>
      <c r="D796" s="252" t="s">
        <v>26</v>
      </c>
      <c r="E796" s="1"/>
      <c r="F796" s="1">
        <v>20000</v>
      </c>
      <c r="G796" s="312">
        <f t="shared" si="24"/>
        <v>35.201351731906506</v>
      </c>
      <c r="H796" s="312">
        <v>568.16</v>
      </c>
      <c r="I796" s="240">
        <f t="shared" si="25"/>
        <v>18742350</v>
      </c>
      <c r="J796" s="251" t="s">
        <v>59</v>
      </c>
      <c r="K796" s="252" t="s">
        <v>23</v>
      </c>
      <c r="L796" s="251" t="s">
        <v>826</v>
      </c>
      <c r="M796" s="252" t="s">
        <v>822</v>
      </c>
      <c r="N796" s="251" t="s">
        <v>29</v>
      </c>
      <c r="O796" s="252" t="s">
        <v>85</v>
      </c>
      <c r="P796" s="307"/>
      <c r="Q796" s="167"/>
      <c r="R796" s="241"/>
      <c r="S796" s="241"/>
    </row>
    <row r="797" spans="1:19">
      <c r="A797" s="257">
        <v>43706</v>
      </c>
      <c r="B797" s="252" t="s">
        <v>854</v>
      </c>
      <c r="C797" s="251" t="s">
        <v>22</v>
      </c>
      <c r="D797" s="252" t="s">
        <v>26</v>
      </c>
      <c r="E797" s="1"/>
      <c r="F797" s="1">
        <v>20000</v>
      </c>
      <c r="G797" s="312">
        <f t="shared" si="24"/>
        <v>35.201351731906506</v>
      </c>
      <c r="H797" s="312">
        <v>568.16</v>
      </c>
      <c r="I797" s="240">
        <f t="shared" si="25"/>
        <v>18722350</v>
      </c>
      <c r="J797" s="251" t="s">
        <v>59</v>
      </c>
      <c r="K797" s="252" t="s">
        <v>23</v>
      </c>
      <c r="L797" s="251" t="s">
        <v>826</v>
      </c>
      <c r="M797" s="252" t="s">
        <v>822</v>
      </c>
      <c r="N797" s="251" t="s">
        <v>29</v>
      </c>
      <c r="O797" s="252" t="s">
        <v>85</v>
      </c>
      <c r="P797" s="307"/>
      <c r="Q797" s="167"/>
      <c r="R797" s="241"/>
      <c r="S797" s="241"/>
    </row>
    <row r="798" spans="1:19">
      <c r="A798" s="257">
        <v>43706</v>
      </c>
      <c r="B798" s="252" t="s">
        <v>682</v>
      </c>
      <c r="C798" s="251" t="s">
        <v>294</v>
      </c>
      <c r="D798" s="251" t="s">
        <v>41</v>
      </c>
      <c r="E798" s="171"/>
      <c r="F798" s="171">
        <v>15450</v>
      </c>
      <c r="G798" s="312">
        <f t="shared" si="24"/>
        <v>27.25636864018065</v>
      </c>
      <c r="H798" s="312">
        <v>566.84</v>
      </c>
      <c r="I798" s="240">
        <f t="shared" si="25"/>
        <v>18706900</v>
      </c>
      <c r="J798" s="251" t="s">
        <v>63</v>
      </c>
      <c r="K798" s="252" t="s">
        <v>28</v>
      </c>
      <c r="L798" s="251" t="s">
        <v>818</v>
      </c>
      <c r="M798" s="251" t="s">
        <v>822</v>
      </c>
      <c r="N798" s="251" t="s">
        <v>29</v>
      </c>
      <c r="O798" s="251" t="s">
        <v>85</v>
      </c>
      <c r="P798" s="307"/>
      <c r="Q798" s="167"/>
      <c r="R798" s="241"/>
      <c r="S798" s="241"/>
    </row>
    <row r="799" spans="1:19">
      <c r="A799" s="257">
        <v>43706</v>
      </c>
      <c r="B799" s="252" t="s">
        <v>703</v>
      </c>
      <c r="C799" s="251" t="s">
        <v>22</v>
      </c>
      <c r="D799" s="252" t="s">
        <v>26</v>
      </c>
      <c r="E799" s="1"/>
      <c r="F799" s="1">
        <v>1000</v>
      </c>
      <c r="G799" s="312">
        <f t="shared" si="24"/>
        <v>1.811889619684369</v>
      </c>
      <c r="H799" s="312">
        <v>551.91</v>
      </c>
      <c r="I799" s="240">
        <f t="shared" si="25"/>
        <v>18705900</v>
      </c>
      <c r="J799" s="251" t="s">
        <v>33</v>
      </c>
      <c r="K799" s="252" t="s">
        <v>30</v>
      </c>
      <c r="L799" s="252" t="s">
        <v>825</v>
      </c>
      <c r="M799" s="252" t="s">
        <v>822</v>
      </c>
      <c r="N799" s="251" t="s">
        <v>29</v>
      </c>
      <c r="O799" s="251" t="s">
        <v>84</v>
      </c>
      <c r="P799" s="307"/>
      <c r="Q799" s="167"/>
      <c r="R799" s="241"/>
      <c r="S799" s="241"/>
    </row>
    <row r="800" spans="1:19">
      <c r="A800" s="257">
        <v>43706</v>
      </c>
      <c r="B800" s="252" t="s">
        <v>857</v>
      </c>
      <c r="C800" s="251" t="s">
        <v>22</v>
      </c>
      <c r="D800" s="252" t="s">
        <v>26</v>
      </c>
      <c r="E800" s="1"/>
      <c r="F800" s="1">
        <v>3000</v>
      </c>
      <c r="G800" s="312">
        <f t="shared" si="24"/>
        <v>5.4356688590531066</v>
      </c>
      <c r="H800" s="312">
        <v>551.91</v>
      </c>
      <c r="I800" s="240">
        <f t="shared" si="25"/>
        <v>18702900</v>
      </c>
      <c r="J800" s="251" t="s">
        <v>33</v>
      </c>
      <c r="K800" s="252" t="s">
        <v>30</v>
      </c>
      <c r="L800" s="252" t="s">
        <v>825</v>
      </c>
      <c r="M800" s="252" t="s">
        <v>822</v>
      </c>
      <c r="N800" s="251" t="s">
        <v>29</v>
      </c>
      <c r="O800" s="251" t="s">
        <v>84</v>
      </c>
      <c r="P800" s="307"/>
      <c r="Q800" s="167"/>
      <c r="R800" s="241"/>
      <c r="S800" s="241"/>
    </row>
    <row r="801" spans="1:19">
      <c r="A801" s="257">
        <v>43706</v>
      </c>
      <c r="B801" s="252" t="s">
        <v>874</v>
      </c>
      <c r="C801" s="251" t="s">
        <v>22</v>
      </c>
      <c r="D801" s="252" t="s">
        <v>26</v>
      </c>
      <c r="E801" s="1"/>
      <c r="F801" s="1">
        <v>300</v>
      </c>
      <c r="G801" s="312">
        <f t="shared" si="24"/>
        <v>0.54356688590531066</v>
      </c>
      <c r="H801" s="312">
        <v>551.91</v>
      </c>
      <c r="I801" s="240">
        <f t="shared" si="25"/>
        <v>18702600</v>
      </c>
      <c r="J801" s="251" t="s">
        <v>33</v>
      </c>
      <c r="K801" s="252" t="s">
        <v>30</v>
      </c>
      <c r="L801" s="252" t="s">
        <v>825</v>
      </c>
      <c r="M801" s="252" t="s">
        <v>822</v>
      </c>
      <c r="N801" s="251" t="s">
        <v>29</v>
      </c>
      <c r="O801" s="251" t="s">
        <v>84</v>
      </c>
      <c r="P801" s="307"/>
      <c r="Q801" s="167"/>
      <c r="R801" s="241"/>
      <c r="S801" s="241"/>
    </row>
    <row r="802" spans="1:19">
      <c r="A802" s="257">
        <v>43706</v>
      </c>
      <c r="B802" s="252" t="s">
        <v>875</v>
      </c>
      <c r="C802" s="251" t="s">
        <v>22</v>
      </c>
      <c r="D802" s="252" t="s">
        <v>26</v>
      </c>
      <c r="E802" s="1"/>
      <c r="F802" s="1">
        <v>300</v>
      </c>
      <c r="G802" s="312">
        <f t="shared" si="24"/>
        <v>0.54356688590531066</v>
      </c>
      <c r="H802" s="312">
        <v>551.91</v>
      </c>
      <c r="I802" s="240">
        <f t="shared" si="25"/>
        <v>18702300</v>
      </c>
      <c r="J802" s="251" t="s">
        <v>33</v>
      </c>
      <c r="K802" s="252" t="s">
        <v>30</v>
      </c>
      <c r="L802" s="252" t="s">
        <v>825</v>
      </c>
      <c r="M802" s="252" t="s">
        <v>822</v>
      </c>
      <c r="N802" s="251" t="s">
        <v>29</v>
      </c>
      <c r="O802" s="251" t="s">
        <v>84</v>
      </c>
      <c r="P802" s="307"/>
      <c r="Q802" s="167"/>
      <c r="R802" s="241"/>
      <c r="S802" s="241"/>
    </row>
    <row r="803" spans="1:19">
      <c r="A803" s="257">
        <v>43706</v>
      </c>
      <c r="B803" s="252" t="s">
        <v>876</v>
      </c>
      <c r="C803" s="251" t="s">
        <v>22</v>
      </c>
      <c r="D803" s="252" t="s">
        <v>26</v>
      </c>
      <c r="E803" s="1"/>
      <c r="F803" s="1">
        <v>300</v>
      </c>
      <c r="G803" s="312">
        <f t="shared" si="24"/>
        <v>0.54356688590531066</v>
      </c>
      <c r="H803" s="312">
        <v>551.91</v>
      </c>
      <c r="I803" s="240">
        <f t="shared" si="25"/>
        <v>18702000</v>
      </c>
      <c r="J803" s="251" t="s">
        <v>33</v>
      </c>
      <c r="K803" s="252" t="s">
        <v>30</v>
      </c>
      <c r="L803" s="252" t="s">
        <v>825</v>
      </c>
      <c r="M803" s="252" t="s">
        <v>822</v>
      </c>
      <c r="N803" s="251" t="s">
        <v>29</v>
      </c>
      <c r="O803" s="251" t="s">
        <v>84</v>
      </c>
      <c r="P803" s="307"/>
      <c r="Q803" s="167"/>
      <c r="R803" s="241"/>
      <c r="S803" s="241"/>
    </row>
    <row r="804" spans="1:19">
      <c r="A804" s="257">
        <v>43706</v>
      </c>
      <c r="B804" s="252" t="s">
        <v>727</v>
      </c>
      <c r="C804" s="252" t="s">
        <v>32</v>
      </c>
      <c r="D804" s="252" t="s">
        <v>26</v>
      </c>
      <c r="E804" s="1"/>
      <c r="F804" s="1">
        <v>30000</v>
      </c>
      <c r="G804" s="312">
        <f t="shared" si="24"/>
        <v>52.802027597859762</v>
      </c>
      <c r="H804" s="312">
        <v>568.16</v>
      </c>
      <c r="I804" s="240">
        <f t="shared" si="25"/>
        <v>18672000</v>
      </c>
      <c r="J804" s="251" t="s">
        <v>33</v>
      </c>
      <c r="K804" s="252">
        <v>1093</v>
      </c>
      <c r="L804" s="252" t="s">
        <v>826</v>
      </c>
      <c r="M804" s="252" t="s">
        <v>821</v>
      </c>
      <c r="N804" s="251" t="s">
        <v>29</v>
      </c>
      <c r="O804" s="252" t="s">
        <v>85</v>
      </c>
      <c r="P804" s="331" t="s">
        <v>893</v>
      </c>
      <c r="Q804" s="167"/>
      <c r="R804" s="241"/>
      <c r="S804" s="241"/>
    </row>
    <row r="805" spans="1:19">
      <c r="A805" s="257">
        <v>43706</v>
      </c>
      <c r="B805" s="252" t="s">
        <v>953</v>
      </c>
      <c r="C805" s="252" t="s">
        <v>32</v>
      </c>
      <c r="D805" s="252" t="s">
        <v>26</v>
      </c>
      <c r="E805" s="1"/>
      <c r="F805" s="1">
        <v>20000</v>
      </c>
      <c r="G805" s="312">
        <f t="shared" si="24"/>
        <v>35.201351731906506</v>
      </c>
      <c r="H805" s="312">
        <v>568.16</v>
      </c>
      <c r="I805" s="240"/>
      <c r="J805" s="251" t="s">
        <v>33</v>
      </c>
      <c r="K805" s="252" t="s">
        <v>30</v>
      </c>
      <c r="L805" s="252" t="s">
        <v>826</v>
      </c>
      <c r="M805" s="252" t="s">
        <v>821</v>
      </c>
      <c r="N805" s="251" t="s">
        <v>29</v>
      </c>
      <c r="O805" s="252"/>
      <c r="P805" s="331" t="s">
        <v>893</v>
      </c>
      <c r="Q805" s="167"/>
      <c r="R805" s="241"/>
      <c r="S805" s="241"/>
    </row>
    <row r="806" spans="1:19">
      <c r="A806" s="257">
        <v>43706</v>
      </c>
      <c r="B806" s="252" t="s">
        <v>699</v>
      </c>
      <c r="C806" s="252" t="s">
        <v>72</v>
      </c>
      <c r="D806" s="252" t="s">
        <v>26</v>
      </c>
      <c r="E806" s="171"/>
      <c r="F806" s="1">
        <v>9000</v>
      </c>
      <c r="G806" s="312">
        <f t="shared" si="24"/>
        <v>16.307006577159321</v>
      </c>
      <c r="H806" s="312">
        <v>551.91</v>
      </c>
      <c r="I806" s="240">
        <f>I804+E806-F806</f>
        <v>18663000</v>
      </c>
      <c r="J806" s="251" t="s">
        <v>33</v>
      </c>
      <c r="K806" s="251" t="s">
        <v>850</v>
      </c>
      <c r="L806" s="252" t="s">
        <v>825</v>
      </c>
      <c r="M806" s="252" t="s">
        <v>822</v>
      </c>
      <c r="N806" s="251" t="s">
        <v>29</v>
      </c>
      <c r="O806" s="251" t="s">
        <v>85</v>
      </c>
      <c r="P806" s="307"/>
      <c r="Q806" s="167"/>
      <c r="R806" s="241"/>
      <c r="S806" s="241"/>
    </row>
    <row r="807" spans="1:19">
      <c r="A807" s="257">
        <v>43706</v>
      </c>
      <c r="B807" s="252" t="s">
        <v>862</v>
      </c>
      <c r="C807" s="252" t="s">
        <v>72</v>
      </c>
      <c r="D807" s="252" t="s">
        <v>26</v>
      </c>
      <c r="E807" s="1"/>
      <c r="F807" s="1">
        <v>3000</v>
      </c>
      <c r="G807" s="312">
        <f t="shared" si="24"/>
        <v>5.4356688590531066</v>
      </c>
      <c r="H807" s="312">
        <v>551.91</v>
      </c>
      <c r="I807" s="240">
        <f t="shared" ref="I807:I831" si="26">I806+E807-F807</f>
        <v>18660000</v>
      </c>
      <c r="J807" s="251" t="s">
        <v>33</v>
      </c>
      <c r="K807" s="252" t="s">
        <v>30</v>
      </c>
      <c r="L807" s="252" t="s">
        <v>825</v>
      </c>
      <c r="M807" s="252" t="s">
        <v>822</v>
      </c>
      <c r="N807" s="251" t="s">
        <v>29</v>
      </c>
      <c r="O807" s="251" t="s">
        <v>84</v>
      </c>
      <c r="P807" s="307"/>
      <c r="Q807" s="167"/>
      <c r="R807" s="241"/>
      <c r="S807" s="241"/>
    </row>
    <row r="808" spans="1:19">
      <c r="A808" s="257">
        <v>43706</v>
      </c>
      <c r="B808" s="252" t="s">
        <v>698</v>
      </c>
      <c r="C808" s="251" t="s">
        <v>22</v>
      </c>
      <c r="D808" s="252" t="s">
        <v>26</v>
      </c>
      <c r="E808" s="1"/>
      <c r="F808" s="1">
        <v>9000</v>
      </c>
      <c r="G808" s="312">
        <f t="shared" si="24"/>
        <v>15.840608279357928</v>
      </c>
      <c r="H808" s="312">
        <v>568.16</v>
      </c>
      <c r="I808" s="240">
        <f t="shared" si="26"/>
        <v>18651000</v>
      </c>
      <c r="J808" s="251" t="s">
        <v>33</v>
      </c>
      <c r="K808" s="251" t="s">
        <v>851</v>
      </c>
      <c r="L808" s="252" t="s">
        <v>826</v>
      </c>
      <c r="M808" s="252" t="s">
        <v>821</v>
      </c>
      <c r="N808" s="251" t="s">
        <v>29</v>
      </c>
      <c r="O808" s="251" t="s">
        <v>85</v>
      </c>
      <c r="P808" s="331" t="s">
        <v>892</v>
      </c>
      <c r="Q808" s="167"/>
      <c r="R808" s="241"/>
      <c r="S808" s="241"/>
    </row>
    <row r="809" spans="1:19">
      <c r="A809" s="257">
        <v>43707</v>
      </c>
      <c r="B809" s="251" t="s">
        <v>88</v>
      </c>
      <c r="C809" s="251" t="s">
        <v>22</v>
      </c>
      <c r="D809" s="251" t="s">
        <v>36</v>
      </c>
      <c r="E809" s="171"/>
      <c r="F809" s="171">
        <v>2000</v>
      </c>
      <c r="G809" s="312">
        <f t="shared" si="24"/>
        <v>3.5283325100557477</v>
      </c>
      <c r="H809" s="312">
        <v>566.84</v>
      </c>
      <c r="I809" s="240">
        <f t="shared" si="26"/>
        <v>18649000</v>
      </c>
      <c r="J809" s="251" t="s">
        <v>61</v>
      </c>
      <c r="K809" s="251" t="s">
        <v>631</v>
      </c>
      <c r="L809" s="251" t="s">
        <v>818</v>
      </c>
      <c r="M809" s="251" t="s">
        <v>822</v>
      </c>
      <c r="N809" s="251" t="s">
        <v>29</v>
      </c>
      <c r="O809" s="251" t="s">
        <v>84</v>
      </c>
      <c r="P809" s="307"/>
      <c r="Q809" s="167"/>
      <c r="R809" s="241"/>
      <c r="S809" s="241"/>
    </row>
    <row r="810" spans="1:19">
      <c r="A810" s="257">
        <v>43707</v>
      </c>
      <c r="B810" s="251" t="s">
        <v>692</v>
      </c>
      <c r="C810" s="251" t="s">
        <v>62</v>
      </c>
      <c r="D810" s="251" t="s">
        <v>36</v>
      </c>
      <c r="E810" s="171"/>
      <c r="F810" s="171">
        <v>1000</v>
      </c>
      <c r="G810" s="312">
        <f t="shared" si="24"/>
        <v>1.7641662550278738</v>
      </c>
      <c r="H810" s="312">
        <v>566.84</v>
      </c>
      <c r="I810" s="240">
        <f t="shared" si="26"/>
        <v>18648000</v>
      </c>
      <c r="J810" s="251" t="s">
        <v>61</v>
      </c>
      <c r="K810" s="251" t="s">
        <v>631</v>
      </c>
      <c r="L810" s="251" t="s">
        <v>818</v>
      </c>
      <c r="M810" s="251" t="s">
        <v>822</v>
      </c>
      <c r="N810" s="251" t="s">
        <v>29</v>
      </c>
      <c r="O810" s="251" t="s">
        <v>84</v>
      </c>
      <c r="P810" s="307"/>
      <c r="Q810" s="167"/>
      <c r="R810" s="241"/>
      <c r="S810" s="241"/>
    </row>
    <row r="811" spans="1:19">
      <c r="A811" s="257">
        <v>43707</v>
      </c>
      <c r="B811" s="252" t="s">
        <v>302</v>
      </c>
      <c r="C811" s="251" t="s">
        <v>22</v>
      </c>
      <c r="D811" s="251" t="s">
        <v>20</v>
      </c>
      <c r="E811" s="1"/>
      <c r="F811" s="1">
        <v>1000</v>
      </c>
      <c r="G811" s="312">
        <f t="shared" si="24"/>
        <v>1.7641662550278738</v>
      </c>
      <c r="H811" s="312">
        <v>566.84</v>
      </c>
      <c r="I811" s="240">
        <f t="shared" si="26"/>
        <v>18647000</v>
      </c>
      <c r="J811" s="251" t="s">
        <v>21</v>
      </c>
      <c r="K811" s="252" t="s">
        <v>23</v>
      </c>
      <c r="L811" s="251" t="s">
        <v>818</v>
      </c>
      <c r="M811" s="251" t="s">
        <v>822</v>
      </c>
      <c r="N811" s="251" t="s">
        <v>29</v>
      </c>
      <c r="O811" s="251" t="s">
        <v>84</v>
      </c>
      <c r="P811" s="307"/>
      <c r="Q811" s="167"/>
      <c r="R811" s="241"/>
      <c r="S811" s="241"/>
    </row>
    <row r="812" spans="1:19">
      <c r="A812" s="257">
        <v>43707</v>
      </c>
      <c r="B812" s="252" t="s">
        <v>303</v>
      </c>
      <c r="C812" s="251" t="s">
        <v>22</v>
      </c>
      <c r="D812" s="251" t="s">
        <v>20</v>
      </c>
      <c r="E812" s="1"/>
      <c r="F812" s="1">
        <v>1000</v>
      </c>
      <c r="G812" s="312">
        <f t="shared" si="24"/>
        <v>1.7641662550278738</v>
      </c>
      <c r="H812" s="312">
        <v>566.84</v>
      </c>
      <c r="I812" s="240">
        <f t="shared" si="26"/>
        <v>18646000</v>
      </c>
      <c r="J812" s="251" t="s">
        <v>21</v>
      </c>
      <c r="K812" s="252" t="s">
        <v>23</v>
      </c>
      <c r="L812" s="251" t="s">
        <v>818</v>
      </c>
      <c r="M812" s="251" t="s">
        <v>822</v>
      </c>
      <c r="N812" s="251" t="s">
        <v>29</v>
      </c>
      <c r="O812" s="251" t="s">
        <v>84</v>
      </c>
      <c r="P812" s="307"/>
      <c r="Q812" s="167"/>
      <c r="R812" s="241"/>
      <c r="S812" s="241"/>
    </row>
    <row r="813" spans="1:19">
      <c r="A813" s="257">
        <v>43707</v>
      </c>
      <c r="B813" s="252" t="s">
        <v>813</v>
      </c>
      <c r="C813" s="252" t="s">
        <v>72</v>
      </c>
      <c r="D813" s="252" t="s">
        <v>26</v>
      </c>
      <c r="E813" s="1"/>
      <c r="F813" s="1">
        <v>108000</v>
      </c>
      <c r="G813" s="312">
        <f t="shared" si="24"/>
        <v>190.08729935229513</v>
      </c>
      <c r="H813" s="312">
        <v>568.16</v>
      </c>
      <c r="I813" s="240">
        <f t="shared" si="26"/>
        <v>18538000</v>
      </c>
      <c r="J813" s="251" t="s">
        <v>59</v>
      </c>
      <c r="K813" s="252" t="s">
        <v>28</v>
      </c>
      <c r="L813" s="251" t="s">
        <v>826</v>
      </c>
      <c r="M813" s="252" t="s">
        <v>822</v>
      </c>
      <c r="N813" s="251" t="s">
        <v>29</v>
      </c>
      <c r="O813" s="251" t="s">
        <v>85</v>
      </c>
      <c r="P813" s="307"/>
      <c r="Q813" s="167"/>
      <c r="R813" s="241"/>
      <c r="S813" s="241"/>
    </row>
    <row r="814" spans="1:19">
      <c r="A814" s="257">
        <v>43707</v>
      </c>
      <c r="B814" s="252" t="s">
        <v>422</v>
      </c>
      <c r="C814" s="251" t="s">
        <v>22</v>
      </c>
      <c r="D814" s="252" t="s">
        <v>26</v>
      </c>
      <c r="E814" s="171"/>
      <c r="F814" s="171">
        <v>1000</v>
      </c>
      <c r="G814" s="312">
        <f t="shared" si="24"/>
        <v>1.811889619684369</v>
      </c>
      <c r="H814" s="312">
        <v>551.91</v>
      </c>
      <c r="I814" s="240">
        <f t="shared" si="26"/>
        <v>18537000</v>
      </c>
      <c r="J814" s="251" t="s">
        <v>63</v>
      </c>
      <c r="K814" s="252" t="s">
        <v>30</v>
      </c>
      <c r="L814" s="252" t="s">
        <v>825</v>
      </c>
      <c r="M814" s="252" t="s">
        <v>822</v>
      </c>
      <c r="N814" s="251" t="s">
        <v>29</v>
      </c>
      <c r="O814" s="251" t="s">
        <v>84</v>
      </c>
      <c r="P814" s="307"/>
      <c r="Q814" s="167"/>
      <c r="R814" s="241"/>
      <c r="S814" s="241"/>
    </row>
    <row r="815" spans="1:19">
      <c r="A815" s="257">
        <v>43707</v>
      </c>
      <c r="B815" s="252" t="s">
        <v>423</v>
      </c>
      <c r="C815" s="251" t="s">
        <v>22</v>
      </c>
      <c r="D815" s="252" t="s">
        <v>26</v>
      </c>
      <c r="E815" s="171"/>
      <c r="F815" s="171">
        <v>700</v>
      </c>
      <c r="G815" s="312">
        <f t="shared" si="24"/>
        <v>1.2683227337790584</v>
      </c>
      <c r="H815" s="312">
        <v>551.91</v>
      </c>
      <c r="I815" s="240">
        <f t="shared" si="26"/>
        <v>18536300</v>
      </c>
      <c r="J815" s="251" t="s">
        <v>63</v>
      </c>
      <c r="K815" s="252" t="s">
        <v>30</v>
      </c>
      <c r="L815" s="252" t="s">
        <v>825</v>
      </c>
      <c r="M815" s="252" t="s">
        <v>822</v>
      </c>
      <c r="N815" s="251" t="s">
        <v>29</v>
      </c>
      <c r="O815" s="251" t="s">
        <v>84</v>
      </c>
      <c r="P815" s="307"/>
      <c r="Q815" s="167"/>
      <c r="R815" s="241"/>
      <c r="S815" s="241"/>
    </row>
    <row r="816" spans="1:19">
      <c r="A816" s="257">
        <v>43707</v>
      </c>
      <c r="B816" s="252" t="s">
        <v>424</v>
      </c>
      <c r="C816" s="251" t="s">
        <v>22</v>
      </c>
      <c r="D816" s="252" t="s">
        <v>26</v>
      </c>
      <c r="E816" s="171"/>
      <c r="F816" s="171">
        <v>1000</v>
      </c>
      <c r="G816" s="312">
        <f t="shared" si="24"/>
        <v>1.811889619684369</v>
      </c>
      <c r="H816" s="312">
        <v>551.91</v>
      </c>
      <c r="I816" s="240">
        <f t="shared" si="26"/>
        <v>18535300</v>
      </c>
      <c r="J816" s="251" t="s">
        <v>63</v>
      </c>
      <c r="K816" s="252" t="s">
        <v>30</v>
      </c>
      <c r="L816" s="252" t="s">
        <v>825</v>
      </c>
      <c r="M816" s="252" t="s">
        <v>822</v>
      </c>
      <c r="N816" s="251" t="s">
        <v>29</v>
      </c>
      <c r="O816" s="251" t="s">
        <v>84</v>
      </c>
      <c r="P816" s="307"/>
      <c r="Q816" s="167"/>
      <c r="R816" s="241"/>
      <c r="S816" s="241"/>
    </row>
    <row r="817" spans="1:19">
      <c r="A817" s="257">
        <v>43707</v>
      </c>
      <c r="B817" s="252" t="s">
        <v>425</v>
      </c>
      <c r="C817" s="251" t="s">
        <v>22</v>
      </c>
      <c r="D817" s="252" t="s">
        <v>26</v>
      </c>
      <c r="E817" s="171"/>
      <c r="F817" s="171">
        <v>1000</v>
      </c>
      <c r="G817" s="312">
        <f t="shared" si="24"/>
        <v>1.811889619684369</v>
      </c>
      <c r="H817" s="312">
        <v>551.91</v>
      </c>
      <c r="I817" s="240">
        <f t="shared" si="26"/>
        <v>18534300</v>
      </c>
      <c r="J817" s="251" t="s">
        <v>63</v>
      </c>
      <c r="K817" s="252" t="s">
        <v>30</v>
      </c>
      <c r="L817" s="252" t="s">
        <v>825</v>
      </c>
      <c r="M817" s="252" t="s">
        <v>822</v>
      </c>
      <c r="N817" s="251" t="s">
        <v>29</v>
      </c>
      <c r="O817" s="251" t="s">
        <v>84</v>
      </c>
      <c r="P817" s="307"/>
      <c r="Q817" s="167"/>
      <c r="R817" s="241"/>
      <c r="S817" s="241"/>
    </row>
    <row r="818" spans="1:19">
      <c r="A818" s="257">
        <v>43707</v>
      </c>
      <c r="B818" s="252" t="s">
        <v>877</v>
      </c>
      <c r="C818" s="251" t="s">
        <v>22</v>
      </c>
      <c r="D818" s="252" t="s">
        <v>26</v>
      </c>
      <c r="E818" s="1"/>
      <c r="F818" s="1">
        <v>300</v>
      </c>
      <c r="G818" s="312">
        <f t="shared" si="24"/>
        <v>0.54356688590531066</v>
      </c>
      <c r="H818" s="312">
        <v>551.91</v>
      </c>
      <c r="I818" s="240">
        <f t="shared" si="26"/>
        <v>18534000</v>
      </c>
      <c r="J818" s="251" t="s">
        <v>33</v>
      </c>
      <c r="K818" s="252" t="s">
        <v>30</v>
      </c>
      <c r="L818" s="252" t="s">
        <v>825</v>
      </c>
      <c r="M818" s="252" t="s">
        <v>822</v>
      </c>
      <c r="N818" s="251" t="s">
        <v>29</v>
      </c>
      <c r="O818" s="251" t="s">
        <v>84</v>
      </c>
      <c r="P818" s="307"/>
      <c r="Q818" s="167"/>
      <c r="R818" s="241"/>
      <c r="S818" s="241"/>
    </row>
    <row r="819" spans="1:19">
      <c r="A819" s="257">
        <v>43707</v>
      </c>
      <c r="B819" s="252" t="s">
        <v>704</v>
      </c>
      <c r="C819" s="251" t="s">
        <v>22</v>
      </c>
      <c r="D819" s="252" t="s">
        <v>26</v>
      </c>
      <c r="E819" s="1"/>
      <c r="F819" s="1">
        <v>300</v>
      </c>
      <c r="G819" s="312">
        <f t="shared" si="24"/>
        <v>0.54356688590531066</v>
      </c>
      <c r="H819" s="312">
        <v>551.91</v>
      </c>
      <c r="I819" s="240">
        <f t="shared" si="26"/>
        <v>18533700</v>
      </c>
      <c r="J819" s="251" t="s">
        <v>33</v>
      </c>
      <c r="K819" s="252" t="s">
        <v>30</v>
      </c>
      <c r="L819" s="252" t="s">
        <v>825</v>
      </c>
      <c r="M819" s="252" t="s">
        <v>822</v>
      </c>
      <c r="N819" s="251" t="s">
        <v>29</v>
      </c>
      <c r="O819" s="251" t="s">
        <v>84</v>
      </c>
      <c r="P819" s="307"/>
      <c r="Q819" s="167"/>
      <c r="R819" s="241"/>
      <c r="S819" s="241"/>
    </row>
    <row r="820" spans="1:19">
      <c r="A820" s="257">
        <v>43707</v>
      </c>
      <c r="B820" s="252" t="s">
        <v>504</v>
      </c>
      <c r="C820" s="251" t="s">
        <v>22</v>
      </c>
      <c r="D820" s="252" t="s">
        <v>26</v>
      </c>
      <c r="E820" s="1"/>
      <c r="F820" s="1">
        <v>300</v>
      </c>
      <c r="G820" s="312">
        <f t="shared" si="24"/>
        <v>0.54356688590531066</v>
      </c>
      <c r="H820" s="312">
        <v>551.91</v>
      </c>
      <c r="I820" s="240">
        <f t="shared" si="26"/>
        <v>18533400</v>
      </c>
      <c r="J820" s="251" t="s">
        <v>33</v>
      </c>
      <c r="K820" s="252" t="s">
        <v>30</v>
      </c>
      <c r="L820" s="252" t="s">
        <v>825</v>
      </c>
      <c r="M820" s="252" t="s">
        <v>822</v>
      </c>
      <c r="N820" s="251" t="s">
        <v>29</v>
      </c>
      <c r="O820" s="251" t="s">
        <v>84</v>
      </c>
      <c r="P820" s="307"/>
      <c r="Q820" s="167"/>
      <c r="R820" s="241"/>
      <c r="S820" s="241"/>
    </row>
    <row r="821" spans="1:19">
      <c r="A821" s="257">
        <v>43707</v>
      </c>
      <c r="B821" s="252" t="s">
        <v>876</v>
      </c>
      <c r="C821" s="251" t="s">
        <v>22</v>
      </c>
      <c r="D821" s="252" t="s">
        <v>26</v>
      </c>
      <c r="E821" s="1"/>
      <c r="F821" s="1">
        <v>300</v>
      </c>
      <c r="G821" s="312">
        <f t="shared" si="24"/>
        <v>0.54356688590531066</v>
      </c>
      <c r="H821" s="312">
        <v>551.91</v>
      </c>
      <c r="I821" s="240">
        <f t="shared" si="26"/>
        <v>18533100</v>
      </c>
      <c r="J821" s="251" t="s">
        <v>33</v>
      </c>
      <c r="K821" s="252" t="s">
        <v>30</v>
      </c>
      <c r="L821" s="252" t="s">
        <v>825</v>
      </c>
      <c r="M821" s="252" t="s">
        <v>822</v>
      </c>
      <c r="N821" s="251" t="s">
        <v>29</v>
      </c>
      <c r="O821" s="251" t="s">
        <v>84</v>
      </c>
      <c r="P821" s="307"/>
      <c r="Q821" s="167"/>
      <c r="R821" s="241"/>
      <c r="S821" s="241"/>
    </row>
    <row r="822" spans="1:19">
      <c r="A822" s="257">
        <v>43707</v>
      </c>
      <c r="B822" s="251" t="s">
        <v>802</v>
      </c>
      <c r="C822" s="251" t="s">
        <v>62</v>
      </c>
      <c r="D822" s="251" t="s">
        <v>20</v>
      </c>
      <c r="E822" s="171"/>
      <c r="F822" s="1">
        <v>280000</v>
      </c>
      <c r="G822" s="312">
        <f t="shared" si="24"/>
        <v>493.96655140780462</v>
      </c>
      <c r="H822" s="312">
        <v>566.84</v>
      </c>
      <c r="I822" s="240">
        <f t="shared" si="26"/>
        <v>18253100</v>
      </c>
      <c r="J822" s="251" t="s">
        <v>71</v>
      </c>
      <c r="K822" s="251">
        <v>3635085</v>
      </c>
      <c r="L822" s="251" t="s">
        <v>818</v>
      </c>
      <c r="M822" s="251" t="s">
        <v>821</v>
      </c>
      <c r="N822" s="251" t="s">
        <v>29</v>
      </c>
      <c r="O822" s="251" t="s">
        <v>85</v>
      </c>
      <c r="P822" s="331" t="s">
        <v>887</v>
      </c>
      <c r="Q822" s="167"/>
      <c r="R822" s="241"/>
      <c r="S822" s="241"/>
    </row>
    <row r="823" spans="1:19">
      <c r="A823" s="257">
        <v>43707</v>
      </c>
      <c r="B823" s="252" t="s">
        <v>803</v>
      </c>
      <c r="C823" s="251" t="s">
        <v>647</v>
      </c>
      <c r="D823" s="251" t="s">
        <v>41</v>
      </c>
      <c r="E823" s="171"/>
      <c r="F823" s="1">
        <v>254000</v>
      </c>
      <c r="G823" s="312">
        <f t="shared" si="24"/>
        <v>447.05716699521264</v>
      </c>
      <c r="H823" s="312">
        <v>568.16</v>
      </c>
      <c r="I823" s="240">
        <f t="shared" si="26"/>
        <v>17999100</v>
      </c>
      <c r="J823" s="251" t="s">
        <v>71</v>
      </c>
      <c r="K823" s="251">
        <v>3635086</v>
      </c>
      <c r="L823" s="251" t="s">
        <v>826</v>
      </c>
      <c r="M823" s="251" t="s">
        <v>821</v>
      </c>
      <c r="N823" s="251" t="s">
        <v>29</v>
      </c>
      <c r="O823" s="251" t="s">
        <v>85</v>
      </c>
      <c r="P823" s="331" t="s">
        <v>891</v>
      </c>
      <c r="Q823" s="167"/>
      <c r="R823" s="241"/>
      <c r="S823" s="241"/>
    </row>
    <row r="824" spans="1:19">
      <c r="A824" s="257">
        <v>43707</v>
      </c>
      <c r="B824" s="252" t="s">
        <v>950</v>
      </c>
      <c r="C824" s="251" t="s">
        <v>647</v>
      </c>
      <c r="D824" s="251" t="s">
        <v>41</v>
      </c>
      <c r="E824" s="171"/>
      <c r="F824" s="1">
        <v>236000</v>
      </c>
      <c r="G824" s="312">
        <f t="shared" si="24"/>
        <v>415.37595043649679</v>
      </c>
      <c r="H824" s="312">
        <v>568.16</v>
      </c>
      <c r="I824" s="240">
        <f t="shared" si="26"/>
        <v>17763100</v>
      </c>
      <c r="J824" s="251" t="s">
        <v>71</v>
      </c>
      <c r="K824" s="251">
        <v>3635087</v>
      </c>
      <c r="L824" s="251" t="s">
        <v>826</v>
      </c>
      <c r="M824" s="251" t="s">
        <v>821</v>
      </c>
      <c r="N824" s="251" t="s">
        <v>29</v>
      </c>
      <c r="O824" s="252" t="s">
        <v>85</v>
      </c>
      <c r="P824" s="331" t="s">
        <v>891</v>
      </c>
      <c r="Q824" s="167"/>
      <c r="R824" s="241"/>
      <c r="S824" s="241"/>
    </row>
    <row r="825" spans="1:19">
      <c r="A825" s="257">
        <v>43707</v>
      </c>
      <c r="B825" s="252" t="s">
        <v>947</v>
      </c>
      <c r="C825" s="251" t="s">
        <v>74</v>
      </c>
      <c r="D825" s="251" t="s">
        <v>41</v>
      </c>
      <c r="E825" s="171"/>
      <c r="F825" s="1">
        <v>100000</v>
      </c>
      <c r="G825" s="312">
        <f t="shared" si="24"/>
        <v>176.00675865953252</v>
      </c>
      <c r="H825" s="312">
        <v>568.16</v>
      </c>
      <c r="I825" s="240">
        <f t="shared" si="26"/>
        <v>17663100</v>
      </c>
      <c r="J825" s="251" t="s">
        <v>19</v>
      </c>
      <c r="K825" s="251" t="s">
        <v>105</v>
      </c>
      <c r="L825" s="251" t="s">
        <v>826</v>
      </c>
      <c r="M825" s="251" t="s">
        <v>822</v>
      </c>
      <c r="N825" s="251" t="s">
        <v>29</v>
      </c>
      <c r="O825" s="252" t="s">
        <v>85</v>
      </c>
      <c r="P825" s="331"/>
      <c r="Q825" s="167"/>
      <c r="R825" s="241"/>
      <c r="S825" s="241"/>
    </row>
    <row r="826" spans="1:19">
      <c r="A826" s="257">
        <v>43708</v>
      </c>
      <c r="B826" s="252" t="s">
        <v>484</v>
      </c>
      <c r="C826" s="251" t="s">
        <v>22</v>
      </c>
      <c r="D826" s="252" t="s">
        <v>20</v>
      </c>
      <c r="E826" s="1"/>
      <c r="F826" s="1">
        <v>10000</v>
      </c>
      <c r="G826" s="312">
        <f t="shared" si="24"/>
        <v>17.641662550278738</v>
      </c>
      <c r="H826" s="312">
        <v>566.84</v>
      </c>
      <c r="I826" s="240">
        <f t="shared" si="26"/>
        <v>17653100</v>
      </c>
      <c r="J826" s="251" t="s">
        <v>64</v>
      </c>
      <c r="K826" s="252" t="s">
        <v>23</v>
      </c>
      <c r="L826" s="251" t="s">
        <v>818</v>
      </c>
      <c r="M826" s="251" t="s">
        <v>821</v>
      </c>
      <c r="N826" s="251" t="s">
        <v>29</v>
      </c>
      <c r="O826" s="252" t="s">
        <v>85</v>
      </c>
      <c r="P826" s="331" t="s">
        <v>892</v>
      </c>
      <c r="Q826" s="167"/>
      <c r="R826" s="241"/>
      <c r="S826" s="241"/>
    </row>
    <row r="827" spans="1:19">
      <c r="A827" s="257">
        <v>43708</v>
      </c>
      <c r="B827" s="252" t="s">
        <v>878</v>
      </c>
      <c r="C827" s="251" t="s">
        <v>22</v>
      </c>
      <c r="D827" s="252" t="s">
        <v>26</v>
      </c>
      <c r="E827" s="1"/>
      <c r="F827" s="1">
        <v>300</v>
      </c>
      <c r="G827" s="312">
        <f t="shared" si="24"/>
        <v>0.54356688590531066</v>
      </c>
      <c r="H827" s="312">
        <v>551.91</v>
      </c>
      <c r="I827" s="240">
        <f t="shared" si="26"/>
        <v>17652800</v>
      </c>
      <c r="J827" s="251" t="s">
        <v>33</v>
      </c>
      <c r="K827" s="252" t="s">
        <v>30</v>
      </c>
      <c r="L827" s="252" t="s">
        <v>825</v>
      </c>
      <c r="M827" s="252" t="s">
        <v>822</v>
      </c>
      <c r="N827" s="251" t="s">
        <v>29</v>
      </c>
      <c r="O827" s="251" t="s">
        <v>84</v>
      </c>
      <c r="P827" s="307"/>
      <c r="Q827" s="167"/>
      <c r="R827" s="241"/>
      <c r="S827" s="241"/>
    </row>
    <row r="828" spans="1:19">
      <c r="A828" s="257">
        <v>43708</v>
      </c>
      <c r="B828" s="252" t="s">
        <v>879</v>
      </c>
      <c r="C828" s="251" t="s">
        <v>22</v>
      </c>
      <c r="D828" s="252" t="s">
        <v>26</v>
      </c>
      <c r="E828" s="1"/>
      <c r="F828" s="1">
        <v>5000</v>
      </c>
      <c r="G828" s="312">
        <f t="shared" si="24"/>
        <v>9.0594480984218446</v>
      </c>
      <c r="H828" s="312">
        <v>551.91</v>
      </c>
      <c r="I828" s="240">
        <f t="shared" si="26"/>
        <v>17647800</v>
      </c>
      <c r="J828" s="251" t="s">
        <v>33</v>
      </c>
      <c r="K828" s="252" t="s">
        <v>30</v>
      </c>
      <c r="L828" s="252" t="s">
        <v>825</v>
      </c>
      <c r="M828" s="252" t="s">
        <v>822</v>
      </c>
      <c r="N828" s="251" t="s">
        <v>29</v>
      </c>
      <c r="O828" s="251" t="s">
        <v>84</v>
      </c>
      <c r="P828" s="307"/>
      <c r="Q828" s="167"/>
      <c r="R828" s="241"/>
      <c r="S828" s="241"/>
    </row>
    <row r="829" spans="1:19">
      <c r="A829" s="257">
        <v>43708</v>
      </c>
      <c r="B829" s="252" t="s">
        <v>880</v>
      </c>
      <c r="C829" s="251" t="s">
        <v>22</v>
      </c>
      <c r="D829" s="252" t="s">
        <v>26</v>
      </c>
      <c r="E829" s="1"/>
      <c r="F829" s="1">
        <v>700</v>
      </c>
      <c r="G829" s="312">
        <f t="shared" si="24"/>
        <v>1.2683227337790584</v>
      </c>
      <c r="H829" s="312">
        <v>551.91</v>
      </c>
      <c r="I829" s="240">
        <f t="shared" si="26"/>
        <v>17647100</v>
      </c>
      <c r="J829" s="251" t="s">
        <v>33</v>
      </c>
      <c r="K829" s="252" t="s">
        <v>30</v>
      </c>
      <c r="L829" s="252" t="s">
        <v>825</v>
      </c>
      <c r="M829" s="252" t="s">
        <v>822</v>
      </c>
      <c r="N829" s="251" t="s">
        <v>29</v>
      </c>
      <c r="O829" s="251" t="s">
        <v>84</v>
      </c>
      <c r="P829" s="307"/>
      <c r="Q829" s="167"/>
      <c r="R829" s="241"/>
      <c r="S829" s="241"/>
    </row>
    <row r="830" spans="1:19">
      <c r="A830" s="257">
        <v>43708</v>
      </c>
      <c r="B830" s="252" t="s">
        <v>875</v>
      </c>
      <c r="C830" s="251" t="s">
        <v>22</v>
      </c>
      <c r="D830" s="252" t="s">
        <v>26</v>
      </c>
      <c r="E830" s="1"/>
      <c r="F830" s="1">
        <v>700</v>
      </c>
      <c r="G830" s="312">
        <f t="shared" si="24"/>
        <v>1.2683227337790584</v>
      </c>
      <c r="H830" s="312">
        <v>551.91</v>
      </c>
      <c r="I830" s="240">
        <f t="shared" si="26"/>
        <v>17646400</v>
      </c>
      <c r="J830" s="251" t="s">
        <v>33</v>
      </c>
      <c r="K830" s="252" t="s">
        <v>30</v>
      </c>
      <c r="L830" s="252" t="s">
        <v>825</v>
      </c>
      <c r="M830" s="252" t="s">
        <v>822</v>
      </c>
      <c r="N830" s="251" t="s">
        <v>29</v>
      </c>
      <c r="O830" s="251" t="s">
        <v>84</v>
      </c>
      <c r="P830" s="307"/>
      <c r="Q830" s="167"/>
      <c r="R830" s="241"/>
      <c r="S830" s="241"/>
    </row>
    <row r="831" spans="1:19">
      <c r="A831" s="257">
        <v>43708</v>
      </c>
      <c r="B831" s="252" t="s">
        <v>876</v>
      </c>
      <c r="C831" s="251" t="s">
        <v>22</v>
      </c>
      <c r="D831" s="252" t="s">
        <v>26</v>
      </c>
      <c r="E831" s="1"/>
      <c r="F831" s="1">
        <v>700</v>
      </c>
      <c r="G831" s="312">
        <f t="shared" si="24"/>
        <v>1.2683227337790584</v>
      </c>
      <c r="H831" s="312">
        <v>551.91</v>
      </c>
      <c r="I831" s="240">
        <f t="shared" si="26"/>
        <v>17645700</v>
      </c>
      <c r="J831" s="251" t="s">
        <v>33</v>
      </c>
      <c r="K831" s="252" t="s">
        <v>30</v>
      </c>
      <c r="L831" s="252" t="s">
        <v>825</v>
      </c>
      <c r="M831" s="252" t="s">
        <v>822</v>
      </c>
      <c r="N831" s="251" t="s">
        <v>29</v>
      </c>
      <c r="O831" s="251" t="s">
        <v>84</v>
      </c>
      <c r="P831" s="307"/>
      <c r="Q831" s="167"/>
      <c r="R831" s="241"/>
      <c r="S831" s="241"/>
    </row>
    <row r="832" spans="1:19">
      <c r="A832" s="258"/>
      <c r="B832" s="258"/>
      <c r="C832" s="258"/>
      <c r="D832" s="258"/>
      <c r="E832" s="259"/>
      <c r="F832" s="259"/>
      <c r="G832" s="259"/>
      <c r="H832" s="259"/>
      <c r="I832" s="260"/>
      <c r="J832" s="258"/>
      <c r="K832" s="258"/>
      <c r="L832" s="258"/>
      <c r="M832" s="258"/>
      <c r="N832" s="258"/>
      <c r="O832" s="258"/>
      <c r="P832" s="333"/>
    </row>
    <row r="833" spans="5:5">
      <c r="E833" s="248"/>
    </row>
    <row r="834" spans="5:5">
      <c r="E834" s="248"/>
    </row>
    <row r="835" spans="5:5">
      <c r="E835" s="248"/>
    </row>
    <row r="836" spans="5:5">
      <c r="E836" s="248"/>
    </row>
    <row r="837" spans="5:5">
      <c r="E837" s="248"/>
    </row>
  </sheetData>
  <sortState ref="A12:Q828">
    <sortCondition ref="A12"/>
  </sortState>
  <mergeCells count="1">
    <mergeCell ref="A2:O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3:U32"/>
  <sheetViews>
    <sheetView topLeftCell="A19" workbookViewId="0">
      <selection activeCell="E41" sqref="E41:E42"/>
    </sheetView>
  </sheetViews>
  <sheetFormatPr baseColWidth="10" defaultRowHeight="15"/>
  <cols>
    <col min="1" max="1" width="22.42578125" style="262" bestFit="1" customWidth="1"/>
    <col min="2" max="2" width="25.28515625" style="262" bestFit="1" customWidth="1"/>
    <col min="3" max="3" width="10.28515625" style="262" bestFit="1" customWidth="1"/>
    <col min="4" max="4" width="12.140625" style="262" bestFit="1" customWidth="1"/>
    <col min="5" max="5" width="9.7109375" style="262" bestFit="1" customWidth="1"/>
    <col min="6" max="6" width="10.28515625" style="262" bestFit="1" customWidth="1"/>
    <col min="7" max="7" width="13" style="262" bestFit="1" customWidth="1"/>
    <col min="8" max="8" width="16.7109375" style="262" bestFit="1" customWidth="1"/>
    <col min="9" max="9" width="11.7109375" style="262" bestFit="1" customWidth="1"/>
    <col min="10" max="10" width="16.28515625" style="262" bestFit="1" customWidth="1"/>
    <col min="11" max="11" width="10.28515625" style="262" bestFit="1" customWidth="1"/>
    <col min="12" max="12" width="12" style="262" bestFit="1" customWidth="1"/>
    <col min="13" max="13" width="14" style="262" bestFit="1" customWidth="1"/>
    <col min="14" max="14" width="10.85546875" style="262" bestFit="1" customWidth="1"/>
    <col min="15" max="15" width="16.85546875" style="262" bestFit="1" customWidth="1"/>
    <col min="16" max="16" width="18.85546875" style="262" bestFit="1" customWidth="1"/>
    <col min="17" max="17" width="14.5703125" style="262" customWidth="1"/>
    <col min="18" max="18" width="7.7109375" style="262" hidden="1" customWidth="1"/>
    <col min="19" max="19" width="14" style="262" customWidth="1"/>
    <col min="20" max="20" width="7.7109375" style="262" bestFit="1" customWidth="1"/>
    <col min="21" max="21" width="14" style="262" bestFit="1" customWidth="1"/>
    <col min="22" max="16384" width="11.42578125" style="262"/>
  </cols>
  <sheetData>
    <row r="3" spans="1:21">
      <c r="A3" s="300" t="s">
        <v>896</v>
      </c>
      <c r="B3" s="300" t="s">
        <v>928</v>
      </c>
      <c r="C3" s="291"/>
      <c r="D3" s="291"/>
      <c r="E3" s="291"/>
      <c r="F3" s="291"/>
      <c r="G3" s="291"/>
      <c r="H3" s="291"/>
      <c r="I3" s="291"/>
      <c r="J3" s="291"/>
      <c r="K3" s="291"/>
      <c r="L3" s="291"/>
      <c r="M3" s="291"/>
      <c r="N3" s="291"/>
      <c r="O3" s="291"/>
      <c r="P3" s="291"/>
      <c r="Q3" s="291"/>
      <c r="R3" s="291"/>
      <c r="S3" s="291"/>
      <c r="T3"/>
      <c r="U3"/>
    </row>
    <row r="4" spans="1:21">
      <c r="A4" s="300" t="s">
        <v>894</v>
      </c>
      <c r="B4" s="291" t="s">
        <v>801</v>
      </c>
      <c r="C4" s="291" t="s">
        <v>35</v>
      </c>
      <c r="D4" s="291" t="s">
        <v>688</v>
      </c>
      <c r="E4" s="291" t="s">
        <v>555</v>
      </c>
      <c r="F4" s="291" t="s">
        <v>31</v>
      </c>
      <c r="G4" s="291" t="s">
        <v>72</v>
      </c>
      <c r="H4" s="291" t="s">
        <v>294</v>
      </c>
      <c r="I4" s="291" t="s">
        <v>62</v>
      </c>
      <c r="J4" s="291" t="s">
        <v>644</v>
      </c>
      <c r="K4" s="291" t="s">
        <v>74</v>
      </c>
      <c r="L4" s="291" t="s">
        <v>647</v>
      </c>
      <c r="M4" s="291" t="s">
        <v>73</v>
      </c>
      <c r="N4" s="291" t="s">
        <v>22</v>
      </c>
      <c r="O4" s="291" t="s">
        <v>829</v>
      </c>
      <c r="P4" s="291" t="s">
        <v>32</v>
      </c>
      <c r="Q4" s="291" t="s">
        <v>65</v>
      </c>
      <c r="R4" s="291" t="s">
        <v>927</v>
      </c>
      <c r="S4" s="291" t="s">
        <v>895</v>
      </c>
      <c r="T4"/>
      <c r="U4"/>
    </row>
    <row r="5" spans="1:21">
      <c r="A5" s="301" t="s">
        <v>817</v>
      </c>
      <c r="B5" s="291">
        <v>13448</v>
      </c>
      <c r="C5" s="291"/>
      <c r="D5" s="291"/>
      <c r="E5" s="291"/>
      <c r="F5" s="291"/>
      <c r="G5" s="291"/>
      <c r="H5" s="291"/>
      <c r="I5" s="291">
        <v>2423734</v>
      </c>
      <c r="J5" s="291"/>
      <c r="K5" s="291"/>
      <c r="L5" s="291"/>
      <c r="M5" s="291"/>
      <c r="N5" s="291"/>
      <c r="O5" s="291"/>
      <c r="P5" s="291"/>
      <c r="Q5" s="291"/>
      <c r="R5" s="291"/>
      <c r="S5" s="291">
        <v>2437182</v>
      </c>
      <c r="T5"/>
      <c r="U5"/>
    </row>
    <row r="6" spans="1:21">
      <c r="A6" s="302" t="s">
        <v>20</v>
      </c>
      <c r="B6" s="291"/>
      <c r="C6" s="291"/>
      <c r="D6" s="291"/>
      <c r="E6" s="291"/>
      <c r="F6" s="291"/>
      <c r="G6" s="291"/>
      <c r="H6" s="291"/>
      <c r="I6" s="291">
        <v>163840</v>
      </c>
      <c r="J6" s="291"/>
      <c r="K6" s="291"/>
      <c r="L6" s="291"/>
      <c r="M6" s="291"/>
      <c r="N6" s="291"/>
      <c r="O6" s="291"/>
      <c r="P6" s="291"/>
      <c r="Q6" s="291"/>
      <c r="R6" s="291"/>
      <c r="S6" s="291">
        <v>163840</v>
      </c>
      <c r="T6"/>
      <c r="U6"/>
    </row>
    <row r="7" spans="1:21">
      <c r="A7" s="302" t="s">
        <v>26</v>
      </c>
      <c r="B7" s="291"/>
      <c r="C7" s="291"/>
      <c r="D7" s="291"/>
      <c r="E7" s="291"/>
      <c r="F7" s="291"/>
      <c r="G7" s="291"/>
      <c r="H7" s="291"/>
      <c r="I7" s="291">
        <v>1733954.9999999998</v>
      </c>
      <c r="J7" s="291"/>
      <c r="K7" s="291"/>
      <c r="L7" s="291"/>
      <c r="M7" s="291"/>
      <c r="N7" s="291"/>
      <c r="O7" s="291"/>
      <c r="P7" s="291"/>
      <c r="Q7" s="291"/>
      <c r="R7" s="291"/>
      <c r="S7" s="291">
        <v>1733954.9999999998</v>
      </c>
      <c r="T7"/>
      <c r="U7"/>
    </row>
    <row r="8" spans="1:21">
      <c r="A8" s="302" t="s">
        <v>36</v>
      </c>
      <c r="B8" s="291"/>
      <c r="C8" s="291"/>
      <c r="D8" s="291"/>
      <c r="E8" s="291"/>
      <c r="F8" s="291"/>
      <c r="G8" s="291"/>
      <c r="H8" s="291"/>
      <c r="I8" s="291">
        <v>385939</v>
      </c>
      <c r="J8" s="291"/>
      <c r="K8" s="291"/>
      <c r="L8" s="291"/>
      <c r="M8" s="291"/>
      <c r="N8" s="291"/>
      <c r="O8" s="291"/>
      <c r="P8" s="291"/>
      <c r="Q8" s="291"/>
      <c r="R8" s="291"/>
      <c r="S8" s="291">
        <v>385939</v>
      </c>
      <c r="T8"/>
      <c r="U8"/>
    </row>
    <row r="9" spans="1:21">
      <c r="A9" s="302" t="s">
        <v>39</v>
      </c>
      <c r="B9" s="291"/>
      <c r="C9" s="291"/>
      <c r="D9" s="291"/>
      <c r="E9" s="291"/>
      <c r="F9" s="291"/>
      <c r="G9" s="291"/>
      <c r="H9" s="291"/>
      <c r="I9" s="291">
        <v>140000</v>
      </c>
      <c r="J9" s="291"/>
      <c r="K9" s="291"/>
      <c r="L9" s="291"/>
      <c r="M9" s="291"/>
      <c r="N9" s="291"/>
      <c r="O9" s="291"/>
      <c r="P9" s="291"/>
      <c r="Q9" s="291"/>
      <c r="R9" s="291"/>
      <c r="S9" s="291">
        <v>140000</v>
      </c>
      <c r="T9"/>
      <c r="U9"/>
    </row>
    <row r="10" spans="1:21">
      <c r="A10" s="302" t="s">
        <v>41</v>
      </c>
      <c r="B10" s="291">
        <v>13448</v>
      </c>
      <c r="C10" s="291"/>
      <c r="D10" s="291"/>
      <c r="E10" s="291"/>
      <c r="F10" s="291"/>
      <c r="G10" s="291"/>
      <c r="H10" s="291"/>
      <c r="I10" s="291"/>
      <c r="J10" s="291"/>
      <c r="K10" s="291"/>
      <c r="L10" s="291"/>
      <c r="M10" s="291"/>
      <c r="N10" s="291"/>
      <c r="O10" s="291"/>
      <c r="P10" s="291"/>
      <c r="Q10" s="291"/>
      <c r="R10" s="291"/>
      <c r="S10" s="291">
        <v>13448</v>
      </c>
      <c r="T10"/>
      <c r="U10"/>
    </row>
    <row r="11" spans="1:21" hidden="1">
      <c r="A11" s="302" t="s">
        <v>927</v>
      </c>
      <c r="B11" s="291"/>
      <c r="C11" s="291"/>
      <c r="D11" s="291"/>
      <c r="E11" s="291"/>
      <c r="F11" s="291"/>
      <c r="G11" s="291"/>
      <c r="H11" s="291"/>
      <c r="I11" s="291"/>
      <c r="J11" s="291"/>
      <c r="K11" s="291"/>
      <c r="L11" s="291"/>
      <c r="M11" s="291"/>
      <c r="N11" s="291"/>
      <c r="O11" s="291"/>
      <c r="P11" s="291"/>
      <c r="Q11" s="291"/>
      <c r="R11" s="291"/>
      <c r="S11" s="291"/>
      <c r="T11"/>
      <c r="U11"/>
    </row>
    <row r="12" spans="1:21">
      <c r="A12" s="301" t="s">
        <v>825</v>
      </c>
      <c r="B12" s="291"/>
      <c r="C12" s="291">
        <v>690000</v>
      </c>
      <c r="D12" s="291"/>
      <c r="E12" s="291"/>
      <c r="F12" s="291">
        <v>52050</v>
      </c>
      <c r="G12" s="291">
        <v>12000</v>
      </c>
      <c r="H12" s="291"/>
      <c r="I12" s="291"/>
      <c r="J12" s="291"/>
      <c r="K12" s="291">
        <v>142000</v>
      </c>
      <c r="L12" s="291"/>
      <c r="M12" s="291"/>
      <c r="N12" s="291">
        <v>190900</v>
      </c>
      <c r="O12" s="291"/>
      <c r="P12" s="291"/>
      <c r="Q12" s="291"/>
      <c r="R12" s="291"/>
      <c r="S12" s="291">
        <v>1086950</v>
      </c>
      <c r="T12"/>
      <c r="U12"/>
    </row>
    <row r="13" spans="1:21">
      <c r="A13" s="302" t="s">
        <v>26</v>
      </c>
      <c r="B13" s="291"/>
      <c r="C13" s="291">
        <v>140000</v>
      </c>
      <c r="D13" s="291"/>
      <c r="E13" s="291"/>
      <c r="F13" s="291">
        <v>52050</v>
      </c>
      <c r="G13" s="291">
        <v>12000</v>
      </c>
      <c r="H13" s="291"/>
      <c r="I13" s="291"/>
      <c r="J13" s="291"/>
      <c r="K13" s="291">
        <v>2000</v>
      </c>
      <c r="L13" s="291"/>
      <c r="M13" s="291"/>
      <c r="N13" s="291">
        <v>190900</v>
      </c>
      <c r="O13" s="291"/>
      <c r="P13" s="291"/>
      <c r="Q13" s="291"/>
      <c r="R13" s="291"/>
      <c r="S13" s="291">
        <v>396950</v>
      </c>
      <c r="T13"/>
      <c r="U13"/>
    </row>
    <row r="14" spans="1:21">
      <c r="A14" s="302" t="s">
        <v>39</v>
      </c>
      <c r="B14" s="291"/>
      <c r="C14" s="291">
        <v>550000</v>
      </c>
      <c r="D14" s="291"/>
      <c r="E14" s="291"/>
      <c r="F14" s="291"/>
      <c r="G14" s="291"/>
      <c r="H14" s="291"/>
      <c r="I14" s="291"/>
      <c r="J14" s="291"/>
      <c r="K14" s="291"/>
      <c r="L14" s="291"/>
      <c r="M14" s="291"/>
      <c r="N14" s="291"/>
      <c r="O14" s="291"/>
      <c r="P14" s="291"/>
      <c r="Q14" s="291"/>
      <c r="R14" s="291"/>
      <c r="S14" s="291">
        <v>550000</v>
      </c>
      <c r="T14"/>
      <c r="U14"/>
    </row>
    <row r="15" spans="1:21">
      <c r="A15" s="302" t="s">
        <v>41</v>
      </c>
      <c r="B15" s="291"/>
      <c r="C15" s="291"/>
      <c r="D15" s="291"/>
      <c r="E15" s="291"/>
      <c r="F15" s="291"/>
      <c r="G15" s="291"/>
      <c r="H15" s="291"/>
      <c r="I15" s="291"/>
      <c r="J15" s="291"/>
      <c r="K15" s="291">
        <v>140000</v>
      </c>
      <c r="L15" s="291"/>
      <c r="M15" s="291"/>
      <c r="N15" s="291"/>
      <c r="O15" s="291"/>
      <c r="P15" s="291"/>
      <c r="Q15" s="291"/>
      <c r="R15" s="291"/>
      <c r="S15" s="291">
        <v>140000</v>
      </c>
      <c r="T15"/>
      <c r="U15"/>
    </row>
    <row r="16" spans="1:21">
      <c r="A16" s="301" t="s">
        <v>826</v>
      </c>
      <c r="B16" s="291">
        <v>3484</v>
      </c>
      <c r="C16" s="291"/>
      <c r="D16" s="291"/>
      <c r="E16" s="291"/>
      <c r="F16" s="291">
        <v>57025</v>
      </c>
      <c r="G16" s="291">
        <v>217500</v>
      </c>
      <c r="H16" s="291">
        <v>145900</v>
      </c>
      <c r="I16" s="291"/>
      <c r="J16" s="291"/>
      <c r="K16" s="291">
        <v>272000</v>
      </c>
      <c r="L16" s="291">
        <v>490000</v>
      </c>
      <c r="M16" s="291"/>
      <c r="N16" s="291">
        <v>238000</v>
      </c>
      <c r="O16" s="291"/>
      <c r="P16" s="291">
        <v>50000</v>
      </c>
      <c r="Q16" s="291"/>
      <c r="R16" s="291"/>
      <c r="S16" s="291">
        <v>1473909</v>
      </c>
      <c r="T16"/>
      <c r="U16"/>
    </row>
    <row r="17" spans="1:21">
      <c r="A17" s="302" t="s">
        <v>26</v>
      </c>
      <c r="B17" s="291"/>
      <c r="C17" s="291"/>
      <c r="D17" s="291"/>
      <c r="E17" s="291"/>
      <c r="F17" s="291">
        <v>57025</v>
      </c>
      <c r="G17" s="291">
        <v>217500</v>
      </c>
      <c r="H17" s="291"/>
      <c r="I17" s="291"/>
      <c r="J17" s="291"/>
      <c r="K17" s="291"/>
      <c r="L17" s="291"/>
      <c r="M17" s="291"/>
      <c r="N17" s="291">
        <v>202500</v>
      </c>
      <c r="O17" s="291"/>
      <c r="P17" s="291">
        <v>50000</v>
      </c>
      <c r="Q17" s="291"/>
      <c r="R17" s="291"/>
      <c r="S17" s="291">
        <v>527025</v>
      </c>
      <c r="T17"/>
      <c r="U17"/>
    </row>
    <row r="18" spans="1:21">
      <c r="A18" s="302" t="s">
        <v>39</v>
      </c>
      <c r="B18" s="291"/>
      <c r="C18" s="291"/>
      <c r="D18" s="291"/>
      <c r="E18" s="291"/>
      <c r="F18" s="291"/>
      <c r="G18" s="291"/>
      <c r="H18" s="291"/>
      <c r="I18" s="291"/>
      <c r="J18" s="291"/>
      <c r="K18" s="291"/>
      <c r="L18" s="291"/>
      <c r="M18" s="291"/>
      <c r="N18" s="291">
        <v>35500</v>
      </c>
      <c r="O18" s="291"/>
      <c r="P18" s="291"/>
      <c r="Q18" s="291"/>
      <c r="R18" s="291"/>
      <c r="S18" s="291">
        <v>35500</v>
      </c>
      <c r="T18"/>
      <c r="U18"/>
    </row>
    <row r="19" spans="1:21">
      <c r="A19" s="302" t="s">
        <v>41</v>
      </c>
      <c r="B19" s="291">
        <v>3484</v>
      </c>
      <c r="C19" s="291"/>
      <c r="D19" s="291"/>
      <c r="E19" s="291"/>
      <c r="F19" s="291"/>
      <c r="G19" s="291"/>
      <c r="H19" s="291">
        <v>145900</v>
      </c>
      <c r="I19" s="291"/>
      <c r="J19" s="291"/>
      <c r="K19" s="291">
        <v>272000</v>
      </c>
      <c r="L19" s="291">
        <v>490000</v>
      </c>
      <c r="M19" s="291"/>
      <c r="N19" s="291"/>
      <c r="O19" s="291"/>
      <c r="P19" s="291"/>
      <c r="Q19" s="291"/>
      <c r="R19" s="291"/>
      <c r="S19" s="291">
        <v>911384</v>
      </c>
      <c r="T19"/>
      <c r="U19"/>
    </row>
    <row r="20" spans="1:21">
      <c r="A20" s="301" t="s">
        <v>816</v>
      </c>
      <c r="B20" s="291">
        <v>19084</v>
      </c>
      <c r="C20" s="291"/>
      <c r="D20" s="291"/>
      <c r="E20" s="291"/>
      <c r="F20" s="291"/>
      <c r="G20" s="291"/>
      <c r="H20" s="291"/>
      <c r="I20" s="291">
        <v>2443472.846153846</v>
      </c>
      <c r="J20" s="291"/>
      <c r="K20" s="291"/>
      <c r="L20" s="291"/>
      <c r="M20" s="291"/>
      <c r="N20" s="291"/>
      <c r="O20" s="291"/>
      <c r="P20" s="291"/>
      <c r="Q20" s="291"/>
      <c r="R20" s="291"/>
      <c r="S20" s="291">
        <v>2462556.846153846</v>
      </c>
      <c r="T20"/>
      <c r="U20"/>
    </row>
    <row r="21" spans="1:21">
      <c r="A21" s="302" t="s">
        <v>26</v>
      </c>
      <c r="B21" s="291"/>
      <c r="C21" s="291"/>
      <c r="D21" s="291"/>
      <c r="E21" s="291"/>
      <c r="F21" s="291"/>
      <c r="G21" s="291"/>
      <c r="H21" s="291"/>
      <c r="I21" s="291">
        <v>2014694.3076923077</v>
      </c>
      <c r="J21" s="291"/>
      <c r="K21" s="291"/>
      <c r="L21" s="291"/>
      <c r="M21" s="291"/>
      <c r="N21" s="291"/>
      <c r="O21" s="291"/>
      <c r="P21" s="291"/>
      <c r="Q21" s="291"/>
      <c r="R21" s="291"/>
      <c r="S21" s="291">
        <v>2014694.3076923077</v>
      </c>
      <c r="T21"/>
      <c r="U21"/>
    </row>
    <row r="22" spans="1:21">
      <c r="A22" s="302" t="s">
        <v>36</v>
      </c>
      <c r="B22" s="291"/>
      <c r="C22" s="291"/>
      <c r="D22" s="291"/>
      <c r="E22" s="291"/>
      <c r="F22" s="291"/>
      <c r="G22" s="291"/>
      <c r="H22" s="291"/>
      <c r="I22" s="291">
        <v>288778.53846153844</v>
      </c>
      <c r="J22" s="291"/>
      <c r="K22" s="291"/>
      <c r="L22" s="291"/>
      <c r="M22" s="291"/>
      <c r="N22" s="291"/>
      <c r="O22" s="291"/>
      <c r="P22" s="291"/>
      <c r="Q22" s="291"/>
      <c r="R22" s="291"/>
      <c r="S22" s="291">
        <v>288778.53846153844</v>
      </c>
      <c r="T22"/>
      <c r="U22"/>
    </row>
    <row r="23" spans="1:21">
      <c r="A23" s="302" t="s">
        <v>39</v>
      </c>
      <c r="B23" s="291"/>
      <c r="C23" s="291"/>
      <c r="D23" s="291"/>
      <c r="E23" s="291"/>
      <c r="F23" s="291"/>
      <c r="G23" s="291"/>
      <c r="H23" s="291"/>
      <c r="I23" s="291">
        <v>140000</v>
      </c>
      <c r="J23" s="291"/>
      <c r="K23" s="291"/>
      <c r="L23" s="291"/>
      <c r="M23" s="291"/>
      <c r="N23" s="291"/>
      <c r="O23" s="291"/>
      <c r="P23" s="291"/>
      <c r="Q23" s="291"/>
      <c r="R23" s="291"/>
      <c r="S23" s="291">
        <v>140000</v>
      </c>
      <c r="T23"/>
      <c r="U23"/>
    </row>
    <row r="24" spans="1:21">
      <c r="A24" s="302" t="s">
        <v>41</v>
      </c>
      <c r="B24" s="291">
        <v>19084</v>
      </c>
      <c r="C24" s="291"/>
      <c r="D24" s="291"/>
      <c r="E24" s="291"/>
      <c r="F24" s="291"/>
      <c r="G24" s="291"/>
      <c r="H24" s="291"/>
      <c r="I24" s="291"/>
      <c r="J24" s="291"/>
      <c r="K24" s="291"/>
      <c r="L24" s="291"/>
      <c r="M24" s="291"/>
      <c r="N24" s="291"/>
      <c r="O24" s="291"/>
      <c r="P24" s="291"/>
      <c r="Q24" s="291"/>
      <c r="R24" s="291"/>
      <c r="S24" s="291">
        <v>19084</v>
      </c>
      <c r="T24"/>
      <c r="U24"/>
    </row>
    <row r="25" spans="1:21" hidden="1">
      <c r="A25" s="302" t="s">
        <v>927</v>
      </c>
      <c r="B25" s="291"/>
      <c r="C25" s="291"/>
      <c r="D25" s="291"/>
      <c r="E25" s="291"/>
      <c r="F25" s="291"/>
      <c r="G25" s="291"/>
      <c r="H25" s="291"/>
      <c r="I25" s="291"/>
      <c r="J25" s="291"/>
      <c r="K25" s="291"/>
      <c r="L25" s="291"/>
      <c r="M25" s="291"/>
      <c r="N25" s="291"/>
      <c r="O25" s="291"/>
      <c r="P25" s="291"/>
      <c r="Q25" s="291"/>
      <c r="R25" s="291"/>
      <c r="S25" s="291"/>
      <c r="T25"/>
      <c r="U25"/>
    </row>
    <row r="26" spans="1:21">
      <c r="A26" s="301" t="s">
        <v>818</v>
      </c>
      <c r="B26" s="291">
        <v>37826</v>
      </c>
      <c r="C26" s="291">
        <v>30000</v>
      </c>
      <c r="D26" s="291">
        <v>23000</v>
      </c>
      <c r="E26" s="291">
        <v>84419</v>
      </c>
      <c r="F26" s="291"/>
      <c r="G26" s="291">
        <v>600000</v>
      </c>
      <c r="H26" s="291">
        <v>54650</v>
      </c>
      <c r="I26" s="291">
        <v>1038776.1538461538</v>
      </c>
      <c r="J26" s="291">
        <v>24000</v>
      </c>
      <c r="K26" s="291">
        <v>57500</v>
      </c>
      <c r="L26" s="291">
        <v>78500</v>
      </c>
      <c r="M26" s="291">
        <v>76235</v>
      </c>
      <c r="N26" s="291">
        <v>566800</v>
      </c>
      <c r="O26" s="291">
        <v>42500</v>
      </c>
      <c r="P26" s="291">
        <v>2070000</v>
      </c>
      <c r="Q26" s="291">
        <v>101000</v>
      </c>
      <c r="R26" s="291"/>
      <c r="S26" s="291">
        <v>4885206.153846154</v>
      </c>
      <c r="T26"/>
      <c r="U26"/>
    </row>
    <row r="27" spans="1:21">
      <c r="A27" s="302" t="s">
        <v>20</v>
      </c>
      <c r="B27" s="291"/>
      <c r="C27" s="291">
        <v>10000</v>
      </c>
      <c r="D27" s="291"/>
      <c r="E27" s="291"/>
      <c r="F27" s="291"/>
      <c r="G27" s="291"/>
      <c r="H27" s="291"/>
      <c r="I27" s="291">
        <v>842000</v>
      </c>
      <c r="J27" s="291"/>
      <c r="K27" s="291"/>
      <c r="L27" s="291"/>
      <c r="M27" s="291"/>
      <c r="N27" s="291">
        <v>458300</v>
      </c>
      <c r="O27" s="291">
        <v>42500</v>
      </c>
      <c r="P27" s="291">
        <v>1360000</v>
      </c>
      <c r="Q27" s="291">
        <v>101000</v>
      </c>
      <c r="R27" s="291"/>
      <c r="S27" s="291">
        <v>2813800</v>
      </c>
      <c r="T27"/>
      <c r="U27"/>
    </row>
    <row r="28" spans="1:21">
      <c r="A28" s="302" t="s">
        <v>26</v>
      </c>
      <c r="B28" s="291"/>
      <c r="C28" s="291"/>
      <c r="D28" s="291"/>
      <c r="E28" s="291"/>
      <c r="F28" s="291"/>
      <c r="G28" s="291">
        <v>600000</v>
      </c>
      <c r="H28" s="291"/>
      <c r="I28" s="291">
        <v>79615.692307692312</v>
      </c>
      <c r="J28" s="291"/>
      <c r="K28" s="291"/>
      <c r="L28" s="291"/>
      <c r="M28" s="291"/>
      <c r="N28" s="291"/>
      <c r="O28" s="291"/>
      <c r="P28" s="291">
        <v>710000</v>
      </c>
      <c r="Q28" s="291"/>
      <c r="R28" s="291"/>
      <c r="S28" s="291">
        <v>1389615.6923076923</v>
      </c>
      <c r="T28"/>
      <c r="U28"/>
    </row>
    <row r="29" spans="1:21">
      <c r="A29" s="302" t="s">
        <v>36</v>
      </c>
      <c r="B29" s="291"/>
      <c r="C29" s="291">
        <v>20000</v>
      </c>
      <c r="D29" s="291"/>
      <c r="E29" s="291"/>
      <c r="F29" s="291"/>
      <c r="G29" s="291"/>
      <c r="H29" s="291"/>
      <c r="I29" s="291">
        <v>117160.46153846153</v>
      </c>
      <c r="J29" s="291"/>
      <c r="K29" s="291"/>
      <c r="L29" s="291"/>
      <c r="M29" s="291"/>
      <c r="N29" s="291">
        <v>108500</v>
      </c>
      <c r="O29" s="291"/>
      <c r="P29" s="291"/>
      <c r="Q29" s="291"/>
      <c r="R29" s="291"/>
      <c r="S29" s="291">
        <v>245660.46153846153</v>
      </c>
      <c r="T29"/>
      <c r="U29"/>
    </row>
    <row r="30" spans="1:21">
      <c r="A30" s="302" t="s">
        <v>41</v>
      </c>
      <c r="B30" s="291">
        <v>37826</v>
      </c>
      <c r="C30" s="291"/>
      <c r="D30" s="291">
        <v>23000</v>
      </c>
      <c r="E30" s="291">
        <v>84419</v>
      </c>
      <c r="F30" s="291"/>
      <c r="G30" s="291"/>
      <c r="H30" s="291">
        <v>54650</v>
      </c>
      <c r="I30" s="291"/>
      <c r="J30" s="291">
        <v>24000</v>
      </c>
      <c r="K30" s="291">
        <v>57500</v>
      </c>
      <c r="L30" s="291">
        <v>78500</v>
      </c>
      <c r="M30" s="291">
        <v>76235</v>
      </c>
      <c r="N30" s="291"/>
      <c r="O30" s="291"/>
      <c r="P30" s="291"/>
      <c r="Q30" s="291"/>
      <c r="R30" s="291"/>
      <c r="S30" s="291">
        <v>436130</v>
      </c>
      <c r="T30"/>
      <c r="U30"/>
    </row>
    <row r="31" spans="1:21" hidden="1">
      <c r="A31" s="302" t="s">
        <v>927</v>
      </c>
      <c r="B31" s="291"/>
      <c r="C31" s="291"/>
      <c r="D31" s="291"/>
      <c r="E31" s="291"/>
      <c r="F31" s="291"/>
      <c r="G31" s="291"/>
      <c r="H31" s="291"/>
      <c r="I31" s="291"/>
      <c r="J31" s="291"/>
      <c r="K31" s="291"/>
      <c r="L31" s="291"/>
      <c r="M31" s="291"/>
      <c r="N31" s="291"/>
      <c r="O31" s="291"/>
      <c r="P31" s="291"/>
      <c r="Q31" s="291"/>
      <c r="R31" s="291"/>
      <c r="S31" s="291"/>
      <c r="T31"/>
      <c r="U31"/>
    </row>
    <row r="32" spans="1:21">
      <c r="A32" s="301" t="s">
        <v>895</v>
      </c>
      <c r="B32" s="291">
        <v>73842</v>
      </c>
      <c r="C32" s="291">
        <v>720000</v>
      </c>
      <c r="D32" s="291">
        <v>23000</v>
      </c>
      <c r="E32" s="291">
        <v>84419</v>
      </c>
      <c r="F32" s="291">
        <v>109075</v>
      </c>
      <c r="G32" s="291">
        <v>829500</v>
      </c>
      <c r="H32" s="291">
        <v>200550</v>
      </c>
      <c r="I32" s="291">
        <v>5905983</v>
      </c>
      <c r="J32" s="291">
        <v>24000</v>
      </c>
      <c r="K32" s="291">
        <v>471500</v>
      </c>
      <c r="L32" s="291">
        <v>568500</v>
      </c>
      <c r="M32" s="291">
        <v>76235</v>
      </c>
      <c r="N32" s="291">
        <v>995700</v>
      </c>
      <c r="O32" s="291">
        <v>42500</v>
      </c>
      <c r="P32" s="291">
        <v>2120000</v>
      </c>
      <c r="Q32" s="291">
        <v>101000</v>
      </c>
      <c r="R32" s="291"/>
      <c r="S32" s="291">
        <v>12345804</v>
      </c>
      <c r="T32"/>
      <c r="U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B21"/>
  <sheetViews>
    <sheetView workbookViewId="0">
      <selection activeCell="E11" sqref="E11"/>
    </sheetView>
  </sheetViews>
  <sheetFormatPr baseColWidth="10" defaultRowHeight="15"/>
  <cols>
    <col min="1" max="1" width="22.42578125" style="262" bestFit="1" customWidth="1"/>
    <col min="2" max="2" width="17.5703125" style="262" bestFit="1" customWidth="1"/>
    <col min="3" max="16384" width="11.42578125" style="262"/>
  </cols>
  <sheetData>
    <row r="3" spans="1:2">
      <c r="A3" s="300" t="s">
        <v>894</v>
      </c>
      <c r="B3" s="291" t="s">
        <v>896</v>
      </c>
    </row>
    <row r="4" spans="1:2">
      <c r="A4" s="301" t="s">
        <v>33</v>
      </c>
      <c r="B4" s="291">
        <v>178000</v>
      </c>
    </row>
    <row r="5" spans="1:2">
      <c r="A5" s="301" t="s">
        <v>34</v>
      </c>
      <c r="B5" s="291">
        <v>231700</v>
      </c>
    </row>
    <row r="6" spans="1:2">
      <c r="A6" s="301" t="s">
        <v>21</v>
      </c>
      <c r="B6" s="291">
        <v>817900</v>
      </c>
    </row>
    <row r="7" spans="1:2">
      <c r="A7" s="301" t="s">
        <v>27</v>
      </c>
      <c r="B7" s="291">
        <v>291450</v>
      </c>
    </row>
    <row r="8" spans="1:2">
      <c r="A8" s="301" t="s">
        <v>63</v>
      </c>
      <c r="B8" s="291">
        <v>19150</v>
      </c>
    </row>
    <row r="9" spans="1:2">
      <c r="A9" s="301" t="s">
        <v>40</v>
      </c>
      <c r="B9" s="291">
        <v>35500</v>
      </c>
    </row>
    <row r="10" spans="1:2">
      <c r="A10" s="301" t="s">
        <v>805</v>
      </c>
      <c r="B10" s="291">
        <v>16000</v>
      </c>
    </row>
    <row r="11" spans="1:2">
      <c r="A11" s="301" t="s">
        <v>70</v>
      </c>
      <c r="B11" s="291">
        <v>313825</v>
      </c>
    </row>
    <row r="12" spans="1:2">
      <c r="A12" s="301" t="s">
        <v>49</v>
      </c>
      <c r="B12" s="291">
        <v>828000</v>
      </c>
    </row>
    <row r="13" spans="1:2">
      <c r="A13" s="301" t="s">
        <v>64</v>
      </c>
      <c r="B13" s="291">
        <v>416400</v>
      </c>
    </row>
    <row r="14" spans="1:2">
      <c r="A14" s="301" t="s">
        <v>59</v>
      </c>
      <c r="B14" s="291">
        <v>174500</v>
      </c>
    </row>
    <row r="15" spans="1:2">
      <c r="A15" s="301" t="s">
        <v>19</v>
      </c>
      <c r="B15" s="291">
        <v>899654</v>
      </c>
    </row>
    <row r="16" spans="1:2">
      <c r="A16" s="301" t="s">
        <v>37</v>
      </c>
      <c r="B16" s="291">
        <v>4000</v>
      </c>
    </row>
    <row r="17" spans="1:2">
      <c r="A17" s="301" t="s">
        <v>61</v>
      </c>
      <c r="B17" s="291">
        <v>101500</v>
      </c>
    </row>
    <row r="18" spans="1:2">
      <c r="A18" s="301" t="s">
        <v>60</v>
      </c>
      <c r="B18" s="291">
        <v>283500</v>
      </c>
    </row>
    <row r="19" spans="1:2">
      <c r="A19" s="301" t="s">
        <v>71</v>
      </c>
      <c r="B19" s="291">
        <v>7734725</v>
      </c>
    </row>
    <row r="20" spans="1:2">
      <c r="A20" s="301" t="s">
        <v>895</v>
      </c>
      <c r="B20" s="291">
        <v>12345804</v>
      </c>
    </row>
    <row r="21" spans="1:2">
      <c r="A21"/>
      <c r="B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L43"/>
  <sheetViews>
    <sheetView workbookViewId="0">
      <selection activeCell="K40" sqref="K40"/>
    </sheetView>
  </sheetViews>
  <sheetFormatPr baseColWidth="10" defaultRowHeight="15"/>
  <cols>
    <col min="2" max="2" width="18.85546875" customWidth="1"/>
    <col min="3" max="3" width="16.85546875" customWidth="1"/>
    <col min="4" max="6" width="12.7109375" customWidth="1"/>
    <col min="11" max="11" width="11.7109375" bestFit="1" customWidth="1"/>
    <col min="12" max="12" width="12.7109375" customWidth="1"/>
    <col min="13" max="13" width="14.28515625" bestFit="1" customWidth="1"/>
  </cols>
  <sheetData>
    <row r="2" spans="1:12" ht="16.5">
      <c r="A2" s="263" t="s">
        <v>897</v>
      </c>
      <c r="B2" s="263"/>
      <c r="C2" s="263"/>
      <c r="D2" s="263"/>
      <c r="E2" s="263"/>
      <c r="F2" s="263"/>
      <c r="G2" s="264"/>
      <c r="H2" s="264"/>
      <c r="I2" s="264"/>
      <c r="J2" s="264"/>
      <c r="K2" s="264"/>
      <c r="L2" s="264"/>
    </row>
    <row r="3" spans="1:12" ht="18">
      <c r="A3" s="315" t="s">
        <v>923</v>
      </c>
      <c r="B3" s="315"/>
      <c r="C3" s="315"/>
      <c r="D3" s="315"/>
      <c r="E3" s="315"/>
      <c r="F3" s="315"/>
      <c r="G3" s="315"/>
      <c r="H3" s="315"/>
      <c r="I3" s="315"/>
      <c r="J3" s="315"/>
      <c r="K3" s="315"/>
      <c r="L3" s="315"/>
    </row>
    <row r="4" spans="1:12" ht="16.5">
      <c r="A4" s="265"/>
      <c r="B4" s="241"/>
      <c r="C4" s="266"/>
      <c r="D4" s="266"/>
      <c r="E4" s="266"/>
      <c r="F4" s="266"/>
      <c r="G4" s="266"/>
      <c r="H4" s="266"/>
      <c r="I4" s="266"/>
      <c r="J4" s="241"/>
      <c r="K4" s="241"/>
      <c r="L4" s="241"/>
    </row>
    <row r="5" spans="1:12" ht="15.75">
      <c r="A5" s="316" t="s">
        <v>898</v>
      </c>
      <c r="B5" s="318" t="s">
        <v>899</v>
      </c>
      <c r="C5" s="320" t="s">
        <v>924</v>
      </c>
      <c r="D5" s="320" t="s">
        <v>818</v>
      </c>
      <c r="E5" s="320" t="s">
        <v>816</v>
      </c>
      <c r="F5" s="320" t="s">
        <v>817</v>
      </c>
      <c r="G5" s="322" t="s">
        <v>900</v>
      </c>
      <c r="H5" s="323"/>
      <c r="I5" s="323"/>
      <c r="J5" s="324" t="s">
        <v>901</v>
      </c>
      <c r="K5" s="326" t="s">
        <v>902</v>
      </c>
      <c r="L5" s="328" t="s">
        <v>926</v>
      </c>
    </row>
    <row r="6" spans="1:12" ht="16.5">
      <c r="A6" s="317"/>
      <c r="B6" s="319"/>
      <c r="C6" s="321"/>
      <c r="D6" s="321"/>
      <c r="E6" s="321"/>
      <c r="F6" s="321"/>
      <c r="G6" s="267" t="s">
        <v>71</v>
      </c>
      <c r="H6" s="268" t="s">
        <v>19</v>
      </c>
      <c r="I6" s="267" t="s">
        <v>560</v>
      </c>
      <c r="J6" s="325"/>
      <c r="K6" s="327"/>
      <c r="L6" s="329"/>
    </row>
    <row r="7" spans="1:12" ht="16.5">
      <c r="A7" s="269"/>
      <c r="B7" s="270" t="s">
        <v>903</v>
      </c>
      <c r="C7" s="271"/>
      <c r="D7" s="271"/>
      <c r="E7" s="271"/>
      <c r="F7" s="271"/>
      <c r="G7" s="271"/>
      <c r="H7" s="271"/>
      <c r="I7" s="271"/>
      <c r="J7" s="271"/>
      <c r="K7" s="272"/>
      <c r="L7" s="273"/>
    </row>
    <row r="8" spans="1:12" ht="16.5">
      <c r="A8" s="274" t="s">
        <v>925</v>
      </c>
      <c r="B8" s="275" t="s">
        <v>34</v>
      </c>
      <c r="C8" s="293">
        <v>150830</v>
      </c>
      <c r="D8" s="292"/>
      <c r="E8" s="292"/>
      <c r="F8" s="292"/>
      <c r="G8" s="276"/>
      <c r="H8" s="276">
        <v>239000</v>
      </c>
      <c r="I8" s="276"/>
      <c r="J8" s="294"/>
      <c r="K8" s="293">
        <v>231700</v>
      </c>
      <c r="L8" s="298">
        <f t="shared" ref="L8:L37" si="0">SUM(C8:I8)-(J8+K8)</f>
        <v>158130</v>
      </c>
    </row>
    <row r="9" spans="1:12" ht="16.5">
      <c r="A9" s="274" t="s">
        <v>925</v>
      </c>
      <c r="B9" s="275" t="s">
        <v>33</v>
      </c>
      <c r="C9" s="279">
        <v>73400</v>
      </c>
      <c r="D9" s="292"/>
      <c r="E9" s="292"/>
      <c r="F9" s="292"/>
      <c r="G9" s="276"/>
      <c r="H9" s="276">
        <v>299000</v>
      </c>
      <c r="I9" s="276"/>
      <c r="J9" s="294"/>
      <c r="K9" s="293">
        <f>158000+20000</f>
        <v>178000</v>
      </c>
      <c r="L9" s="298">
        <f t="shared" si="0"/>
        <v>194400</v>
      </c>
    </row>
    <row r="10" spans="1:12" ht="16.5">
      <c r="A10" s="274" t="s">
        <v>925</v>
      </c>
      <c r="B10" s="275" t="s">
        <v>904</v>
      </c>
      <c r="C10" s="293">
        <v>44500</v>
      </c>
      <c r="D10" s="292"/>
      <c r="E10" s="292"/>
      <c r="F10" s="292"/>
      <c r="G10" s="276"/>
      <c r="H10" s="276"/>
      <c r="I10" s="276"/>
      <c r="J10" s="294"/>
      <c r="K10" s="277"/>
      <c r="L10" s="298">
        <f t="shared" si="0"/>
        <v>44500</v>
      </c>
    </row>
    <row r="11" spans="1:12" ht="16.5">
      <c r="A11" s="274" t="s">
        <v>925</v>
      </c>
      <c r="B11" s="278" t="s">
        <v>905</v>
      </c>
      <c r="C11" s="293">
        <v>6575</v>
      </c>
      <c r="D11" s="292"/>
      <c r="E11" s="292"/>
      <c r="F11" s="292"/>
      <c r="G11" s="276"/>
      <c r="H11" s="276"/>
      <c r="I11" s="276"/>
      <c r="J11" s="295"/>
      <c r="K11" s="277"/>
      <c r="L11" s="298">
        <f t="shared" si="0"/>
        <v>6575</v>
      </c>
    </row>
    <row r="12" spans="1:12" ht="16.5">
      <c r="A12" s="274" t="s">
        <v>925</v>
      </c>
      <c r="B12" s="278" t="s">
        <v>521</v>
      </c>
      <c r="C12" s="293">
        <v>72800</v>
      </c>
      <c r="D12" s="292"/>
      <c r="E12" s="292"/>
      <c r="F12" s="292"/>
      <c r="G12" s="276"/>
      <c r="H12" s="276">
        <v>479100</v>
      </c>
      <c r="I12" s="276">
        <v>356000</v>
      </c>
      <c r="J12" s="295"/>
      <c r="K12" s="293">
        <f>834900-17000</f>
        <v>817900</v>
      </c>
      <c r="L12" s="298">
        <f t="shared" si="0"/>
        <v>90000</v>
      </c>
    </row>
    <row r="13" spans="1:12" ht="16.5">
      <c r="A13" s="274" t="s">
        <v>925</v>
      </c>
      <c r="B13" s="278" t="s">
        <v>27</v>
      </c>
      <c r="C13" s="293">
        <v>81820</v>
      </c>
      <c r="D13" s="292"/>
      <c r="E13" s="292"/>
      <c r="F13" s="292"/>
      <c r="G13" s="276"/>
      <c r="H13" s="276">
        <v>184600</v>
      </c>
      <c r="I13" s="276"/>
      <c r="J13" s="295"/>
      <c r="K13" s="293">
        <v>291450</v>
      </c>
      <c r="L13" s="298">
        <f t="shared" si="0"/>
        <v>-25030</v>
      </c>
    </row>
    <row r="14" spans="1:12" ht="16.5">
      <c r="A14" s="274" t="s">
        <v>925</v>
      </c>
      <c r="B14" s="278" t="s">
        <v>63</v>
      </c>
      <c r="C14" s="293">
        <v>46125</v>
      </c>
      <c r="D14" s="292"/>
      <c r="E14" s="292"/>
      <c r="F14" s="292"/>
      <c r="G14" s="276"/>
      <c r="H14" s="276">
        <v>20000</v>
      </c>
      <c r="I14" s="276"/>
      <c r="J14" s="295"/>
      <c r="K14" s="293">
        <v>19150</v>
      </c>
      <c r="L14" s="298">
        <f t="shared" si="0"/>
        <v>46975</v>
      </c>
    </row>
    <row r="15" spans="1:12" ht="16.5">
      <c r="A15" s="274" t="s">
        <v>925</v>
      </c>
      <c r="B15" s="278" t="s">
        <v>906</v>
      </c>
      <c r="C15" s="293">
        <v>5172</v>
      </c>
      <c r="D15" s="292"/>
      <c r="E15" s="292"/>
      <c r="F15" s="292"/>
      <c r="G15" s="276"/>
      <c r="H15" s="276"/>
      <c r="I15" s="276"/>
      <c r="J15" s="295"/>
      <c r="K15" s="277"/>
      <c r="L15" s="298">
        <f t="shared" si="0"/>
        <v>5172</v>
      </c>
    </row>
    <row r="16" spans="1:12" ht="16.5">
      <c r="A16" s="274" t="s">
        <v>925</v>
      </c>
      <c r="B16" s="278" t="s">
        <v>907</v>
      </c>
      <c r="C16" s="293">
        <v>1600</v>
      </c>
      <c r="D16" s="292"/>
      <c r="E16" s="292"/>
      <c r="F16" s="292"/>
      <c r="G16" s="276"/>
      <c r="H16" s="276"/>
      <c r="I16" s="276"/>
      <c r="J16" s="295"/>
      <c r="K16" s="277"/>
      <c r="L16" s="298">
        <f t="shared" si="0"/>
        <v>1600</v>
      </c>
    </row>
    <row r="17" spans="1:12" ht="16.5">
      <c r="A17" s="274" t="s">
        <v>925</v>
      </c>
      <c r="B17" s="280" t="s">
        <v>908</v>
      </c>
      <c r="C17" s="293">
        <v>3675</v>
      </c>
      <c r="D17" s="292"/>
      <c r="E17" s="292"/>
      <c r="F17" s="292"/>
      <c r="G17" s="276"/>
      <c r="H17" s="276">
        <v>40000</v>
      </c>
      <c r="I17" s="276"/>
      <c r="J17" s="296"/>
      <c r="K17" s="293">
        <v>35500</v>
      </c>
      <c r="L17" s="298">
        <f t="shared" si="0"/>
        <v>8175</v>
      </c>
    </row>
    <row r="18" spans="1:12" ht="16.5">
      <c r="A18" s="274" t="s">
        <v>925</v>
      </c>
      <c r="B18" s="280" t="s">
        <v>805</v>
      </c>
      <c r="C18" s="293"/>
      <c r="D18" s="292"/>
      <c r="E18" s="292"/>
      <c r="F18" s="292"/>
      <c r="G18" s="276"/>
      <c r="H18" s="276"/>
      <c r="I18" s="276"/>
      <c r="J18" s="296"/>
      <c r="K18" s="293">
        <v>16000</v>
      </c>
      <c r="L18" s="298">
        <f t="shared" si="0"/>
        <v>-16000</v>
      </c>
    </row>
    <row r="19" spans="1:12" ht="16.5">
      <c r="A19" s="274" t="s">
        <v>925</v>
      </c>
      <c r="B19" s="280" t="s">
        <v>909</v>
      </c>
      <c r="C19" s="293">
        <v>41500</v>
      </c>
      <c r="D19" s="292"/>
      <c r="E19" s="292"/>
      <c r="F19" s="292"/>
      <c r="G19" s="276"/>
      <c r="H19" s="276"/>
      <c r="I19" s="276"/>
      <c r="J19" s="297"/>
      <c r="K19" s="277"/>
      <c r="L19" s="298">
        <f t="shared" si="0"/>
        <v>41500</v>
      </c>
    </row>
    <row r="20" spans="1:12" ht="16.5">
      <c r="A20" s="274" t="s">
        <v>925</v>
      </c>
      <c r="B20" s="280" t="s">
        <v>910</v>
      </c>
      <c r="C20" s="293">
        <v>23700</v>
      </c>
      <c r="D20" s="292"/>
      <c r="E20" s="292"/>
      <c r="F20" s="292"/>
      <c r="G20" s="276"/>
      <c r="H20" s="276"/>
      <c r="I20" s="276"/>
      <c r="J20" s="297"/>
      <c r="K20" s="277"/>
      <c r="L20" s="298">
        <f t="shared" si="0"/>
        <v>23700</v>
      </c>
    </row>
    <row r="21" spans="1:12" ht="16.5">
      <c r="A21" s="274" t="s">
        <v>925</v>
      </c>
      <c r="B21" s="280" t="s">
        <v>911</v>
      </c>
      <c r="C21" s="293">
        <v>124929</v>
      </c>
      <c r="D21" s="292"/>
      <c r="E21" s="292"/>
      <c r="F21" s="292"/>
      <c r="G21" s="276"/>
      <c r="H21" s="276">
        <v>230000</v>
      </c>
      <c r="I21" s="276"/>
      <c r="J21" s="297"/>
      <c r="K21" s="293">
        <v>313825</v>
      </c>
      <c r="L21" s="298">
        <f t="shared" si="0"/>
        <v>41104</v>
      </c>
    </row>
    <row r="22" spans="1:12" ht="16.5">
      <c r="A22" s="274" t="s">
        <v>925</v>
      </c>
      <c r="B22" s="280" t="s">
        <v>912</v>
      </c>
      <c r="C22" s="293">
        <v>34600</v>
      </c>
      <c r="D22" s="292"/>
      <c r="E22" s="292"/>
      <c r="F22" s="292"/>
      <c r="G22" s="276"/>
      <c r="H22" s="276"/>
      <c r="I22" s="276"/>
      <c r="J22" s="297"/>
      <c r="K22" s="277"/>
      <c r="L22" s="298">
        <f t="shared" si="0"/>
        <v>34600</v>
      </c>
    </row>
    <row r="23" spans="1:12" ht="16.5">
      <c r="A23" s="274" t="s">
        <v>925</v>
      </c>
      <c r="B23" s="280" t="s">
        <v>49</v>
      </c>
      <c r="C23" s="293">
        <v>9550</v>
      </c>
      <c r="D23" s="292"/>
      <c r="E23" s="292"/>
      <c r="F23" s="292"/>
      <c r="G23" s="276"/>
      <c r="H23" s="276">
        <v>1210650</v>
      </c>
      <c r="I23" s="276"/>
      <c r="J23" s="297">
        <v>356000</v>
      </c>
      <c r="K23" s="293">
        <v>828000</v>
      </c>
      <c r="L23" s="298">
        <f t="shared" si="0"/>
        <v>36200</v>
      </c>
    </row>
    <row r="24" spans="1:12" ht="16.5">
      <c r="A24" s="274" t="s">
        <v>925</v>
      </c>
      <c r="B24" s="280" t="s">
        <v>913</v>
      </c>
      <c r="C24" s="293">
        <v>249769</v>
      </c>
      <c r="D24" s="292"/>
      <c r="E24" s="292"/>
      <c r="F24" s="292"/>
      <c r="G24" s="276"/>
      <c r="H24" s="276"/>
      <c r="I24" s="276"/>
      <c r="J24" s="297"/>
      <c r="K24" s="277"/>
      <c r="L24" s="298">
        <f t="shared" si="0"/>
        <v>249769</v>
      </c>
    </row>
    <row r="25" spans="1:12" ht="16.5">
      <c r="A25" s="274" t="s">
        <v>925</v>
      </c>
      <c r="B25" s="280" t="s">
        <v>914</v>
      </c>
      <c r="C25" s="293">
        <v>233614</v>
      </c>
      <c r="D25" s="292"/>
      <c r="E25" s="292"/>
      <c r="F25" s="292"/>
      <c r="G25" s="276"/>
      <c r="H25" s="276"/>
      <c r="I25" s="276"/>
      <c r="J25" s="297"/>
      <c r="K25" s="277"/>
      <c r="L25" s="298">
        <f t="shared" si="0"/>
        <v>233614</v>
      </c>
    </row>
    <row r="26" spans="1:12" ht="16.5">
      <c r="A26" s="274" t="s">
        <v>925</v>
      </c>
      <c r="B26" s="280" t="s">
        <v>520</v>
      </c>
      <c r="C26" s="293">
        <v>169193</v>
      </c>
      <c r="D26" s="292"/>
      <c r="E26" s="292"/>
      <c r="F26" s="292"/>
      <c r="G26" s="276"/>
      <c r="H26" s="276">
        <v>250900</v>
      </c>
      <c r="I26" s="276"/>
      <c r="J26" s="297"/>
      <c r="K26" s="293">
        <v>416400</v>
      </c>
      <c r="L26" s="298">
        <f t="shared" si="0"/>
        <v>3693</v>
      </c>
    </row>
    <row r="27" spans="1:12" ht="16.5">
      <c r="A27" s="274" t="s">
        <v>925</v>
      </c>
      <c r="B27" s="280" t="s">
        <v>915</v>
      </c>
      <c r="C27" s="293">
        <v>-4305</v>
      </c>
      <c r="D27" s="292"/>
      <c r="E27" s="292"/>
      <c r="F27" s="292"/>
      <c r="G27" s="276"/>
      <c r="H27" s="276"/>
      <c r="I27" s="276"/>
      <c r="J27" s="297"/>
      <c r="K27" s="277"/>
      <c r="L27" s="298">
        <f t="shared" si="0"/>
        <v>-4305</v>
      </c>
    </row>
    <row r="28" spans="1:12" ht="16.5">
      <c r="A28" s="274" t="s">
        <v>925</v>
      </c>
      <c r="B28" s="281" t="s">
        <v>59</v>
      </c>
      <c r="C28" s="293">
        <v>52975</v>
      </c>
      <c r="D28" s="292"/>
      <c r="E28" s="292"/>
      <c r="F28" s="292"/>
      <c r="G28" s="276"/>
      <c r="H28" s="276">
        <v>140000</v>
      </c>
      <c r="I28" s="276"/>
      <c r="J28" s="297"/>
      <c r="K28" s="293">
        <v>174500</v>
      </c>
      <c r="L28" s="298">
        <f t="shared" si="0"/>
        <v>18475</v>
      </c>
    </row>
    <row r="29" spans="1:12" ht="16.5">
      <c r="A29" s="274" t="s">
        <v>925</v>
      </c>
      <c r="B29" s="281" t="s">
        <v>916</v>
      </c>
      <c r="C29" s="293">
        <v>859132</v>
      </c>
      <c r="D29" s="292"/>
      <c r="E29" s="292"/>
      <c r="F29" s="292"/>
      <c r="G29" s="276">
        <v>4000000</v>
      </c>
      <c r="H29" s="276"/>
      <c r="I29" s="276"/>
      <c r="J29" s="294">
        <f>3675250-82000+20000</f>
        <v>3613250</v>
      </c>
      <c r="K29" s="293">
        <v>899654</v>
      </c>
      <c r="L29" s="298">
        <f t="shared" si="0"/>
        <v>346228</v>
      </c>
    </row>
    <row r="30" spans="1:12" ht="16.5">
      <c r="A30" s="274" t="s">
        <v>925</v>
      </c>
      <c r="B30" s="280" t="s">
        <v>951</v>
      </c>
      <c r="C30" s="293">
        <v>29274</v>
      </c>
      <c r="D30" s="292"/>
      <c r="E30" s="292"/>
      <c r="F30" s="292"/>
      <c r="G30" s="276"/>
      <c r="H30" s="276"/>
      <c r="I30" s="282"/>
      <c r="J30" s="297"/>
      <c r="K30" s="284"/>
      <c r="L30" s="298">
        <f t="shared" si="0"/>
        <v>29274</v>
      </c>
    </row>
    <row r="31" spans="1:12" ht="16.5">
      <c r="A31" s="274" t="s">
        <v>925</v>
      </c>
      <c r="B31" s="280" t="s">
        <v>917</v>
      </c>
      <c r="C31" s="293">
        <v>457139</v>
      </c>
      <c r="D31" s="292"/>
      <c r="E31" s="292"/>
      <c r="F31" s="292"/>
      <c r="G31" s="276"/>
      <c r="H31" s="276">
        <v>280000</v>
      </c>
      <c r="I31" s="276"/>
      <c r="J31" s="297"/>
      <c r="K31" s="293">
        <v>4000</v>
      </c>
      <c r="L31" s="298">
        <f t="shared" si="0"/>
        <v>733139</v>
      </c>
    </row>
    <row r="32" spans="1:12" ht="16.5">
      <c r="A32" s="274" t="s">
        <v>925</v>
      </c>
      <c r="B32" s="280" t="s">
        <v>61</v>
      </c>
      <c r="C32" s="293">
        <v>38000</v>
      </c>
      <c r="D32" s="292"/>
      <c r="E32" s="292"/>
      <c r="F32" s="292"/>
      <c r="G32" s="276"/>
      <c r="H32" s="276">
        <v>90000</v>
      </c>
      <c r="I32" s="276"/>
      <c r="J32" s="297"/>
      <c r="K32" s="293">
        <v>101500</v>
      </c>
      <c r="L32" s="298">
        <f t="shared" si="0"/>
        <v>26500</v>
      </c>
    </row>
    <row r="33" spans="1:12" ht="16.5">
      <c r="A33" s="274" t="s">
        <v>925</v>
      </c>
      <c r="B33" s="280" t="s">
        <v>60</v>
      </c>
      <c r="C33" s="293">
        <v>148875</v>
      </c>
      <c r="D33" s="292"/>
      <c r="E33" s="292"/>
      <c r="F33" s="292"/>
      <c r="G33" s="276"/>
      <c r="H33" s="276">
        <v>150000</v>
      </c>
      <c r="I33" s="276"/>
      <c r="J33" s="297"/>
      <c r="K33" s="293">
        <v>283500</v>
      </c>
      <c r="L33" s="298">
        <f t="shared" si="0"/>
        <v>15375</v>
      </c>
    </row>
    <row r="34" spans="1:12" ht="16.5">
      <c r="A34" s="274" t="s">
        <v>925</v>
      </c>
      <c r="B34" s="280" t="s">
        <v>918</v>
      </c>
      <c r="C34" s="293">
        <v>35300</v>
      </c>
      <c r="D34" s="292"/>
      <c r="E34" s="292"/>
      <c r="F34" s="292"/>
      <c r="G34" s="276"/>
      <c r="H34" s="276"/>
      <c r="I34" s="276"/>
      <c r="J34" s="297"/>
      <c r="K34" s="277"/>
      <c r="L34" s="298">
        <f t="shared" si="0"/>
        <v>35300</v>
      </c>
    </row>
    <row r="35" spans="1:12" ht="16.5">
      <c r="A35" s="271"/>
      <c r="B35" s="270" t="s">
        <v>919</v>
      </c>
      <c r="C35" s="271"/>
      <c r="D35" s="271"/>
      <c r="E35" s="271"/>
      <c r="F35" s="271"/>
      <c r="G35" s="271"/>
      <c r="H35" s="271"/>
      <c r="I35" s="271"/>
      <c r="J35" s="271"/>
      <c r="K35" s="299"/>
      <c r="L35" s="299">
        <f t="shared" si="0"/>
        <v>0</v>
      </c>
    </row>
    <row r="36" spans="1:12" ht="16.5">
      <c r="A36" s="274" t="s">
        <v>925</v>
      </c>
      <c r="B36" s="283" t="s">
        <v>920</v>
      </c>
      <c r="C36" s="293">
        <v>4048574</v>
      </c>
      <c r="D36" s="297">
        <v>11271482</v>
      </c>
      <c r="E36" s="297"/>
      <c r="F36" s="297"/>
      <c r="G36" s="276"/>
      <c r="H36" s="276"/>
      <c r="I36" s="276"/>
      <c r="J36" s="297">
        <v>4000000</v>
      </c>
      <c r="K36" s="293">
        <f>2422210+236000</f>
        <v>2658210</v>
      </c>
      <c r="L36" s="298">
        <f t="shared" si="0"/>
        <v>8661846</v>
      </c>
    </row>
    <row r="37" spans="1:12" ht="16.5">
      <c r="A37" s="274" t="s">
        <v>925</v>
      </c>
      <c r="B37" s="283" t="s">
        <v>921</v>
      </c>
      <c r="C37" s="293">
        <v>228614</v>
      </c>
      <c r="D37" s="297"/>
      <c r="E37" s="297">
        <v>11314602</v>
      </c>
      <c r="F37" s="297">
        <v>7385420</v>
      </c>
      <c r="G37" s="276"/>
      <c r="H37" s="276"/>
      <c r="I37" s="276"/>
      <c r="J37" s="297"/>
      <c r="K37" s="293">
        <v>5076515</v>
      </c>
      <c r="L37" s="298">
        <f t="shared" si="0"/>
        <v>13852121</v>
      </c>
    </row>
    <row r="38" spans="1:12" ht="16.5">
      <c r="A38" s="314" t="s">
        <v>922</v>
      </c>
      <c r="B38" s="314"/>
      <c r="C38" s="285">
        <f>SUM(C8:C37)</f>
        <v>7266930</v>
      </c>
      <c r="D38" s="285">
        <f t="shared" ref="D38:L38" si="1">SUM(D8:D37)</f>
        <v>11271482</v>
      </c>
      <c r="E38" s="285">
        <f t="shared" si="1"/>
        <v>11314602</v>
      </c>
      <c r="F38" s="285">
        <f t="shared" si="1"/>
        <v>7385420</v>
      </c>
      <c r="G38" s="285">
        <f t="shared" si="1"/>
        <v>4000000</v>
      </c>
      <c r="H38" s="285">
        <f t="shared" si="1"/>
        <v>3613250</v>
      </c>
      <c r="I38" s="285">
        <f t="shared" si="1"/>
        <v>356000</v>
      </c>
      <c r="J38" s="285">
        <f t="shared" si="1"/>
        <v>7969250</v>
      </c>
      <c r="K38" s="285">
        <f t="shared" si="1"/>
        <v>12345804</v>
      </c>
      <c r="L38" s="285">
        <f t="shared" si="1"/>
        <v>24892630</v>
      </c>
    </row>
    <row r="39" spans="1:12" ht="16.5">
      <c r="A39" s="241"/>
      <c r="B39" s="241"/>
      <c r="C39" s="266"/>
      <c r="D39" s="266"/>
      <c r="E39" s="266"/>
      <c r="F39" s="266"/>
      <c r="G39" s="266"/>
      <c r="H39" s="266"/>
      <c r="I39" s="266"/>
      <c r="J39" s="241"/>
      <c r="K39" s="241"/>
      <c r="L39" s="286"/>
    </row>
    <row r="40" spans="1:12" ht="16.5">
      <c r="A40" s="264"/>
      <c r="B40" s="264"/>
      <c r="C40" s="264"/>
      <c r="D40" s="264"/>
      <c r="E40" s="264"/>
      <c r="F40" s="264"/>
      <c r="G40" s="266"/>
      <c r="H40" s="264"/>
      <c r="I40" s="264"/>
      <c r="J40" s="264"/>
      <c r="K40" s="264"/>
      <c r="L40" s="287"/>
    </row>
    <row r="41" spans="1:12" ht="17.25" thickBot="1">
      <c r="A41" s="264"/>
      <c r="B41" s="241" t="s">
        <v>952</v>
      </c>
      <c r="C41" s="266"/>
      <c r="D41" s="266"/>
      <c r="E41" s="266"/>
      <c r="F41" s="266"/>
      <c r="G41" s="266"/>
      <c r="H41" s="266"/>
      <c r="I41" s="266"/>
      <c r="J41" s="264"/>
      <c r="L41" s="287"/>
    </row>
    <row r="42" spans="1:12" ht="17.25" thickBot="1">
      <c r="A42" s="264"/>
      <c r="B42" s="288">
        <f>+SUM(C8:C37)</f>
        <v>7266930</v>
      </c>
      <c r="C42" s="289">
        <f>+D38+E38+F38</f>
        <v>29971504</v>
      </c>
      <c r="D42" s="289">
        <f>+K38</f>
        <v>12345804</v>
      </c>
      <c r="E42" s="289">
        <f>+B42+C42-D42</f>
        <v>24892630</v>
      </c>
      <c r="F42" s="309"/>
      <c r="G42" s="310"/>
      <c r="H42" s="290"/>
      <c r="I42" s="264"/>
      <c r="J42" s="264"/>
      <c r="K42" s="287"/>
      <c r="L42" s="287"/>
    </row>
    <row r="43" spans="1:12">
      <c r="L43" s="291"/>
    </row>
  </sheetData>
  <mergeCells count="12">
    <mergeCell ref="A38:B38"/>
    <mergeCell ref="A3:L3"/>
    <mergeCell ref="A5:A6"/>
    <mergeCell ref="B5:B6"/>
    <mergeCell ref="C5:C6"/>
    <mergeCell ref="D5:D6"/>
    <mergeCell ref="G5:I5"/>
    <mergeCell ref="J5:J6"/>
    <mergeCell ref="K5:K6"/>
    <mergeCell ref="L5:L6"/>
    <mergeCell ref="E5:E6"/>
    <mergeCell ref="F5: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Fichier brut</vt:lpstr>
      <vt:lpstr>Datas</vt:lpstr>
      <vt:lpstr>Tableau</vt:lpstr>
      <vt:lpstr>Activistes and bank</vt:lpstr>
      <vt:lpstr>Balance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2019-10-03T20:03:30Z</dcterms:modified>
</cp:coreProperties>
</file>