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5" windowHeight="11025"/>
  </bookViews>
  <sheets>
    <sheet name="datas" sheetId="4" r:id="rId1"/>
    <sheet name="Tableau" sheetId="7" r:id="rId2"/>
    <sheet name="Activistes and bank" sheetId="6" r:id="rId3"/>
    <sheet name="Balance" sheetId="5" r:id="rId4"/>
  </sheets>
  <definedNames>
    <definedName name="_xlnm._FilterDatabase" localSheetId="0" hidden="1">datas!$A$11:$Q$1248</definedName>
  </definedNames>
  <calcPr calcId="124519"/>
  <pivotCaches>
    <pivotCache cacheId="7" r:id="rId5"/>
    <pivotCache cacheId="12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5"/>
  <c r="C35"/>
  <c r="G13" i="4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"/>
  <c r="C5"/>
  <c r="C40" i="5" l="1"/>
  <c r="K27"/>
  <c r="F31"/>
  <c r="F24"/>
  <c r="K19"/>
  <c r="K16"/>
  <c r="F8"/>
  <c r="M8" l="1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7"/>
  <c r="D36"/>
  <c r="E36"/>
  <c r="F36"/>
  <c r="G36"/>
  <c r="H36"/>
  <c r="I36"/>
  <c r="J36"/>
  <c r="K36"/>
  <c r="L36"/>
  <c r="D40" s="1"/>
  <c r="F40" s="1"/>
  <c r="M36" l="1"/>
  <c r="C36"/>
  <c r="B40" s="1"/>
  <c r="I12" i="4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I282" s="1"/>
  <c r="I283" s="1"/>
  <c r="I284" s="1"/>
  <c r="I285" s="1"/>
  <c r="I286" s="1"/>
  <c r="I287" s="1"/>
  <c r="I288" s="1"/>
  <c r="I289" s="1"/>
  <c r="I290" s="1"/>
  <c r="I291" s="1"/>
  <c r="I292" s="1"/>
  <c r="I293" s="1"/>
  <c r="I294" s="1"/>
  <c r="I295" s="1"/>
  <c r="I296" s="1"/>
  <c r="I297" s="1"/>
  <c r="I298" s="1"/>
  <c r="I299" s="1"/>
  <c r="I300" s="1"/>
  <c r="I301" s="1"/>
  <c r="I302" s="1"/>
  <c r="I303" s="1"/>
  <c r="I304" s="1"/>
  <c r="I305" s="1"/>
  <c r="I306" s="1"/>
  <c r="I307" s="1"/>
  <c r="I308" s="1"/>
  <c r="I309" s="1"/>
  <c r="I310" s="1"/>
  <c r="I311" s="1"/>
  <c r="I312" s="1"/>
  <c r="I313" s="1"/>
  <c r="I314" s="1"/>
  <c r="I315" s="1"/>
  <c r="I316" s="1"/>
  <c r="I317" s="1"/>
  <c r="I318" s="1"/>
  <c r="I319" s="1"/>
  <c r="I320" s="1"/>
  <c r="I321" s="1"/>
  <c r="I322" s="1"/>
  <c r="I323" s="1"/>
  <c r="I324" s="1"/>
  <c r="I325" s="1"/>
  <c r="I326" s="1"/>
  <c r="I327" s="1"/>
  <c r="I328" s="1"/>
  <c r="I329" s="1"/>
  <c r="I330" s="1"/>
  <c r="I331" s="1"/>
  <c r="I332" s="1"/>
  <c r="I333" s="1"/>
  <c r="I334" s="1"/>
  <c r="I335" s="1"/>
  <c r="I336" s="1"/>
  <c r="I337" s="1"/>
  <c r="I338" s="1"/>
  <c r="I339" s="1"/>
  <c r="I340" s="1"/>
  <c r="I341" s="1"/>
  <c r="I342" s="1"/>
  <c r="I343" s="1"/>
  <c r="I344" s="1"/>
  <c r="I345" s="1"/>
  <c r="I346" s="1"/>
  <c r="I347" s="1"/>
  <c r="I348" s="1"/>
  <c r="I349" s="1"/>
  <c r="I350" s="1"/>
  <c r="I351" s="1"/>
  <c r="I352" s="1"/>
  <c r="I353" s="1"/>
  <c r="I354" s="1"/>
  <c r="I355" s="1"/>
  <c r="I356" s="1"/>
  <c r="I357" s="1"/>
  <c r="I358" s="1"/>
  <c r="I359" s="1"/>
  <c r="I360" s="1"/>
  <c r="I361" s="1"/>
  <c r="I362" s="1"/>
  <c r="I363" s="1"/>
  <c r="I364" s="1"/>
  <c r="I365" s="1"/>
  <c r="I366" s="1"/>
  <c r="I367" s="1"/>
  <c r="I368" s="1"/>
  <c r="I369" s="1"/>
  <c r="I370" s="1"/>
  <c r="I371" s="1"/>
  <c r="I372" s="1"/>
  <c r="I373" s="1"/>
  <c r="I374" s="1"/>
  <c r="I375" s="1"/>
  <c r="I376" s="1"/>
  <c r="I377" s="1"/>
  <c r="I378" s="1"/>
  <c r="I379" s="1"/>
  <c r="I380" s="1"/>
  <c r="I381" s="1"/>
  <c r="I382" s="1"/>
  <c r="I383" s="1"/>
  <c r="I384" s="1"/>
  <c r="I385" s="1"/>
  <c r="I386" s="1"/>
  <c r="I387" s="1"/>
  <c r="I388" s="1"/>
  <c r="I389" s="1"/>
  <c r="I390" s="1"/>
  <c r="I391" s="1"/>
  <c r="I392" s="1"/>
  <c r="I393" s="1"/>
  <c r="I394" s="1"/>
  <c r="I395" s="1"/>
  <c r="I396" s="1"/>
  <c r="I397" s="1"/>
  <c r="I398" s="1"/>
  <c r="I399" s="1"/>
  <c r="I400" s="1"/>
  <c r="I401" s="1"/>
  <c r="I402" s="1"/>
  <c r="I403" s="1"/>
  <c r="I404" s="1"/>
  <c r="I405" s="1"/>
  <c r="I406" s="1"/>
  <c r="I407" s="1"/>
  <c r="I408" s="1"/>
  <c r="I409" s="1"/>
  <c r="I410" s="1"/>
  <c r="I411" s="1"/>
  <c r="I412" s="1"/>
  <c r="I413" s="1"/>
  <c r="I414" s="1"/>
  <c r="I415" s="1"/>
  <c r="I416" s="1"/>
  <c r="I417" s="1"/>
  <c r="I418" s="1"/>
  <c r="I419" s="1"/>
  <c r="I420" s="1"/>
  <c r="I421" s="1"/>
  <c r="I422" s="1"/>
  <c r="I423" s="1"/>
  <c r="I424" s="1"/>
  <c r="I425" s="1"/>
  <c r="I426" s="1"/>
  <c r="I427" s="1"/>
  <c r="I428" s="1"/>
  <c r="I429" s="1"/>
  <c r="I430" s="1"/>
  <c r="I431" s="1"/>
  <c r="I432" s="1"/>
  <c r="I433" s="1"/>
  <c r="I434" s="1"/>
  <c r="I435" s="1"/>
  <c r="I436" s="1"/>
  <c r="I437" s="1"/>
  <c r="I438" s="1"/>
  <c r="I439" s="1"/>
  <c r="I440" s="1"/>
  <c r="I441" s="1"/>
  <c r="I442" s="1"/>
  <c r="I443" s="1"/>
  <c r="I444" s="1"/>
  <c r="I445" s="1"/>
  <c r="I446" s="1"/>
  <c r="I447" s="1"/>
  <c r="I448" s="1"/>
  <c r="I449" s="1"/>
  <c r="I450" s="1"/>
  <c r="I451" s="1"/>
  <c r="I452" s="1"/>
  <c r="I453" s="1"/>
  <c r="I454" s="1"/>
  <c r="I455" s="1"/>
  <c r="I456" s="1"/>
  <c r="I457" s="1"/>
  <c r="I458" s="1"/>
  <c r="I459" s="1"/>
  <c r="I460" s="1"/>
  <c r="I461" s="1"/>
  <c r="I462" s="1"/>
  <c r="I463" s="1"/>
  <c r="I464" s="1"/>
  <c r="I465" s="1"/>
  <c r="I466" s="1"/>
  <c r="I467" s="1"/>
  <c r="I468" s="1"/>
  <c r="I469" s="1"/>
  <c r="I470" s="1"/>
  <c r="I471" s="1"/>
  <c r="I472" s="1"/>
  <c r="I473" s="1"/>
  <c r="I474" s="1"/>
  <c r="I475" s="1"/>
  <c r="I476" s="1"/>
  <c r="I477" s="1"/>
  <c r="I478" s="1"/>
  <c r="I479" s="1"/>
  <c r="I480" s="1"/>
  <c r="I481" s="1"/>
  <c r="I482" s="1"/>
  <c r="I483" s="1"/>
  <c r="I484" s="1"/>
  <c r="I485" s="1"/>
  <c r="I486" s="1"/>
  <c r="I487" s="1"/>
  <c r="I488" s="1"/>
  <c r="I489" s="1"/>
  <c r="I490" s="1"/>
  <c r="I491" s="1"/>
  <c r="I492" s="1"/>
  <c r="I493" s="1"/>
  <c r="I494" s="1"/>
  <c r="I495" s="1"/>
  <c r="I496" s="1"/>
  <c r="I497" s="1"/>
  <c r="I498" s="1"/>
  <c r="I499" s="1"/>
  <c r="I500" s="1"/>
  <c r="I501" s="1"/>
  <c r="I502" s="1"/>
  <c r="I503" s="1"/>
  <c r="I504" s="1"/>
  <c r="I505" s="1"/>
  <c r="I506" s="1"/>
  <c r="I507" s="1"/>
  <c r="I508" s="1"/>
  <c r="I509" s="1"/>
  <c r="I510" s="1"/>
  <c r="I511" s="1"/>
  <c r="I512" s="1"/>
  <c r="I513" s="1"/>
  <c r="I514" s="1"/>
  <c r="I515" s="1"/>
  <c r="I516" s="1"/>
  <c r="I517" s="1"/>
  <c r="I518" s="1"/>
  <c r="I519" s="1"/>
  <c r="I520" s="1"/>
  <c r="I521" s="1"/>
  <c r="I522" s="1"/>
  <c r="I523" s="1"/>
  <c r="I524" s="1"/>
  <c r="I525" s="1"/>
  <c r="I526" s="1"/>
  <c r="I527" s="1"/>
  <c r="I528" s="1"/>
  <c r="I529" s="1"/>
  <c r="I530" s="1"/>
  <c r="I531" s="1"/>
  <c r="I532" s="1"/>
  <c r="I533" s="1"/>
  <c r="I534" s="1"/>
  <c r="I535" s="1"/>
  <c r="I536" s="1"/>
  <c r="I537" s="1"/>
  <c r="I538" s="1"/>
  <c r="I539" s="1"/>
  <c r="I540" s="1"/>
  <c r="I541" s="1"/>
  <c r="I542" s="1"/>
  <c r="I543" s="1"/>
  <c r="I544" s="1"/>
  <c r="I545" s="1"/>
  <c r="I546" s="1"/>
  <c r="I547" s="1"/>
  <c r="I548" s="1"/>
  <c r="I549" s="1"/>
  <c r="I550" s="1"/>
  <c r="I551" s="1"/>
  <c r="I552" s="1"/>
  <c r="I553" s="1"/>
  <c r="I554" s="1"/>
  <c r="I555" s="1"/>
  <c r="I556" s="1"/>
  <c r="I557" s="1"/>
  <c r="I558" s="1"/>
  <c r="I559" s="1"/>
  <c r="I560" s="1"/>
  <c r="I561" s="1"/>
  <c r="I562" s="1"/>
  <c r="I563" s="1"/>
  <c r="I564" s="1"/>
  <c r="I565" s="1"/>
  <c r="I566" s="1"/>
  <c r="I567" s="1"/>
  <c r="I568" s="1"/>
  <c r="I569" s="1"/>
  <c r="I570" s="1"/>
  <c r="I571" s="1"/>
  <c r="I572" s="1"/>
  <c r="I573" s="1"/>
  <c r="I574" s="1"/>
  <c r="I575" s="1"/>
  <c r="I576" s="1"/>
  <c r="I577" s="1"/>
  <c r="I578" s="1"/>
  <c r="I579" s="1"/>
  <c r="I580" s="1"/>
  <c r="I581" s="1"/>
  <c r="I582" s="1"/>
  <c r="I583" s="1"/>
  <c r="I584" s="1"/>
  <c r="I585" s="1"/>
  <c r="I586" s="1"/>
  <c r="I587" s="1"/>
  <c r="I588" s="1"/>
  <c r="I589" s="1"/>
  <c r="I590" s="1"/>
  <c r="I591" s="1"/>
  <c r="I592" s="1"/>
  <c r="I593" s="1"/>
  <c r="I594" s="1"/>
  <c r="I595" s="1"/>
  <c r="I596" s="1"/>
  <c r="I597" s="1"/>
  <c r="I598" s="1"/>
  <c r="I599" s="1"/>
  <c r="I600" s="1"/>
  <c r="I601" s="1"/>
  <c r="I602" s="1"/>
  <c r="I603" s="1"/>
  <c r="I604" s="1"/>
  <c r="I605" s="1"/>
  <c r="I606" s="1"/>
  <c r="I607" s="1"/>
  <c r="I608" s="1"/>
  <c r="I609" s="1"/>
  <c r="I610" s="1"/>
  <c r="I611" s="1"/>
  <c r="I612" s="1"/>
  <c r="I613" s="1"/>
  <c r="I614" s="1"/>
  <c r="I615" s="1"/>
  <c r="I616" s="1"/>
  <c r="I617" s="1"/>
  <c r="I618" s="1"/>
  <c r="I619" s="1"/>
  <c r="I620" s="1"/>
  <c r="I621" s="1"/>
  <c r="I622" s="1"/>
  <c r="I623" s="1"/>
  <c r="I624" s="1"/>
  <c r="I625" s="1"/>
  <c r="I626" s="1"/>
  <c r="I627" s="1"/>
  <c r="I628" s="1"/>
  <c r="I629" s="1"/>
  <c r="I630" s="1"/>
  <c r="I631" s="1"/>
  <c r="I632" s="1"/>
  <c r="I633" s="1"/>
  <c r="I634" s="1"/>
  <c r="I635" s="1"/>
  <c r="I636" s="1"/>
  <c r="I637" s="1"/>
  <c r="I638" s="1"/>
  <c r="I639" s="1"/>
  <c r="I640" s="1"/>
  <c r="I641" s="1"/>
  <c r="I642" s="1"/>
  <c r="I643" s="1"/>
  <c r="I644" s="1"/>
  <c r="I645" s="1"/>
  <c r="I646" s="1"/>
  <c r="I647" s="1"/>
  <c r="I648" s="1"/>
  <c r="I649" s="1"/>
  <c r="I650" s="1"/>
  <c r="I651" s="1"/>
  <c r="I652" s="1"/>
  <c r="I653" s="1"/>
  <c r="I654" s="1"/>
  <c r="I655" s="1"/>
  <c r="I656" s="1"/>
  <c r="I657" s="1"/>
  <c r="I658" s="1"/>
  <c r="I659" s="1"/>
  <c r="I660" s="1"/>
  <c r="I661" s="1"/>
  <c r="I662" s="1"/>
  <c r="I663" s="1"/>
  <c r="I664" s="1"/>
  <c r="I665" s="1"/>
  <c r="I666" s="1"/>
  <c r="I667" s="1"/>
  <c r="I668" s="1"/>
  <c r="I669" s="1"/>
  <c r="I670" s="1"/>
  <c r="I671" s="1"/>
  <c r="I672" s="1"/>
  <c r="I673" s="1"/>
  <c r="I674" s="1"/>
  <c r="I675" s="1"/>
  <c r="I676" s="1"/>
  <c r="I677" s="1"/>
  <c r="I678" s="1"/>
  <c r="I679" s="1"/>
  <c r="I680" s="1"/>
  <c r="I681" s="1"/>
  <c r="I682" s="1"/>
  <c r="I683" s="1"/>
  <c r="I684" s="1"/>
  <c r="I685" s="1"/>
  <c r="I686" s="1"/>
  <c r="I687" s="1"/>
  <c r="I688" s="1"/>
  <c r="I689" s="1"/>
  <c r="I690" s="1"/>
  <c r="I691" s="1"/>
  <c r="I692" s="1"/>
  <c r="I693" s="1"/>
  <c r="I694" s="1"/>
  <c r="I695" s="1"/>
  <c r="I696" s="1"/>
  <c r="I697" s="1"/>
  <c r="I698" s="1"/>
  <c r="I699" s="1"/>
  <c r="I700" s="1"/>
  <c r="I701" s="1"/>
  <c r="I702" s="1"/>
  <c r="I703" s="1"/>
  <c r="I704" s="1"/>
  <c r="I705" s="1"/>
  <c r="I706" s="1"/>
  <c r="I707" s="1"/>
  <c r="I708" s="1"/>
  <c r="I709" s="1"/>
  <c r="I710" s="1"/>
  <c r="I711" s="1"/>
  <c r="I712" s="1"/>
  <c r="I713" s="1"/>
  <c r="I714" s="1"/>
  <c r="I715" s="1"/>
  <c r="I716" s="1"/>
  <c r="I717" s="1"/>
  <c r="I718" s="1"/>
  <c r="I719" s="1"/>
  <c r="I720" s="1"/>
  <c r="I721" s="1"/>
  <c r="I722" s="1"/>
  <c r="I723" s="1"/>
  <c r="I724" s="1"/>
  <c r="I725" s="1"/>
  <c r="I726" s="1"/>
  <c r="I727" s="1"/>
  <c r="I728" s="1"/>
  <c r="I729" s="1"/>
  <c r="I730" s="1"/>
  <c r="I731" s="1"/>
  <c r="I732" s="1"/>
  <c r="I733" s="1"/>
  <c r="I734" s="1"/>
  <c r="I735" s="1"/>
  <c r="I736" s="1"/>
  <c r="I737" s="1"/>
  <c r="I738" s="1"/>
  <c r="I739" s="1"/>
  <c r="I740" s="1"/>
  <c r="I741" s="1"/>
  <c r="I742" s="1"/>
  <c r="I743" s="1"/>
  <c r="I744" s="1"/>
  <c r="I745" s="1"/>
  <c r="I746" s="1"/>
  <c r="I747" s="1"/>
  <c r="I748" s="1"/>
  <c r="I749" s="1"/>
  <c r="I750" s="1"/>
  <c r="I751" s="1"/>
  <c r="I752" s="1"/>
  <c r="I753" s="1"/>
  <c r="I754" s="1"/>
  <c r="I755" s="1"/>
  <c r="I756" s="1"/>
  <c r="I757" s="1"/>
  <c r="I758" s="1"/>
  <c r="I759" s="1"/>
  <c r="I760" s="1"/>
  <c r="I761" s="1"/>
  <c r="I762" s="1"/>
  <c r="I763" s="1"/>
  <c r="I764" s="1"/>
  <c r="I765" s="1"/>
  <c r="I766" s="1"/>
  <c r="I767" s="1"/>
  <c r="I768" s="1"/>
  <c r="I769" s="1"/>
  <c r="I770" s="1"/>
  <c r="I771" s="1"/>
  <c r="I772" s="1"/>
  <c r="I773" s="1"/>
  <c r="I774" s="1"/>
  <c r="I775" s="1"/>
  <c r="I776" s="1"/>
  <c r="I777" s="1"/>
  <c r="I778" s="1"/>
  <c r="I779" s="1"/>
  <c r="I780" s="1"/>
  <c r="I781" s="1"/>
  <c r="I782" s="1"/>
  <c r="I783" s="1"/>
  <c r="I784" s="1"/>
  <c r="I785" s="1"/>
  <c r="I786" s="1"/>
  <c r="I787" s="1"/>
  <c r="I788" s="1"/>
  <c r="I789" s="1"/>
  <c r="I790" s="1"/>
  <c r="I791" s="1"/>
  <c r="I792" s="1"/>
  <c r="I793" s="1"/>
  <c r="I794" s="1"/>
  <c r="I795" s="1"/>
  <c r="I796" s="1"/>
  <c r="I797" s="1"/>
  <c r="I798" s="1"/>
  <c r="I799" s="1"/>
  <c r="I800" s="1"/>
  <c r="I801" s="1"/>
  <c r="I802" s="1"/>
  <c r="I803" s="1"/>
  <c r="I804" s="1"/>
  <c r="I805" s="1"/>
  <c r="I806" s="1"/>
  <c r="I807" s="1"/>
  <c r="I808" s="1"/>
  <c r="I809" s="1"/>
  <c r="I810" s="1"/>
  <c r="I811" s="1"/>
  <c r="I812" s="1"/>
  <c r="I813" s="1"/>
  <c r="I814" s="1"/>
  <c r="I815" s="1"/>
  <c r="I816" s="1"/>
  <c r="I817" s="1"/>
  <c r="I818" s="1"/>
  <c r="I819" s="1"/>
  <c r="I820" s="1"/>
  <c r="I821" s="1"/>
  <c r="I822" s="1"/>
  <c r="I823" s="1"/>
  <c r="I824" s="1"/>
  <c r="I825" s="1"/>
  <c r="I826" s="1"/>
  <c r="I827" s="1"/>
  <c r="I828" s="1"/>
  <c r="I829" s="1"/>
  <c r="I830" s="1"/>
  <c r="I831" s="1"/>
  <c r="I832" s="1"/>
  <c r="I833" s="1"/>
  <c r="I834" s="1"/>
  <c r="I835" s="1"/>
  <c r="I836" s="1"/>
  <c r="I837" s="1"/>
  <c r="I838" s="1"/>
  <c r="I839" s="1"/>
  <c r="I840" s="1"/>
  <c r="I841" s="1"/>
  <c r="I842" s="1"/>
  <c r="I843" s="1"/>
  <c r="I844" s="1"/>
  <c r="I845" s="1"/>
  <c r="I846" s="1"/>
  <c r="I847" s="1"/>
  <c r="I848" s="1"/>
  <c r="I849" s="1"/>
  <c r="I850" s="1"/>
  <c r="I851" s="1"/>
  <c r="I852" s="1"/>
  <c r="I853" s="1"/>
  <c r="I854" s="1"/>
  <c r="I855" s="1"/>
  <c r="I856" s="1"/>
  <c r="I857" s="1"/>
  <c r="I858" s="1"/>
  <c r="I859" s="1"/>
  <c r="I860" s="1"/>
  <c r="I861" s="1"/>
  <c r="I862" s="1"/>
  <c r="I863" s="1"/>
  <c r="I864" s="1"/>
  <c r="I865" s="1"/>
  <c r="I866" s="1"/>
  <c r="I867" s="1"/>
  <c r="I868" s="1"/>
  <c r="I869" s="1"/>
  <c r="I870" s="1"/>
  <c r="I871" s="1"/>
  <c r="I872" s="1"/>
  <c r="I873" s="1"/>
  <c r="I874" s="1"/>
  <c r="I875" s="1"/>
  <c r="I876" s="1"/>
  <c r="I877" s="1"/>
  <c r="I878" s="1"/>
  <c r="I879" s="1"/>
  <c r="I880" s="1"/>
  <c r="I881" s="1"/>
  <c r="I882" s="1"/>
  <c r="I883" s="1"/>
  <c r="I884" s="1"/>
  <c r="I885" s="1"/>
  <c r="I886" s="1"/>
  <c r="I887" s="1"/>
  <c r="I888" s="1"/>
  <c r="I889" s="1"/>
  <c r="I890" s="1"/>
  <c r="I891" s="1"/>
  <c r="I892" s="1"/>
  <c r="I893" s="1"/>
  <c r="I894" s="1"/>
  <c r="I895" s="1"/>
  <c r="I896" s="1"/>
  <c r="I897" s="1"/>
  <c r="I898" s="1"/>
  <c r="I899" s="1"/>
  <c r="I900" s="1"/>
  <c r="I901" s="1"/>
  <c r="I902" s="1"/>
  <c r="I903" s="1"/>
  <c r="I904" s="1"/>
  <c r="I905" s="1"/>
  <c r="I906" s="1"/>
  <c r="I907" s="1"/>
  <c r="I908" s="1"/>
  <c r="I909" s="1"/>
  <c r="I910" s="1"/>
  <c r="I911" s="1"/>
  <c r="I912" s="1"/>
  <c r="I913" s="1"/>
  <c r="I914" s="1"/>
  <c r="I915" s="1"/>
  <c r="I916" s="1"/>
  <c r="I917" s="1"/>
  <c r="I918" s="1"/>
  <c r="I919" s="1"/>
  <c r="I920" s="1"/>
  <c r="I921" s="1"/>
  <c r="I922" s="1"/>
  <c r="I923" s="1"/>
  <c r="I924" s="1"/>
  <c r="I925" s="1"/>
  <c r="I926" s="1"/>
  <c r="I927" s="1"/>
  <c r="I928" s="1"/>
  <c r="I929" s="1"/>
  <c r="I930" s="1"/>
  <c r="I931" s="1"/>
  <c r="I932" s="1"/>
  <c r="I933" s="1"/>
  <c r="I934" s="1"/>
  <c r="I935" s="1"/>
  <c r="I936" s="1"/>
  <c r="I937" s="1"/>
  <c r="I938" s="1"/>
  <c r="I939" s="1"/>
  <c r="I940" s="1"/>
  <c r="I941" s="1"/>
  <c r="I942" s="1"/>
  <c r="I943" s="1"/>
  <c r="I944" s="1"/>
  <c r="I945" s="1"/>
  <c r="I946" s="1"/>
  <c r="I947" s="1"/>
  <c r="I948" s="1"/>
  <c r="I949" s="1"/>
  <c r="I950" s="1"/>
  <c r="I951" s="1"/>
  <c r="I952" s="1"/>
  <c r="I953" s="1"/>
  <c r="I954" s="1"/>
  <c r="I955" s="1"/>
  <c r="I956" s="1"/>
  <c r="I957" s="1"/>
  <c r="I958" s="1"/>
  <c r="I959" s="1"/>
  <c r="I960" s="1"/>
  <c r="I961" s="1"/>
  <c r="I962" s="1"/>
  <c r="I963" s="1"/>
  <c r="I964" s="1"/>
  <c r="I965" s="1"/>
  <c r="I966" s="1"/>
  <c r="I967" s="1"/>
  <c r="I968" s="1"/>
  <c r="I969" s="1"/>
  <c r="I970" s="1"/>
  <c r="I971" s="1"/>
  <c r="I972" s="1"/>
  <c r="I973" s="1"/>
  <c r="I974" s="1"/>
  <c r="I975" s="1"/>
  <c r="I976" s="1"/>
  <c r="I977" s="1"/>
  <c r="I978" s="1"/>
  <c r="I979" s="1"/>
  <c r="I980" s="1"/>
  <c r="I981" s="1"/>
  <c r="I982" s="1"/>
  <c r="I983" s="1"/>
  <c r="I984" s="1"/>
  <c r="I985" s="1"/>
  <c r="I986" s="1"/>
  <c r="I987" s="1"/>
  <c r="I988" s="1"/>
  <c r="I989" s="1"/>
  <c r="I990" s="1"/>
  <c r="I991" s="1"/>
  <c r="I992" s="1"/>
  <c r="I993" s="1"/>
  <c r="I994" s="1"/>
  <c r="I995" s="1"/>
  <c r="I996" s="1"/>
  <c r="I997" s="1"/>
  <c r="I998" s="1"/>
  <c r="I999" s="1"/>
  <c r="I1000" s="1"/>
  <c r="I1001" s="1"/>
  <c r="I1002" s="1"/>
  <c r="I1003" s="1"/>
  <c r="I1004" s="1"/>
  <c r="I1005" s="1"/>
  <c r="I1006" s="1"/>
  <c r="I1007" s="1"/>
  <c r="I1008" s="1"/>
  <c r="I1009" s="1"/>
  <c r="I1010" s="1"/>
  <c r="I1011" s="1"/>
  <c r="I1012" s="1"/>
  <c r="I1013" s="1"/>
  <c r="I1014" s="1"/>
  <c r="I1015" s="1"/>
  <c r="I1016" s="1"/>
  <c r="I1017" s="1"/>
  <c r="I1018" s="1"/>
  <c r="I1019" s="1"/>
  <c r="I1020" s="1"/>
  <c r="I1021" s="1"/>
  <c r="I1022" s="1"/>
  <c r="I1023" s="1"/>
  <c r="I1024" s="1"/>
  <c r="I1025" s="1"/>
  <c r="I1026" s="1"/>
  <c r="I1027" s="1"/>
  <c r="I1028" s="1"/>
  <c r="I1029" s="1"/>
  <c r="I1030" s="1"/>
  <c r="I1031" s="1"/>
  <c r="I1032" s="1"/>
  <c r="I1033" s="1"/>
  <c r="I1034" s="1"/>
  <c r="I1035" s="1"/>
  <c r="I1036" s="1"/>
  <c r="I1037" s="1"/>
  <c r="I1038" s="1"/>
  <c r="I1039" s="1"/>
  <c r="I1040" s="1"/>
  <c r="I1041" s="1"/>
  <c r="I1042" s="1"/>
  <c r="I1043" s="1"/>
  <c r="I1044" s="1"/>
  <c r="I1045" s="1"/>
  <c r="I1046" s="1"/>
  <c r="I1047" s="1"/>
  <c r="I1048" s="1"/>
  <c r="I1049" s="1"/>
  <c r="I1050" s="1"/>
  <c r="I1051" s="1"/>
  <c r="I1052" s="1"/>
  <c r="I1053" s="1"/>
  <c r="I1054" s="1"/>
  <c r="I1055" s="1"/>
  <c r="I1056" s="1"/>
  <c r="I1057" s="1"/>
  <c r="I1058" s="1"/>
  <c r="I1059" s="1"/>
  <c r="I1060" s="1"/>
  <c r="I1061" s="1"/>
  <c r="I1062" s="1"/>
  <c r="I1063" s="1"/>
  <c r="I1064" s="1"/>
  <c r="I1065" s="1"/>
  <c r="I1066" s="1"/>
  <c r="I1067" s="1"/>
  <c r="I1068" s="1"/>
  <c r="I1069" s="1"/>
  <c r="I1070" s="1"/>
  <c r="I1071" s="1"/>
  <c r="I1072" s="1"/>
  <c r="I1073" s="1"/>
  <c r="I1074" s="1"/>
  <c r="I1075" s="1"/>
  <c r="I1076" s="1"/>
  <c r="I1077" s="1"/>
  <c r="I1078" s="1"/>
  <c r="I1079" s="1"/>
  <c r="I1080" s="1"/>
  <c r="I1081" s="1"/>
  <c r="I1082" s="1"/>
  <c r="I1083" s="1"/>
  <c r="I1084" s="1"/>
  <c r="I1085" s="1"/>
  <c r="I1086" s="1"/>
  <c r="I1087" s="1"/>
  <c r="I1088" s="1"/>
  <c r="I1089" s="1"/>
  <c r="I1090" s="1"/>
  <c r="I1091" s="1"/>
  <c r="I1092" s="1"/>
  <c r="I1093" s="1"/>
  <c r="I1094" s="1"/>
  <c r="I1095" s="1"/>
  <c r="I1096" s="1"/>
  <c r="I1097" s="1"/>
  <c r="I1098" s="1"/>
  <c r="I1099" s="1"/>
  <c r="I1100" s="1"/>
  <c r="I1101" s="1"/>
  <c r="I1102" s="1"/>
  <c r="I1103" s="1"/>
  <c r="I1104" s="1"/>
  <c r="I1105" s="1"/>
  <c r="I1106" s="1"/>
  <c r="I1107" s="1"/>
  <c r="I1108" s="1"/>
  <c r="I1109" s="1"/>
  <c r="I1110" s="1"/>
  <c r="I1111" s="1"/>
  <c r="I1112" s="1"/>
  <c r="I1113" s="1"/>
  <c r="I1114" s="1"/>
  <c r="I1115" s="1"/>
  <c r="I1116" s="1"/>
  <c r="I1117" s="1"/>
  <c r="I1118" s="1"/>
  <c r="I1119" s="1"/>
  <c r="I1120" s="1"/>
  <c r="I1121" s="1"/>
  <c r="I1122" s="1"/>
  <c r="I1123" s="1"/>
  <c r="I1124" s="1"/>
  <c r="I1125" s="1"/>
  <c r="I1126" s="1"/>
  <c r="I1127" s="1"/>
  <c r="I1128" s="1"/>
  <c r="I1129" s="1"/>
  <c r="I1130" s="1"/>
  <c r="I1131" s="1"/>
  <c r="I1132" s="1"/>
  <c r="I1133" s="1"/>
  <c r="I1134" s="1"/>
  <c r="I1135" s="1"/>
  <c r="I1136" s="1"/>
  <c r="I1137" s="1"/>
  <c r="I1138" s="1"/>
  <c r="I1139" s="1"/>
  <c r="I1140" s="1"/>
  <c r="I1141" s="1"/>
  <c r="I1142" s="1"/>
  <c r="I1143" s="1"/>
  <c r="I1144" s="1"/>
  <c r="I1145" s="1"/>
  <c r="I1146" s="1"/>
  <c r="I1147" s="1"/>
  <c r="I1148" s="1"/>
  <c r="I1149" s="1"/>
  <c r="I1150" s="1"/>
  <c r="I1151" s="1"/>
  <c r="I1152" s="1"/>
  <c r="I1153" s="1"/>
  <c r="I1154" s="1"/>
  <c r="I1155" s="1"/>
  <c r="I1156" s="1"/>
  <c r="I1157" s="1"/>
  <c r="I1158" s="1"/>
  <c r="I1159" s="1"/>
  <c r="I1160" s="1"/>
  <c r="I1161" s="1"/>
  <c r="I1162" s="1"/>
  <c r="I1163" s="1"/>
  <c r="I1164" s="1"/>
  <c r="I1165" s="1"/>
  <c r="I1166" s="1"/>
  <c r="I1167" s="1"/>
  <c r="I1168" s="1"/>
  <c r="I1169" s="1"/>
  <c r="I1170" s="1"/>
  <c r="I1171" s="1"/>
  <c r="I1172" s="1"/>
  <c r="I1173" s="1"/>
  <c r="I1174" s="1"/>
  <c r="I1175" s="1"/>
  <c r="I1176" s="1"/>
  <c r="I1177" s="1"/>
  <c r="I1178" s="1"/>
  <c r="I1179" s="1"/>
  <c r="I1180" s="1"/>
  <c r="I1181" s="1"/>
  <c r="I1182" s="1"/>
  <c r="I1183" s="1"/>
  <c r="I1184" s="1"/>
  <c r="I1185" s="1"/>
  <c r="I1186" s="1"/>
  <c r="I1187" s="1"/>
  <c r="I1188" s="1"/>
  <c r="I1189" s="1"/>
  <c r="I1190" s="1"/>
  <c r="I1191" s="1"/>
  <c r="I1192" s="1"/>
  <c r="I1193" s="1"/>
  <c r="I1194" s="1"/>
  <c r="I1195" s="1"/>
  <c r="I1196" s="1"/>
  <c r="I1197" s="1"/>
  <c r="I1198" s="1"/>
  <c r="I1199" s="1"/>
  <c r="I1200" s="1"/>
  <c r="I1201" s="1"/>
  <c r="I1202" s="1"/>
  <c r="I1203" s="1"/>
  <c r="I1204" s="1"/>
  <c r="I1205" s="1"/>
  <c r="I1206" s="1"/>
  <c r="I1207" s="1"/>
  <c r="I1208" s="1"/>
  <c r="I1209" s="1"/>
  <c r="I1210" s="1"/>
  <c r="I1211" s="1"/>
  <c r="I1212" s="1"/>
  <c r="I1213" s="1"/>
  <c r="I1214" s="1"/>
  <c r="I1215" s="1"/>
  <c r="I1216" s="1"/>
  <c r="I1217" s="1"/>
  <c r="I1218" s="1"/>
  <c r="I1219" s="1"/>
  <c r="I1220" s="1"/>
  <c r="I1221" s="1"/>
  <c r="I1222" s="1"/>
  <c r="I1223" s="1"/>
  <c r="I1224" s="1"/>
  <c r="I1225" s="1"/>
  <c r="I1226" s="1"/>
  <c r="I1227" s="1"/>
  <c r="I1228" s="1"/>
  <c r="I1229" s="1"/>
  <c r="I1230" s="1"/>
  <c r="I1231" s="1"/>
  <c r="I1232" s="1"/>
  <c r="I1233" s="1"/>
  <c r="I1234" s="1"/>
  <c r="I1235" s="1"/>
  <c r="I1236" s="1"/>
  <c r="I1237" s="1"/>
  <c r="I1238" s="1"/>
  <c r="I1239" s="1"/>
  <c r="I1240" s="1"/>
  <c r="I1241" s="1"/>
  <c r="I1242" s="1"/>
  <c r="I1243" s="1"/>
  <c r="I1244" s="1"/>
  <c r="I1245" s="1"/>
  <c r="I1246" s="1"/>
  <c r="I1247" s="1"/>
  <c r="I1248" s="1"/>
  <c r="C6"/>
  <c r="C7" l="1"/>
</calcChain>
</file>

<file path=xl/comments1.xml><?xml version="1.0" encoding="utf-8"?>
<comments xmlns="http://schemas.openxmlformats.org/spreadsheetml/2006/main">
  <authors>
    <author>Auteur</author>
  </authors>
  <commentList>
    <comment ref="E40" authorId="0">
      <text>
        <r>
          <rPr>
            <b/>
            <sz val="9"/>
            <color indexed="81"/>
            <rFont val="Tahoma"/>
            <family val="2"/>
          </rPr>
          <t>COMPTA: EN ATTENTE Caution Loyer pour le nouvel appartement CHQ N°3126104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<sst xmlns="http://schemas.openxmlformats.org/spreadsheetml/2006/main" count="11244" uniqueCount="1203">
  <si>
    <t>Rubriques</t>
  </si>
  <si>
    <t>Montant en FCFA Centrale</t>
  </si>
  <si>
    <t>Montant en USD</t>
  </si>
  <si>
    <t>Total montant reçu</t>
  </si>
  <si>
    <t>Total montant dépensé</t>
  </si>
  <si>
    <t>Solde</t>
  </si>
  <si>
    <t>Date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</si>
  <si>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</si>
  <si>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</si>
  <si>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</si>
  <si>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</si>
  <si>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</si>
  <si>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</si>
  <si>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</si>
  <si>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</si>
  <si>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</si>
  <si>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Country</t>
  </si>
  <si>
    <t>Contrôle</t>
  </si>
  <si>
    <t>Rapport financier PALF-JUILLET 2019</t>
  </si>
  <si>
    <t>Taxi Bureau-Olympic Palace-bureau</t>
  </si>
  <si>
    <t>Investigations</t>
  </si>
  <si>
    <t>ci64</t>
  </si>
  <si>
    <t>décharge</t>
  </si>
  <si>
    <t>Taxi Bureau - Nouvelle Résidence</t>
  </si>
  <si>
    <t>Mésange</t>
  </si>
  <si>
    <t>oui</t>
  </si>
  <si>
    <t>Taxi bureau-moungali</t>
  </si>
  <si>
    <t>Transport</t>
  </si>
  <si>
    <t>Taxi moungali-Talangaî</t>
  </si>
  <si>
    <t>Taxi Talangaî-bureau</t>
  </si>
  <si>
    <t>Achat billet BZV-Makoua</t>
  </si>
  <si>
    <t>Taxi La Poudrière-Talangaî</t>
  </si>
  <si>
    <t>Course taxi à Makoua</t>
  </si>
  <si>
    <t>Taxi Hôtel - Gare routière (Makoua)</t>
  </si>
  <si>
    <t>Course taxi à Etoumbi</t>
  </si>
  <si>
    <t>Achat billet Etoumbi - Tséré-Etoumbi</t>
  </si>
  <si>
    <t>Achat boisson pour la cible en renforcement de la confiance</t>
  </si>
  <si>
    <t>Courses taxi à Etoumbi</t>
  </si>
  <si>
    <t>Mavy</t>
  </si>
  <si>
    <t>Taxi Hôtel - Gare routière (Etoumbi)</t>
  </si>
  <si>
    <t>Taxi Gare routière - Restaurant (MAKOUA)</t>
  </si>
  <si>
    <t>Taxi Restaurant - Hôtel</t>
  </si>
  <si>
    <t>Taxi Hôtel - Gare routière</t>
  </si>
  <si>
    <t>Taxi Makoua - Owando</t>
  </si>
  <si>
    <t>Taxi Restaurant - AON Oyo</t>
  </si>
  <si>
    <t>Achat billet Oyo - BZV</t>
  </si>
  <si>
    <t xml:space="preserve">Taxi AON Talangai - La poudrière </t>
  </si>
  <si>
    <t>Food allowance mission pour 06 nuitées</t>
  </si>
  <si>
    <t>Taxi bureau-AON Jeanne Vialle</t>
  </si>
  <si>
    <t>Taxi AON Jeanne Vialle - AON Liberté</t>
  </si>
  <si>
    <t>Taxi AON Liberté - Mikalou (Séoul)</t>
  </si>
  <si>
    <t>Taxi agence Séoul - agence Stelimac</t>
  </si>
  <si>
    <t>Taxi agence Stelimac Mikalou - Bureau</t>
  </si>
  <si>
    <t>Achat Billet BZV-OUESSO (SEOUL EXPRESS)</t>
  </si>
  <si>
    <t>Taxi Gare routière - Hôtel</t>
  </si>
  <si>
    <t>Taxi Hôtel 1-  Hôtel 2</t>
  </si>
  <si>
    <t>Taxi Hôtel - Restaurant</t>
  </si>
  <si>
    <t>Courses taxi à OUESSO</t>
  </si>
  <si>
    <t>Achat boisson et repas pour la cible en renforcement de la confiance</t>
  </si>
  <si>
    <t xml:space="preserve">Achat carte de credit téléphonique Airtel </t>
  </si>
  <si>
    <t>Taxi Hôtel - AON OUESSO</t>
  </si>
  <si>
    <t>Achat billet OUESSO-BZV</t>
  </si>
  <si>
    <t>Taxi AON Liberté - La poudrière</t>
  </si>
  <si>
    <t>Taxi AON Jeanne Vialle-Bureau</t>
  </si>
  <si>
    <t>Achat billet BZV-LOUDIMA</t>
  </si>
  <si>
    <t>Taxi La Poudrière-AON Jeanne Vialle</t>
  </si>
  <si>
    <t>Achat billet LOUDIMA-SIBITI</t>
  </si>
  <si>
    <t>Taxi Gare routière sibiti-Hôtel</t>
  </si>
  <si>
    <t>Taxi Hôtel-Restaurant</t>
  </si>
  <si>
    <t>Taxi Restaurant-Hôtel</t>
  </si>
  <si>
    <t>Course taxi à SIBITI</t>
  </si>
  <si>
    <t>Taxi Hôtel-Gare routière</t>
  </si>
  <si>
    <t>Achat billet SIBITI-DOLISIE</t>
  </si>
  <si>
    <t>Taxi Gare routière-Hôtel (DOLISIE)</t>
  </si>
  <si>
    <t>Taxi Hôtel-AON DOLISIE</t>
  </si>
  <si>
    <t>Taxi AON DOLISIE-Hôtel</t>
  </si>
  <si>
    <t>Achat billet DOLISIE-BZV</t>
  </si>
  <si>
    <t>Taxi AON Mikalou-Bureau</t>
  </si>
  <si>
    <t>Legal</t>
  </si>
  <si>
    <t>Crépin</t>
  </si>
  <si>
    <t>OUI</t>
  </si>
  <si>
    <t>CONGO</t>
  </si>
  <si>
    <t>Lawyer fees</t>
  </si>
  <si>
    <t>Décharge</t>
  </si>
  <si>
    <t>Taxi: Bureau-Cabinet Maître Scrutin</t>
  </si>
  <si>
    <t>Taxi: Cabinet maître Scrutin-Bureau</t>
  </si>
  <si>
    <t>Taxi: Bureau-Cabinet maître MALONGA</t>
  </si>
  <si>
    <t xml:space="preserve">Taxi: Cabinet maître MALONGA-Cabinet maître Anicet </t>
  </si>
  <si>
    <t>Taxi: Cabinet maître Anicet-Bureau</t>
  </si>
  <si>
    <t>Taxi: Bureau-Domicile</t>
  </si>
  <si>
    <t>Taxi: Bureau-Agence Ocean du Nord pour la réservation</t>
  </si>
  <si>
    <t>Achat Billet: Brazzaville-Owando</t>
  </si>
  <si>
    <t>Taxi: Agence Ocean du Nord-Bureau</t>
  </si>
  <si>
    <t>Taxi: Domicile-Agence Océan du Nord de la liberté</t>
  </si>
  <si>
    <t>Taxi moto: Agence Océan d'Owando-Hôtel</t>
  </si>
  <si>
    <t>Taxi moto: Hôtel-Commissariat</t>
  </si>
  <si>
    <t>Ration du prévenu</t>
  </si>
  <si>
    <t>Jail visit</t>
  </si>
  <si>
    <t>Taxi moto: Commissariat-Hôtel</t>
  </si>
  <si>
    <t>Taxi moto: Hôtel-Restaurant</t>
  </si>
  <si>
    <t xml:space="preserve">Taxi moto: Restaurant-Hôtel </t>
  </si>
  <si>
    <t>Taxi moto: Hôtel-DDEF</t>
  </si>
  <si>
    <t>Taxi moto:DDEF-Commissariat</t>
  </si>
  <si>
    <t>Ration du prévenu le matin</t>
  </si>
  <si>
    <t>Taxi moto: Commissariat-TGI</t>
  </si>
  <si>
    <t>Taxi moto: TGI-DDEF pour le compte rendu à la DD</t>
  </si>
  <si>
    <t>Taxi moto: DDEF-Hôtel</t>
  </si>
  <si>
    <t>Ration du prévenu le soir à Owando</t>
  </si>
  <si>
    <t>Taxi moto: Commissariat-Restaurant</t>
  </si>
  <si>
    <t>Taxi moto: Reastaurant-Hôtel</t>
  </si>
  <si>
    <t>Taxi moto: DDEFF-TGI</t>
  </si>
  <si>
    <t>Taxi moto:TGI-Commissariat</t>
  </si>
  <si>
    <t>Taxi moto: Commissariat-DDEF pour compte rendu</t>
  </si>
  <si>
    <t>Taxi moto: DDEF-Agence Ocean du Nord Owando pour reservation à destination d'Oyo</t>
  </si>
  <si>
    <t>Achat Billet: Owando-Oyo</t>
  </si>
  <si>
    <t>Taxi moto: Agence Océan du Nord-agence Charden farell</t>
  </si>
  <si>
    <t>Taxi moto:  Agence Charden farell-Hôtel</t>
  </si>
  <si>
    <t>Ration du soir du prévenu</t>
  </si>
  <si>
    <t>Food Allowance à Owando du 24 au 26/07/2019</t>
  </si>
  <si>
    <t>Travel subsistence</t>
  </si>
  <si>
    <t>Paiement frais d'hôtel 03 Nuitées à Owando du 24 au 27/07/2019</t>
  </si>
  <si>
    <t>Taxi moto: Hôtel-Agence Océan du Nord à destination d'Oyo</t>
  </si>
  <si>
    <t>Taxi moto: Station d'Oyo-Hôtel</t>
  </si>
  <si>
    <t>Taxi moto: Hôtel-Agence Océan d'Oyo en vue de la réservation pour Brazzaville</t>
  </si>
  <si>
    <t>Achat Billet: Oyo-Brazzaville</t>
  </si>
  <si>
    <t>Taxi moto: Agence Océan du nord-Hôtel</t>
  </si>
  <si>
    <t>Taxi moto: Hôtel-Marché pour achat de la ration du détenu MEFOUTA</t>
  </si>
  <si>
    <t>Taxi moto: Marché-Gendarmerie</t>
  </si>
  <si>
    <t>Taxi moto: Gendarmerie-Restaurant</t>
  </si>
  <si>
    <t>Taxi moto: Hôtel-Agence Océan du nord pour l'annulation du billet à destination de Brazzaville pour prendre celui de Ouesso</t>
  </si>
  <si>
    <t>Taxi moto: Agence Océan du nord-Agence STELIMAC</t>
  </si>
  <si>
    <t>Achat Billet: Oyo-Ouesso</t>
  </si>
  <si>
    <t>Taxi moto: Hôtel-Marché</t>
  </si>
  <si>
    <t>Taxi moto: Restaurant-Hôtel</t>
  </si>
  <si>
    <t xml:space="preserve">Ration de maintenance du détenu pendant quelques jours après passage du juriste </t>
  </si>
  <si>
    <t>Food Allowance du 27/07/2019 à Oyo</t>
  </si>
  <si>
    <t>Paiement frais d'hôtel 01 Nuitée à Oyo du 27 au 28/07/2019</t>
  </si>
  <si>
    <t>Taxi: Agence STELIMAC Ouesso-Résidence WWF</t>
  </si>
  <si>
    <t>Taxi: Résidence-Agence Charden Farell</t>
  </si>
  <si>
    <t>Taxi: Agence Charden Farell-Restaurant</t>
  </si>
  <si>
    <t>Taxi: Restaurant-Résidence</t>
  </si>
  <si>
    <t>Office Materials</t>
  </si>
  <si>
    <t>Taxi: Résidence-Restaurant</t>
  </si>
  <si>
    <t>Taxi: Résidence-Agence Océan du Nord pour la réservation du billet à destination d'Oyo</t>
  </si>
  <si>
    <t>Taxi: Agence Océan du nord-Résidence</t>
  </si>
  <si>
    <t>Taxi: Résidence-Agence Océan du Nord pour modification de destination sur le billet, au lieu d'Oyo, lire Brazzaville</t>
  </si>
  <si>
    <t>Taxi: Agence Océan du nord-Secrétariat pour impression de l'ODM</t>
  </si>
  <si>
    <t>Taxi: Secrétariat-Résidence</t>
  </si>
  <si>
    <t>Taxi: Résidence-TGI</t>
  </si>
  <si>
    <t>Taxi: TGI-Résidence</t>
  </si>
  <si>
    <t>Taxi: Résidence-Secrétariat pour la photocopie en couleur du mandat d'arrêt de TONGA Yvon</t>
  </si>
  <si>
    <t>Photocopie en couleur du mandat d'arrêt de TONGA Yvon</t>
  </si>
  <si>
    <t>Taxi: Secrétariat-DDEF</t>
  </si>
  <si>
    <t>Taxi: DDEF-TGI avec un agent EF</t>
  </si>
  <si>
    <t>Taxi: TGI-Secrétariat pour une deuxième photocopie en couleur du mandat d'arrêt destinée au commissariat de pokola</t>
  </si>
  <si>
    <t>Taxi: Secrétariat-TGI</t>
  </si>
  <si>
    <t>Taxi: TGI-Labo photo pour tirage des photos de TONGA Yvon à joindre au mandat d'arrêt</t>
  </si>
  <si>
    <t>Frais d'impression des photos de TONGA Yvon à joindre au mandat d'arrêt</t>
  </si>
  <si>
    <t>Taxi: Labo photo-TGI</t>
  </si>
  <si>
    <t>Taxi: TGI-Agence Charden farell</t>
  </si>
  <si>
    <t>Taxi: Agence Charden farell-Résidence</t>
  </si>
  <si>
    <t>Mésange CIGNAS-Bonus du mois de juin 2019</t>
  </si>
  <si>
    <t>Bonus</t>
  </si>
  <si>
    <t>Mésange CIGNAS-Bonus de responsabilité du mois de Juin 2019</t>
  </si>
  <si>
    <t>CI64-Bonus du mois de juin 2019</t>
  </si>
  <si>
    <t>Management</t>
  </si>
  <si>
    <t>Taxi Bureau-BCI-CNSS-Bureau</t>
  </si>
  <si>
    <t>Dalia OYONTSIO-Bonus du mois de juin 2019</t>
  </si>
  <si>
    <t>Alexis NGOMA-Bonus du mois de juin 2019</t>
  </si>
  <si>
    <t>Avance sur salaire du mois de juillet 2019-CI64</t>
  </si>
  <si>
    <t>Personnel</t>
  </si>
  <si>
    <t>Services</t>
  </si>
  <si>
    <t>Office</t>
  </si>
  <si>
    <t>Frai de transfert à Cezarine/PNR</t>
  </si>
  <si>
    <t>Transfer fees</t>
  </si>
  <si>
    <t>Taxi Bureau-BCI-BUREAUTOP-CNSS-Bureau</t>
  </si>
  <si>
    <t>Dalia</t>
  </si>
  <si>
    <t>IT87</t>
  </si>
  <si>
    <t>Shely</t>
  </si>
  <si>
    <t>Evariste</t>
  </si>
  <si>
    <t>Media</t>
  </si>
  <si>
    <t>Taxi Bureau-BCI-agences WU-Bureau</t>
  </si>
  <si>
    <t>Frais de transfert à CI64/OUESSO</t>
  </si>
  <si>
    <t>Jospin</t>
  </si>
  <si>
    <t>Frais de transfert à IT87/SOUANKE</t>
  </si>
  <si>
    <t>Frais de transfert à I23C/RDC</t>
  </si>
  <si>
    <t>Alexis</t>
  </si>
  <si>
    <t>Amenophys</t>
  </si>
  <si>
    <t>Me BIYOUDI MIAKASSISSA Séverin-frais de mission IMPFONDO</t>
  </si>
  <si>
    <t>Frais de transfert à Alexis/PNR</t>
  </si>
  <si>
    <t>Frais de transfert à i23c/NKAYI</t>
  </si>
  <si>
    <t>Frais de transfert à Jospin/IMPFONDO</t>
  </si>
  <si>
    <t>Frais de transfert à Crépin/OWANDO</t>
  </si>
  <si>
    <t>Frais de transfert à CI64/SIBITI</t>
  </si>
  <si>
    <t>Taxi Bureau-BCI</t>
  </si>
  <si>
    <t>Frais de retrait à BZV du materiel PALF PNR envoyé par ACC EXPRESS</t>
  </si>
  <si>
    <t>Frais de transfert à IT87/MAKOUA</t>
  </si>
  <si>
    <t>Frais de transfert à Crépin/OUESSO</t>
  </si>
  <si>
    <t>Taxi hôtel-DDEF</t>
  </si>
  <si>
    <t>Taxi DDEF-GCF</t>
  </si>
  <si>
    <t>Taxi GCF-hôtel</t>
  </si>
  <si>
    <t>Taxi Hôtel-restaurant</t>
  </si>
  <si>
    <t>Taxi Restaurant-hôtel</t>
  </si>
  <si>
    <t>Food allowance 30 juin au 01 juillet 2019</t>
  </si>
  <si>
    <t xml:space="preserve">Achat billet Dolisie- Brazzaville </t>
  </si>
  <si>
    <t>Taxi Hôtel- Gare routière de dolisie</t>
  </si>
  <si>
    <t>Taxi Gare routière BZV-Bureau</t>
  </si>
  <si>
    <t>Taxi Bureau-Nouvelle résidence</t>
  </si>
  <si>
    <t>Taxi Bureau-Aeroport</t>
  </si>
  <si>
    <t>Taxi Aeroport-Bureau</t>
  </si>
  <si>
    <t>Taxi Bureau-Palais de Justice</t>
  </si>
  <si>
    <t>Taxi Palais de Justice-DGEF</t>
  </si>
  <si>
    <t>Taxi DGEF-Bureau</t>
  </si>
  <si>
    <t>Taxi Domicile-Bureau</t>
  </si>
  <si>
    <t>Taxi Aeroport Impfondo-Hôtel</t>
  </si>
  <si>
    <t>Taxi Hôtel-MA Impfondo</t>
  </si>
  <si>
    <t>Taxi MA Impfondo-Hôtel</t>
  </si>
  <si>
    <t>Taxi hôtel-restaurant</t>
  </si>
  <si>
    <t>Taxi DDEF-TGI</t>
  </si>
  <si>
    <t>Taxi TGI-Air Congo</t>
  </si>
  <si>
    <t>Taxi Air Congo-Hôtel</t>
  </si>
  <si>
    <t>Taxi Restaurant-MA Impfondo</t>
  </si>
  <si>
    <t xml:space="preserve">Taxi hôtel-TGI </t>
  </si>
  <si>
    <t>Taxi TGI-DDEF</t>
  </si>
  <si>
    <t>Taxi DDEF-Hôtel</t>
  </si>
  <si>
    <t>Taxi Hôtel-aeroport impfondo</t>
  </si>
  <si>
    <t>Achat Timbre pour le billet d'avion retour sur BZV</t>
  </si>
  <si>
    <t>Paiement frais d'hôtel à IMPFONDO du 10 au 13 juillet 2019</t>
  </si>
  <si>
    <t>Food allowance mission IMPFONDO du 10 au 12 juillet 2019</t>
  </si>
  <si>
    <t>Ration des détenus du 10 au 12 juillet 2019 à IMPFONDO</t>
  </si>
  <si>
    <t>Taxi Aeroport Brazzaville-Domicile</t>
  </si>
  <si>
    <t>Taxi Bureau-Cabinet Me MOUYETI</t>
  </si>
  <si>
    <t>Taxi Cabinet Me MOUYETI-DGEF</t>
  </si>
  <si>
    <t>Taxi Bureau-agence Océan du nord</t>
  </si>
  <si>
    <t>Taxi Agence Océan du Nord-Bureau</t>
  </si>
  <si>
    <t>Taxi Domicile-AON</t>
  </si>
  <si>
    <t>Taxi AON- Résidence</t>
  </si>
  <si>
    <t>Taxi Alto-commissariat de loandjili</t>
  </si>
  <si>
    <t>Taxi Commissariat-Alto</t>
  </si>
  <si>
    <t>Taxi Alto-Agence ACC</t>
  </si>
  <si>
    <t>Taxi Résidence-DDEF</t>
  </si>
  <si>
    <t>Taxi DDEF-CA</t>
  </si>
  <si>
    <t>Taxi CA-DDEF</t>
  </si>
  <si>
    <t>Taxi TGI-Résidence</t>
  </si>
  <si>
    <t>Taxi Résidence-Agence Charden farell</t>
  </si>
  <si>
    <t>Taxi agence Charden Farell-Résidence</t>
  </si>
  <si>
    <t>Taxi Résidence-ACC</t>
  </si>
  <si>
    <t>Taxi ACC-Tchimbamba</t>
  </si>
  <si>
    <t>Taxi Hôtel -Aeroport</t>
  </si>
  <si>
    <t>Taxi Hôtel -Résidence</t>
  </si>
  <si>
    <t>Taxi Hôtel-ACC</t>
  </si>
  <si>
    <t>Taxi ACC-Résidence</t>
  </si>
  <si>
    <t>Taxi Résidence-TGI</t>
  </si>
  <si>
    <t>Taxi TGI-Mawata</t>
  </si>
  <si>
    <t>Taxi Mawata-Restaurant</t>
  </si>
  <si>
    <t>Taxi Hôtel-résidence</t>
  </si>
  <si>
    <t>Taxi Résidence- Agence Charden farell</t>
  </si>
  <si>
    <t>Taxi Agence Charden farell-Hôtel</t>
  </si>
  <si>
    <t>Taxi Alto-Gendarmerie Vindoulou</t>
  </si>
  <si>
    <t>Taxi Hôpital-TGI</t>
  </si>
  <si>
    <t>Taxi TGI-Restaurant</t>
  </si>
  <si>
    <t>Taxi Hôtel-Grand marché</t>
  </si>
  <si>
    <t>Taxi Grand marché-Gendarmerie Vindoulou</t>
  </si>
  <si>
    <t>Taxi Gendarmerie-grand marché</t>
  </si>
  <si>
    <t>Taxi Grand marché-Hôpital</t>
  </si>
  <si>
    <t>Taxi Hôpital-Agence Océan du nord</t>
  </si>
  <si>
    <t>Taxi AON- Restaurant</t>
  </si>
  <si>
    <t>Taxi Hôtel-Océan du nord</t>
  </si>
  <si>
    <t>Taxi AON-Domicile</t>
  </si>
  <si>
    <t xml:space="preserve"> Paiement frais d'Hôtel du 25 au 31 juillet 2019 à PNR</t>
  </si>
  <si>
    <t>Food allowance mission PNR</t>
  </si>
  <si>
    <t>Taxi:bureau-poto poto avec odile prendre les clés du nouvel appartement/Poto poto-BCI pour retrait caution et commission</t>
  </si>
  <si>
    <t>Taxi: poto poto-bureau course avec Odile</t>
  </si>
  <si>
    <t>Tax:BCI-MTN pour renseignements sur le routeur/MTN-bureau</t>
  </si>
  <si>
    <t>Taxi: bureau-UBA/UBA-bureau</t>
  </si>
  <si>
    <t>Taxi:bureau-MEF pour dépôt du contrat d'avocat pour signature/MEF-bureau</t>
  </si>
  <si>
    <t>Taxi:bureau-EEC pour le paiement de la facture d'electricité</t>
  </si>
  <si>
    <t>Taxi: EEC-Ministère de la justice</t>
  </si>
  <si>
    <t>Taxi: Ministère de la justice-UE</t>
  </si>
  <si>
    <t>Rent &amp; Utilities</t>
  </si>
  <si>
    <t>Taxi:bureau-banque aller-retour</t>
  </si>
  <si>
    <t>Evariste LELOUSSI-Bonus du mois de juin 2019</t>
  </si>
  <si>
    <t>Hérick TCHICAYA-Bonus du mois de juin 2019</t>
  </si>
  <si>
    <t>Jospin KAYA-Bonus du mois de juin 2019</t>
  </si>
  <si>
    <t>Gaudet Stone MALANDA-Bonus du mois de juin 2019</t>
  </si>
  <si>
    <t>Amenophys MOUSSAKANDAT-Bonus du mois de juin 2019</t>
  </si>
  <si>
    <t>Crépin IBOUILI-Bonus mois de juin 2019</t>
  </si>
  <si>
    <t>Oui</t>
  </si>
  <si>
    <t>Taxi Bureau PALF-Super marché Casino</t>
  </si>
  <si>
    <t>Taxi Super Marché Casino-Bureau PALF</t>
  </si>
  <si>
    <t>Taxi Bureau PALF-Banque BCI</t>
  </si>
  <si>
    <t>Taxi Banque BCI-ES TV</t>
  </si>
  <si>
    <t>Taxi ES TV-Firstmediac.com</t>
  </si>
  <si>
    <t>Taxi Firstmediac.com-La Semaine Africaine</t>
  </si>
  <si>
    <t>Taxi La Semaine Africaine-Radio Rurale</t>
  </si>
  <si>
    <t>Taxi Radio Rurale-Groupecongomedias</t>
  </si>
  <si>
    <t>Taxi Groupecongomedias.com-Radio Liberté</t>
  </si>
  <si>
    <t>Taxi Radio Liberté-panoramik-actu.com</t>
  </si>
  <si>
    <t>Taxi panoramik-actu.com-Bureau PALF</t>
  </si>
  <si>
    <t>Taxi Bureau PALF-Nouvelle Résidence PALF</t>
  </si>
  <si>
    <t>Taxi Bureau PALF-Diata</t>
  </si>
  <si>
    <t>Taxi Diata-Bureau PALF</t>
  </si>
  <si>
    <t>Taxi Bureau PALF-Western Union LCB</t>
  </si>
  <si>
    <t>Taxi Western union LCB-UBA Banque</t>
  </si>
  <si>
    <t>Taxi UBA Banque-Beach de Brazzaville</t>
  </si>
  <si>
    <t>Taxi Beach de Brazzaville-Bureau PALF</t>
  </si>
  <si>
    <t>Taxi Bureau PALF-Congo Télécom</t>
  </si>
  <si>
    <t>Taxi Congo Télécom-Bureau PALF</t>
  </si>
  <si>
    <t>Taxi Bureau PALF-Magasin Soprafric</t>
  </si>
  <si>
    <t>Taxi Magasin Sporafric-Magasin Abdoul Poto poto</t>
  </si>
  <si>
    <t>Taxi Magasin Abdoul Poto Poto-Ets SS Congo sur l'avenue de la paix</t>
  </si>
  <si>
    <t>Taxi Ets SS Congo-Bureau PALF</t>
  </si>
  <si>
    <t>Taxi Magasin Sporafric-Bureau PALF</t>
  </si>
  <si>
    <t>Frais payé au menuisier pour le changement des serrures à la nouvelle résidence PALF</t>
  </si>
  <si>
    <t>Taxi Bureau PALF-Ets AW Frere</t>
  </si>
  <si>
    <t>Achat des ampoules pour l'éclairage du nouveau bureau</t>
  </si>
  <si>
    <t>Taxi Ets AW frere-Bureau PALF</t>
  </si>
  <si>
    <t>Frais payé à l'électricien pour le changement des ampoules à la nouvelle résidence PALF</t>
  </si>
  <si>
    <t>Taxi Bureau PALF-Radio Rurale</t>
  </si>
  <si>
    <t>Taxi Radio Rurale-ES TV</t>
  </si>
  <si>
    <t xml:space="preserve">Taxi ES TV-Radio Liberté </t>
  </si>
  <si>
    <t>Taxi Radio Liberté-Bureau PALF</t>
  </si>
  <si>
    <t>Taxi Bureau PALF-Ets SS-Congo</t>
  </si>
  <si>
    <t>Taxi ES TV-Le Patriote</t>
  </si>
  <si>
    <t>Taxi Le Patriote-Groupecongomedias</t>
  </si>
  <si>
    <t>Taxi groupecongomedias-Radio Rurale</t>
  </si>
  <si>
    <t>Taxi Radio Rurale-Firstmediac.com</t>
  </si>
  <si>
    <t>Taxi La Semaine Africaine-Radio Liberté</t>
  </si>
  <si>
    <t>Taxi Radio Liberté-Vox.cg</t>
  </si>
  <si>
    <t>Taxi vox.cg-Bureau PALF</t>
  </si>
  <si>
    <t>Taxi Domicile-Bureau PALF pour remettre la clé à Mésange (un dimanche)</t>
  </si>
  <si>
    <t>Taxi Bureau PALF-Domicile (un dimanche)</t>
  </si>
  <si>
    <t>Taxi Bureau PALF-YANN Service au Marché Total</t>
  </si>
  <si>
    <t>Multiplication de la clé du portail à YANN Service au Marché Total</t>
  </si>
  <si>
    <t>Taxi YANN Service-Bureau PALF</t>
  </si>
  <si>
    <t>i23c</t>
  </si>
  <si>
    <t>Taxi hôtel-Océan du nord-Marché RN (recherche de moyen pour Brazzaville)</t>
  </si>
  <si>
    <t>Achat Billet Nkayi-Brazzaville par taxi (retour à Brazzaville)</t>
  </si>
  <si>
    <t xml:space="preserve">Food allowance mission Nkayi du 25/06 au 01/07/2019 </t>
  </si>
  <si>
    <t>Taxi Gare Océan du nord-Domicile (arrivé à Brazzaville)</t>
  </si>
  <si>
    <t>Taxi la banque-Bureau (prendre le nécessaire pour la mission de Ouesso)</t>
  </si>
  <si>
    <t>Taxi Bureau-Agence Jeanne vialle-Talangai (recherche de l'agence pour l'achat du billet Ouesso)</t>
  </si>
  <si>
    <t>Taxi Talangai-Stelimac Mikalou-Mazala (achat billet pour Ouesso)</t>
  </si>
  <si>
    <t>Achat billet Brazzaville-Ouesso (mission Ouesso)</t>
  </si>
  <si>
    <t>Taxi Mazala-Domicile (achat et retour)</t>
  </si>
  <si>
    <t>Taxi Domicile-Gare Stelimac (départ pour Ouesso)</t>
  </si>
  <si>
    <t>Taxi Gare-Hôtel Casima-Hôtel 1-Hôtel 2 (recherche de l'hôtel)</t>
  </si>
  <si>
    <t>Taxi Hôtel 1-Hôtel 2-Hôtel 3 (renseignement pour changement d'hôtel)</t>
  </si>
  <si>
    <t>Paiement frais d'hôtel pour une nuitée du 3 au 4 juillet 2019</t>
  </si>
  <si>
    <t>Taxi hôtel 1-Hôtel 2 (changement d'hôtel)</t>
  </si>
  <si>
    <t>Trust building</t>
  </si>
  <si>
    <t>Taxi Hôtel-Charden Farell-Hôtel (retrait des especes et complément de budget)</t>
  </si>
  <si>
    <t>Taxi hôtel-De Chez la cible (voir les produits, transport payé par tête et selon la distance)</t>
  </si>
  <si>
    <t>Taxi De Chez la cible-Place rouge (dépalcement avant de voir les produits)</t>
  </si>
  <si>
    <t>Achat boisson et repas pour 04 cibles en renforcement de la confiance</t>
  </si>
  <si>
    <t>Taxi Place rouge-Hôtel (ensemble avec la cible)</t>
  </si>
  <si>
    <t>Taxi hôtel-De Chez la cible (voir les produits)</t>
  </si>
  <si>
    <t>Achat boisson (en attente de l'allié de la cible)</t>
  </si>
  <si>
    <t>Taxi De Chez la cible-Aéroport (accompagné de la cible voir son allié)</t>
  </si>
  <si>
    <t>Taxi Aéroport-Hôtel (retour seul à l'hôtel)</t>
  </si>
  <si>
    <t>Achat boisson et repas pour l'allié de la cible (renforcement de la confiance)</t>
  </si>
  <si>
    <t>Taxi Hôtel-Place rouge (A trois dans le taxi pour voir Chaga)</t>
  </si>
  <si>
    <t>Achat bière (rencontre avec les 3 cibles)</t>
  </si>
  <si>
    <t>Taxi Place rouge-Hôtel (retour à l'hôtel avec les 2 cibles)</t>
  </si>
  <si>
    <t>Taxi Hôtel-Place rouge (rencontre avec deux cibles)</t>
  </si>
  <si>
    <t>Achat bière (rencontre avec les 2 cibles)</t>
  </si>
  <si>
    <t>Taxi Place rouge-Hôtel (retour à l'hôtel ensemble avec la cible)</t>
  </si>
  <si>
    <t>Taxi Hôtel-Stelimac-Hôtel (achat billet pour brazzaville)</t>
  </si>
  <si>
    <t>Paiement frais d'hôtel pour 04 nuitées du 4 au 8 juillet 2019 (cfr mission opération Ouesso)</t>
  </si>
  <si>
    <t>Taxi Hôtel-Stelimac -Hôtel (voyage reporté par manque de bus)</t>
  </si>
  <si>
    <t>Taxi Hôtel-restaurant-Hôtel (se ressourcer)</t>
  </si>
  <si>
    <t>Taxi Hôtel-Stelimac-Hôtel (modification billet pour Oyo)</t>
  </si>
  <si>
    <t>Achat billet Ouesso-Oyo (mission d'investigation à Oyo)</t>
  </si>
  <si>
    <t xml:space="preserve">Paiement frais d'hôtel une nuitée du 08 au 09 juillet 2019 </t>
  </si>
  <si>
    <t>Taxi Hôtel-Stelimac (départ pour Oyo)</t>
  </si>
  <si>
    <t>Food allowance mission Ouesso du 03 au 09 juillet 2019</t>
  </si>
  <si>
    <t>Taxi la gare-Hôtel 1-Hôtel 2 (recherche de l'hôtel)</t>
  </si>
  <si>
    <t>Taxi Hôtel 1-Hôtel 2-Hôtel 3 (recherche de l'hôtel)</t>
  </si>
  <si>
    <t>Taxi hôtel-AGC-Marché (investigation sur terrain)</t>
  </si>
  <si>
    <t>Taxi marché-Chez Kamba-Chez Didas (investigation et rencontre avec les cibles)</t>
  </si>
  <si>
    <t>Taxi De Chez Didas-Boulevard-Gare routière (investigation sur terrain)</t>
  </si>
  <si>
    <t>Taxi Gare routière-Hôtel (retour à l'hôtel à cause de la pluie)</t>
  </si>
  <si>
    <t>Taxi Hôtel-Chez Kamba-Hôtel (rencontre avec 2 cibles)</t>
  </si>
  <si>
    <t>Achat boisson et repas (renforcement de la confiance avec 2 cibles)</t>
  </si>
  <si>
    <t>Taxi hôtel-Chez Kamba (le rencontrer pour Ollombo)</t>
  </si>
  <si>
    <t>Taxi Oyo-Ollombo (ensemble avec la cible)</t>
  </si>
  <si>
    <t>Achat boisson (rencontre avec 2 cibles)</t>
  </si>
  <si>
    <t>Taxi Ollombo-Oyo (retour à Oyo ensemble avec la cible)</t>
  </si>
  <si>
    <t>Taxi moto gare Oyo-Hôtel (arrivé à Oyo)</t>
  </si>
  <si>
    <t>Taxi moto Hôtel-marché-la grande place (investigation sur terrain)</t>
  </si>
  <si>
    <t>Taxi moto grande place-Chez Didas-Hôtel (investigation, rencontre et retour à l'hôtel)</t>
  </si>
  <si>
    <t>Taxi moto Hôtel-Marché-La gare (investigation sur terrain)</t>
  </si>
  <si>
    <t>Taxi la gare-Chez Junior (rencontre avec la cible)</t>
  </si>
  <si>
    <t>Achat boisson (rencontre avec la cible)</t>
  </si>
  <si>
    <t>Taxi De Chez Junior-AGC-Chez Didas (investigation et rencontre)</t>
  </si>
  <si>
    <t>Taxi moto De Chez Didas-Gare Tchikapika-Hôtel (investigation et retour à l'hôtel)</t>
  </si>
  <si>
    <t>Taxi hôtel-Port-Marché (rencontre et prospection)</t>
  </si>
  <si>
    <t>Taxi Marché-Gare tchikapika-Chez Kmaba (investigation et rencontre)</t>
  </si>
  <si>
    <t>Taxi Chez Kamba-Grande place-Derrière Ecodis (investigation sur terrain)</t>
  </si>
  <si>
    <t>Taxi Ecodis-Chez Didas-Hôtel (investigation et retour à l'hôtel)</t>
  </si>
  <si>
    <t>Achat boisson (rencontre avec les cibles)</t>
  </si>
  <si>
    <t>Taxi moto Hôtel-AGC-Chez Didas (dernières rencontres avec les cibles)</t>
  </si>
  <si>
    <t>Taxi Chez Didas-Chez Kmaba (dernière rencontre avec les cibles)</t>
  </si>
  <si>
    <t>Taxi Chez Kamba-la gare-Grande place (investigation et réservation billet)</t>
  </si>
  <si>
    <t>Taxi moto Grande place-Gare tchikapika-Hôtel (investigation et retour à l'hôtel)</t>
  </si>
  <si>
    <t>Achat billet Oyo-Brazzaville (retour à Brazzaville)</t>
  </si>
  <si>
    <t>Paiment frais d'hôtel 06 nuitées du 9 au 15 juillet 2019 cfr mission Oyo</t>
  </si>
  <si>
    <t>Taxi moto Hôtel-La gare (départ pour Brazzaville)</t>
  </si>
  <si>
    <t>Taxi Gare Brazzaville-Domicile (arrivé à Brazzaville)</t>
  </si>
  <si>
    <t>Food allowance mission Oyo du 9 au 15 juillet 2019</t>
  </si>
  <si>
    <t>Taxi Domicile-Beach (mission Kinshasa)</t>
  </si>
  <si>
    <t>Achat billet Brazzaville-Kinshasa (cannot rapide)</t>
  </si>
  <si>
    <t>Paiement frais du port (formalités départ pour Kinshasa)</t>
  </si>
  <si>
    <t>Achat vignette/voyage mission RDC</t>
  </si>
  <si>
    <t>Paiment frais immigration (cachet sur le passeport)/Voyage mission RDC</t>
  </si>
  <si>
    <t>Paiement jeton full /voyage mission RDC</t>
  </si>
  <si>
    <t>Paiement REDEVANCE (arrivé à Kinshasa)/voyage mission RDC</t>
  </si>
  <si>
    <t>Paiement police (fouille)/Voyage mission RDC</t>
  </si>
  <si>
    <t>Service immigration (cachet sur le passeport)/Voyage mission RDC</t>
  </si>
  <si>
    <t>Taxi Beach-24-Victoire (recherche de l'hôtel)</t>
  </si>
  <si>
    <t>Taxi Victoire-Ngaba-Matongé (recherche de l'hôtel et trouvé)</t>
  </si>
  <si>
    <t>Taxi Hôtel-Chez John- Chez louis (rencontre avec les cibles et voir les produits)</t>
  </si>
  <si>
    <t>Taxi chez Louis-Hôtel (retour à l'hôtel)</t>
  </si>
  <si>
    <t>Achat boisson (rencontre avec les 2 cibles)</t>
  </si>
  <si>
    <t>Taxi hôtel-Lingwala-Saio (investigation sur terrain)</t>
  </si>
  <si>
    <t>Taxi Saio-Victoire-Ngaba (investigation sur terrain et rencontre)</t>
  </si>
  <si>
    <t>Achat boisson (rencontre avec une cible)</t>
  </si>
  <si>
    <t>Taxi Ngaba-Foire nationale (rencontre avec une cible)</t>
  </si>
  <si>
    <t>Taxi Foire-vers le stade-Huillerie (investigation sur terrain)</t>
  </si>
  <si>
    <t>Taxi Huilerie-Hôtel (retour à l'hôtel)</t>
  </si>
  <si>
    <t>Taxi Hôtel-Marché de la liberté (rencontre avec la cible des crânes)</t>
  </si>
  <si>
    <t>Taxi Liberté-Chez Dieu-Liberté (cible manquée car parti pour des affaires)</t>
  </si>
  <si>
    <t>Taxi Liberté-Petro-Food market (investigation et rencontre avec la cible)</t>
  </si>
  <si>
    <t>Achat café (rencontre avec la cible)</t>
  </si>
  <si>
    <t>Taxi Food marcket-Agence WU- Agence Express Union (faire le retrait de transfert)</t>
  </si>
  <si>
    <t>Taxi EU-Chez Louis-Foire nationale (investigation et rencontre)</t>
  </si>
  <si>
    <t>Taxi Foire - Hôtel (retour à l'hôtel)</t>
  </si>
  <si>
    <t>Taxi Hôtel-Restaurant-Hôtel (se ressourcer)</t>
  </si>
  <si>
    <t>Taxi Hôtel-Petro-Matché de la liberté (investigation sur terrain)</t>
  </si>
  <si>
    <t>Taxi marché de la liberté-Victoire (investigation sur terrain)</t>
  </si>
  <si>
    <t>Taxi victoire-Ngaba (investigation et rencontre)</t>
  </si>
  <si>
    <t>Taxi Ngaba-Chez Louis-Academie des beaux arts (investigation sur terrain)</t>
  </si>
  <si>
    <t>Achat crédit téléphonique (appel &amp; sms)</t>
  </si>
  <si>
    <t>Taxi Académie-Huillerie (rencontrer une cible)</t>
  </si>
  <si>
    <t>Taxi Hôtel-Mont des arts-Hôtel (investigation et retour à l'hôtel)</t>
  </si>
  <si>
    <t>Taxi Hôtel-Place des artistes-Yolo (investigation sur terrain)</t>
  </si>
  <si>
    <t>Taxi Yolo-Lingwala-vers le stade (rencontre et investigation)</t>
  </si>
  <si>
    <t>Taxi Stade-Petro-St Raphael (investigation sur terrain)</t>
  </si>
  <si>
    <t>Taxi St Raphael-Libongo-1er rue (investigation sur terrain)</t>
  </si>
  <si>
    <t>Taxi 1ere rue-Hôtel (retour à l'hôtel)</t>
  </si>
  <si>
    <t>Taxi Hôtel-Abbatoir-Liberté (investigation et rencontre)</t>
  </si>
  <si>
    <t>Taxi Liberté-Yolo-Victoire (dernière rencontre avec les cibles)</t>
  </si>
  <si>
    <t>Taxi Victoire-Chez Ousmane (rencontre avec la cible)</t>
  </si>
  <si>
    <t>Achat café (dernière rencontre avec la cible)</t>
  </si>
  <si>
    <t>Taxi Chez Ousmane-Yolo-Ngaba (dernière rencontre avec la cible)</t>
  </si>
  <si>
    <t>Taxi Ngaba-Chez John-10ième rue (rencontre avec les cibles)</t>
  </si>
  <si>
    <t>Taxi 10ème Rue- Hôtel-Restaurant (retour à l'hôtel et départ pour le restaurant)</t>
  </si>
  <si>
    <t>Taxi Restaurant-Hôtel (retour à l'hôtel)</t>
  </si>
  <si>
    <t>Paiement frais d'hôtel 06 nuitées du 17 au 23 juillet 2019</t>
  </si>
  <si>
    <t>Taxi Hôtel-Huillerie-Beach (départ pour Brazzaville)</t>
  </si>
  <si>
    <t>Achat billet Kinshasa-Brazzaville (formalités de départ)</t>
  </si>
  <si>
    <t>Paiement redevance portuaire (Formalités à Kin)/voyage mission RDC</t>
  </si>
  <si>
    <t>Cachet de sortie (frais d'immigration)/Voyage mission RDC</t>
  </si>
  <si>
    <t>Redevance portuaire (formalités coté Brazzaville)/Voyage mission RDC</t>
  </si>
  <si>
    <t>Achat jeton full (formalités du coté de Brazzaville)/voyage mission RDC</t>
  </si>
  <si>
    <t>Cachet d'entrée (formalités d'arrivé immigration)/Voyage mission RDC</t>
  </si>
  <si>
    <t>Taxi Beach-Hôtel (arrivé à Brazzaville)</t>
  </si>
  <si>
    <t>Food allowance Mission Kinshasa du 17 au 23 juillet 2019</t>
  </si>
  <si>
    <t>Taxi Bureau-Agence Océan (Achat billet pour Nkayi)</t>
  </si>
  <si>
    <t>Achat billet Bzvl-Nkayi (mission Nkayi)</t>
  </si>
  <si>
    <t>Taxi Domicile-Agence Océan du nord (départ pour Nkayi)</t>
  </si>
  <si>
    <t>Taxi RN-Hôtel 1-Hôtel 2 (arrivé à Nkayi)</t>
  </si>
  <si>
    <t>Taxi Hôtel-Chez Yves-Marché de la base (rencontre et prospection)</t>
  </si>
  <si>
    <t>Taxi Marché de la base-Hôtel (retour à l'hôtel)</t>
  </si>
  <si>
    <t>Taxi Hôtel-Marché central-La gare (investigation sur terrain)</t>
  </si>
  <si>
    <t>Taxi La gare-Dépôt de Gaz-Chez Hervé (investigation et rencontre)</t>
  </si>
  <si>
    <t>Taxi Chez Hervé-Charden Farell-Marché RN (retrait et prospection)</t>
  </si>
  <si>
    <t>Taxi Marché RN-Marché Mabomo-Chez Matiti (investigation et rencontre avec la cible)</t>
  </si>
  <si>
    <t>Taxi Chez Matiti-Hôtel (retour à l'hôtel)</t>
  </si>
  <si>
    <t>Achat repas (rencontre avec 2 cibles)</t>
  </si>
  <si>
    <t>Taxi Hôtel-Marché Mabomo-Marché central (investigation sur terrain)</t>
  </si>
  <si>
    <t>Taxi marché central- la gare centrale-Marché de la base (investigationn sur terrain)</t>
  </si>
  <si>
    <t>Taxi Marché de la base-Chez Yves-Coin de tsam (rencontre et investigation)</t>
  </si>
  <si>
    <t>Taxi Coin de tsam-Hôtel (retour à l'hôtel)</t>
  </si>
  <si>
    <t>Taxi Hôtel-Marché RN- Marché central (investigation sur terrain)</t>
  </si>
  <si>
    <t>Taxi marché central-marché Mabomo-Marché de la base (investigation sur terrain)</t>
  </si>
  <si>
    <t>Taxi marché de la base-Dépôt de Gaz-Hôtel (investigation sur terrain)</t>
  </si>
  <si>
    <t>Taxi la gare-Chez Yves-Marché RN (rencontre et investigation sur terrain)</t>
  </si>
  <si>
    <t>Taxi Marché RN-Dépôt de Gaz-Marché Mabomo (investigation sur terrain)</t>
  </si>
  <si>
    <t>Taxi Marché Mabomo-Chez Jean Pière-Hôtel (rencontre et retour à l'hôtel)</t>
  </si>
  <si>
    <t>Taxi Hôtel-Chez Yves-La gare (dernières rencontres avec les cibles et investigation)</t>
  </si>
  <si>
    <t>Taxi La gare- Chez Matiti-Marché Mabomo (rencontre et investigation)</t>
  </si>
  <si>
    <t>Taxi Mabomo-AON-La gare centrale (faire la réservation pour Brazzaville)</t>
  </si>
  <si>
    <t>Taxi gare centrale-Marché de la base-Marché RN (investigation sur terrain)</t>
  </si>
  <si>
    <t>Taxi Marché RN-Hôtel (retour à l'hôtel)</t>
  </si>
  <si>
    <t>Paiement frais d'hôtel 06 nuitées du 25 au 31 juillet 2019 cfr mission Nkayi</t>
  </si>
  <si>
    <t>Taxi Hôtel-la gare RN (départ pour Brazzaville)</t>
  </si>
  <si>
    <t>Achat billet Nkayi-Brazzaville par taxi (retour à Brazzaville)</t>
  </si>
  <si>
    <t>Food allowance mission Nkayi du 25 au 31 Juillet 2019</t>
  </si>
  <si>
    <t xml:space="preserve">Taxi office &gt; Casino &gt; Office </t>
  </si>
  <si>
    <t xml:space="preserve">Achat portes-étiquettes, mêtre ruban, sécateur acier et 2 cadenas </t>
  </si>
  <si>
    <t>Perrine Odier</t>
  </si>
  <si>
    <t xml:space="preserve">Taxi office &gt; UE &gt; WCS &gt; Office </t>
  </si>
  <si>
    <t>Taxi bureau-Aeroport pour acheter les billets des avocats,operation qui s'avere sans suite.</t>
  </si>
  <si>
    <t xml:space="preserve">Taxi Aeroport-Agence Air congo Centre-ville pour l'achat des billets </t>
  </si>
  <si>
    <t>Achat des billets d'avion pour OUESSO/Me MALONGA et Me MOUSSAHOU</t>
  </si>
  <si>
    <t xml:space="preserve">Taxi Agence Air congo-Agence ocean du nord talangai pour acheter le billet </t>
  </si>
  <si>
    <t xml:space="preserve">Achat billet Océan du nord BZV-OUESSO </t>
  </si>
  <si>
    <t>Taxi Agence ocean du Nord talangai-bureau</t>
  </si>
  <si>
    <t>Frais de mission OUESSO Maitre MALONGA MBOKO AUDREY</t>
  </si>
  <si>
    <t>Frais de mission OUESSO Maitre ANICET MOUSSAHOU GOMA</t>
  </si>
  <si>
    <t>Taxi domicile-Agence ocean du nord talangai pour me rendre à Ouesso</t>
  </si>
  <si>
    <t>Taxi Agence ocean du nord Ouesso-Résidence</t>
  </si>
  <si>
    <t>Taxi Résidence Ouesso- Agence charden farell pour recuperer l'argent des avocats</t>
  </si>
  <si>
    <t xml:space="preserve">Complément frais de mission OUESSO/Maitre MALONGA </t>
  </si>
  <si>
    <t>Complément frais de mission OUESSO/Maitre ANICET</t>
  </si>
  <si>
    <t>Taxi Agence charden farell-DDEFO pour rencontrer le DD</t>
  </si>
  <si>
    <t>Taxi DDEFO-CAO pour suivre l'audience avec l'agent EF</t>
  </si>
  <si>
    <t>Taxi CAO-restaurant à Ouesso</t>
  </si>
  <si>
    <t>Taxi restaurant-DDEFO pour effectuer la mensuration</t>
  </si>
  <si>
    <t>Taxi DDEFO-MAO pour effectuer la visite geôle</t>
  </si>
  <si>
    <t>Taxi MAO-restaurant à Ouesso</t>
  </si>
  <si>
    <t>Taxi restaurant-Résidence Ouesso</t>
  </si>
  <si>
    <t>Taxi Résidence-hôtel faire une reservation, non faite suite au manque de chambre disponible</t>
  </si>
  <si>
    <t>Taxi hôtel1-hôtel2, resevation faite</t>
  </si>
  <si>
    <t>Taxi hôtel -ddefo pour rencontrer le ddef qui est parti à bzv le matin et la dppi était à une veillée</t>
  </si>
  <si>
    <t>Taxi DDEFO-CAO pour suivre l'audience avec un agent EF</t>
  </si>
  <si>
    <t>Taxi CAO-hôtel pour inspection des lieux</t>
  </si>
  <si>
    <t>Taxi hôtel -restaurant</t>
  </si>
  <si>
    <t xml:space="preserve">Taxi restaurant-secretariat pour imprimer un document </t>
  </si>
  <si>
    <t>Taxi secretariat-Résidence</t>
  </si>
  <si>
    <t xml:space="preserve">Taxi Résidence Ouesso-Station pour reserver les taxis </t>
  </si>
  <si>
    <t>Taxi station Ouesso-ddefo alentours pour attendre la confirmation de l'operation</t>
  </si>
  <si>
    <t>Taxi ddefo parages-CAO pour rencontrer le substitut du procureur sur le cas NDONGUE Alex</t>
  </si>
  <si>
    <t>Taxi CAO-Agence Charden farell Ouesso afin de retirer de l'argent pour le paiement dudit taxi permettant l'évacuation de l'indic</t>
  </si>
  <si>
    <t>Taxi agence charden farell Ouesso-restaurant</t>
  </si>
  <si>
    <t>Taxi restaurant à Ouesso-Résidence</t>
  </si>
  <si>
    <t>Taxi Résidence-restaurant à Ouesso</t>
  </si>
  <si>
    <t>Taxi restaurant-Résidence à Ouesso</t>
  </si>
  <si>
    <t>Taxi Résidence-restauarant à Ouesso</t>
  </si>
  <si>
    <t>Taxi restaurant -hôtel pour clarifier la situation du paiement des nuitées</t>
  </si>
  <si>
    <t>Taxi Hôtel -Résidence à Ouesso</t>
  </si>
  <si>
    <t>Food allowance à Ouesso du 02 au 09 juillet 2019 soit 07 jours</t>
  </si>
  <si>
    <t>Impression en couleur de l'avis de recherche (indic)</t>
  </si>
  <si>
    <t>Taxi Résidence-Agence stelimac</t>
  </si>
  <si>
    <t>Taxi agence Stelimac-Résidence</t>
  </si>
  <si>
    <t>Taxi Restaurant-Résidence</t>
  </si>
  <si>
    <t>Taxi Résidence-Gare routière</t>
  </si>
  <si>
    <t>Taxi Agence stelimac moukondo-domicle à BZV</t>
  </si>
  <si>
    <t>Taxi bureau-marché poto-poto pour acheter des chaises en plastiquers</t>
  </si>
  <si>
    <t>Taxi marché-bureau</t>
  </si>
  <si>
    <t>Taxi bureau-parquet pour rencontrer la greffiere Anna afin de verifier le dossier LOBOKO</t>
  </si>
  <si>
    <t>Taxi parquet-bureau</t>
  </si>
  <si>
    <t>Taxi bureau-Agence Ocean du nord talangai pour acheter le billet,il s'avere qu'il n'y avait pas de place pour le matin si ce n'est que l'apres-midi</t>
  </si>
  <si>
    <t>Taxi Agence ocean Océan du nord-bureau</t>
  </si>
  <si>
    <t>Taxi domicile-Parking lycée pour prendre le bus à destination de NGO</t>
  </si>
  <si>
    <t>Achat billet BZV-NGO</t>
  </si>
  <si>
    <t>Taxi moto NGO-DJAMBALA</t>
  </si>
  <si>
    <t>Taxi moto Parking djambala-hôtel pour installer l'avocat</t>
  </si>
  <si>
    <t>Taxi moto hôtel 1-Hôtel 2 pour l'installation du juriste</t>
  </si>
  <si>
    <t>Taxi moto hôtel-MAD pour effectuer la visite geôle</t>
  </si>
  <si>
    <t>Taxi MAD-Marché à Djambala</t>
  </si>
  <si>
    <t>Taxi moto marché-hôtel</t>
  </si>
  <si>
    <t>Taxi moto hôtel-Agence ocean du nord pour achat des billets</t>
  </si>
  <si>
    <t>Achat Billet Djambala-BZV</t>
  </si>
  <si>
    <t>Taxi moto Agence ocean du nord-ddefd pour rencontrer le dd mais helas ce dernier était en deplacement</t>
  </si>
  <si>
    <t>Taxi moto TGID-restaurant</t>
  </si>
  <si>
    <t>Taxi moto restaurant-hôtel à djambala</t>
  </si>
  <si>
    <t>Taxi moto hôtel-Agence ocean du nord djambala pour voyager</t>
  </si>
  <si>
    <t>Ration des detenus à Djambala du 23 Juillet 2019 soit 01 jour</t>
  </si>
  <si>
    <t>Food allowance à Djambala du 23 au 25 Juillet 2019 soient 02 jours</t>
  </si>
  <si>
    <t>Paiement frais d'hôtel à Djambala du 23 au 25 Juillet 2019 soient 02 Nuitées</t>
  </si>
  <si>
    <t>Taxi domicile-bureau /Aller-Retour pour recuperer les frais de mission et autres sur Ouesso</t>
  </si>
  <si>
    <t>Taxi Bureau-Parquet /Aller-Retour pour le paiement des frais d'appel du dossier</t>
  </si>
  <si>
    <t>Paiement des frais d'appel du dossier Loboko</t>
  </si>
  <si>
    <t>Taxi Bureau-Parquet / pour aller suivre l'audience du cas BONZENGA</t>
  </si>
  <si>
    <t>Taxi Bureau-Parquet/ Aller-Retour pour le paiement des frais d'appel du dossier</t>
  </si>
  <si>
    <t>Paiement des frais d'appel du dossier NGOTENI Arthur et reception de l'ordonnancce</t>
  </si>
  <si>
    <t>Taxi Bureau-Parquet/ Aller-Retour pour la restitution de l'ordonnance comportant une coquille selon la greffiere</t>
  </si>
  <si>
    <t xml:space="preserve">Taxi bureau -cabinet de maître Passi kouka pour lui remettre le chèque (aller et retour) </t>
  </si>
  <si>
    <t>Taxi (aller et retour) bureau-agence océan du nord de Talangai pour acheter les billets de Herick et moi à destination de Ouesso</t>
  </si>
  <si>
    <t xml:space="preserve">Taxi domicile-agence océan du nord de talangai </t>
  </si>
  <si>
    <t xml:space="preserve">Taxi à Ouesso gare routière océan du nord-hôtel </t>
  </si>
  <si>
    <t xml:space="preserve">Taxi à Ouesso, hôtel -aéroport pour le repérage du coin de positionnement de la BJ pendant l'opération </t>
  </si>
  <si>
    <t xml:space="preserve">Taxi aéroport-station service pour repérer l'hôtel de l'opération </t>
  </si>
  <si>
    <t>Taxi station service-Secteur de la DDEF en attendant le signal avant d'aller rencontrer le DD</t>
  </si>
  <si>
    <t xml:space="preserve">Taxi Secteur de la DDEF-premier restaurant où la nourriture n'était pas prête </t>
  </si>
  <si>
    <t xml:space="preserve">Taxi Premier restaurant-deuxième restaurant trouvé </t>
  </si>
  <si>
    <t xml:space="preserve">Taxi restaurant -hôtel </t>
  </si>
  <si>
    <t>Taxi à Ouesso hôtel -restaurant</t>
  </si>
  <si>
    <t>Taxi restaurant -agence océan du nord pour l'achat des billets pour Brazzaville le dimanche. Pas de bus pour le dimanche</t>
  </si>
  <si>
    <t>Taxi à Ouesso, agence océan du nord-agence Stelimac pour l'achat du billet retour, pas de bus pour le dimanche.</t>
  </si>
  <si>
    <t xml:space="preserve">Taxi à Ouesso agence Stelimac -agence Séoul express pour l'achat du billet,  plus de place pour dimanche </t>
  </si>
  <si>
    <t>Taxi à ouesso, agence Séoul express -restaurant</t>
  </si>
  <si>
    <t xml:space="preserve">Taxi à Ouesso,  restaurant -hôtel </t>
  </si>
  <si>
    <t xml:space="preserve">Taxi à Ouesso,  hôtel -deuxième tour à l'agence Stelimac pour vérifications du programme des bus du dimanche et achat de billet,  toujours pas de bus pour dimanche sauf le mercredi. </t>
  </si>
  <si>
    <t xml:space="preserve">Taxi agence Stelimac -deuxième tour à l'agence océan du nord, pour réservation des billet de lundi à destination de Brazzaville. Le guichet était fermé. </t>
  </si>
  <si>
    <t>Taxi à Ouesso agence océan du nord-restaurant</t>
  </si>
  <si>
    <t xml:space="preserve">Taxi à Ouesso,  restaurant-hôtel </t>
  </si>
  <si>
    <t xml:space="preserve">Taxi à Ouesso,  hôtel -premier tour à l'agence océan du nord pour l'achat des billets. Le guichet était fermé. </t>
  </si>
  <si>
    <t xml:space="preserve">Taxi à Ouesso, agence océan du nord restaurant pour le petit déjeuner </t>
  </si>
  <si>
    <t>Taxi à Ouesso,  restaurant -deuxième tour à l'agence océan du nord pour vérifier si le guichet est ouvert. Le guichet toujours fermé pour cause, plus de place pour lundi</t>
  </si>
  <si>
    <t xml:space="preserve">Taxi à Ouesso,  agence océan du nord-agence Séoul express pour renseignements et achat des billets. Pas de bus pour lundi. </t>
  </si>
  <si>
    <t xml:space="preserve">Taxi à Ouesso,  agence Séoul express - agence Stelimac pour renseignements et achat des billets.  Finalement un bus était disponible et les trois billets ont été achetés. </t>
  </si>
  <si>
    <t xml:space="preserve">Taxi à Ouesso,  agence Stelimac -hôtel </t>
  </si>
  <si>
    <t>Food allowance à Ouesso du 04 au 08 juillet 2019</t>
  </si>
  <si>
    <t xml:space="preserve">Achat billet Ouesso -Brazzaville à l'agence Stelimac </t>
  </si>
  <si>
    <t>Taxi à Ouesso, hôtel-gare routière de l'agence Stelimac(pas de bus disponible)</t>
  </si>
  <si>
    <t>Taxi agence de voyage Stelimac-hôtel</t>
  </si>
  <si>
    <t>Taxi à ouesso, hôtel-restaurant</t>
  </si>
  <si>
    <t>Taxi à ouesso, restaurant-hôtel</t>
  </si>
  <si>
    <t>Taxi  à Ouesso hôtel-gare routière de l'agence Stelimac</t>
  </si>
  <si>
    <t>Taxi à Brazzaville agence stelimac de Moukondo-Domicile</t>
  </si>
  <si>
    <t>Taxi bureau-maison d'arrêt de brazzaville pour la visite geôle</t>
  </si>
  <si>
    <t>Taxi maison d'arrêt-bureau</t>
  </si>
  <si>
    <t>Ration des détenus à la maison d'arrêt de BZV</t>
  </si>
  <si>
    <t>Taxi aller et retour :bureau-agence air congo pour achat des billets</t>
  </si>
  <si>
    <t>Taxi domicile-aéroport pour prendre le vol à destination d'Impfondo, suivre le délibéré cas Onguele Thibault et autres</t>
  </si>
  <si>
    <t>Taxi aéroport-bureau( départ annulé pour manquement de place)</t>
  </si>
  <si>
    <t>Taxi domicile-aeroport pour prendre le vol à destination d'Impfondo</t>
  </si>
  <si>
    <t>Taxi moto à Impfondo aéroport-hôtel</t>
  </si>
  <si>
    <t>Taxi moto à Impfondo mon hôtel-hôtel de maître Severin pour faire le point concernant les délibérés des trois affaires Djamal, Onguele Thibault et autres</t>
  </si>
  <si>
    <t>Taxi moto à Impfondo, hôtel de maître Severin-restaurant</t>
  </si>
  <si>
    <t>Taxi moto à Impfondo restaurant- hôtel</t>
  </si>
  <si>
    <t>Taxi moto à Impfondo, hôtel -DDEF pour civilités au DD et compte rendu de l'audience</t>
  </si>
  <si>
    <t>Taxi moto à Impfondo, DDEF-agence Air Congo pour achat de billet retour à Brazzaville</t>
  </si>
  <si>
    <t>Taxi moto à Impfondo, Agence Air Congo-retour à la DDEF, rencontrer le chef faune</t>
  </si>
  <si>
    <t>Taxi moto à Impfondo, DDEF-Restaurant</t>
  </si>
  <si>
    <t>Taxi moto à Impfondo, restaurant-hôtel</t>
  </si>
  <si>
    <t>Taxi moto à Impfondo, hôtel- DDEF pour rencontrer le chef faune qui m'avait appelé pour m'expliquer sa rencontre avec le Procureur pour la situation des scéllés</t>
  </si>
  <si>
    <t>Taxi moto à Impfondo, DDEF-Charden Farell pour le retrait des fonds</t>
  </si>
  <si>
    <t>Taxi moto à Impfondo, Charden Farell- Maison d'arrêt pour la visite geôle</t>
  </si>
  <si>
    <t>Taxi moto à Impfondo, Maison d'arrêt-hôtel</t>
  </si>
  <si>
    <t>Taxi moto à Impfondo, hôtel-restaurant</t>
  </si>
  <si>
    <t>Taxi moto à Impfondo hôtel-hôpital de base, pour visiter Djamal</t>
  </si>
  <si>
    <t>Taxi moto à Impfondo, hôpital de base-hôtel</t>
  </si>
  <si>
    <t>Taxi moto à Impfondo, hôtel-hôpital de base pour la visite de Djamal à l'après midi</t>
  </si>
  <si>
    <t xml:space="preserve">Taxi moto à Impfondo, hôpital de base-maison d'arrêt pour la visite geôle </t>
  </si>
  <si>
    <t>Taxi moto à Impfondo, maison d'arrêt- restaurant</t>
  </si>
  <si>
    <t>Ration des déténus à Impfondo du 26 au 27 juillet 2019</t>
  </si>
  <si>
    <t>Paiement frais d'hôtel à Impfondo du 25 au 29 juillet 2019 soit 4 nuitées</t>
  </si>
  <si>
    <t>Food allowance à Impfondo du 25 au 28 juillet 2019</t>
  </si>
  <si>
    <t>Taxi à Impfondo hôtel-restaurant</t>
  </si>
  <si>
    <t>Taxi restaurant-hôtel</t>
  </si>
  <si>
    <t>Taxi moto à Impfondo, hôtel-aéroport</t>
  </si>
  <si>
    <t>Taxi à Brazzaville, aéroport Maya-Maya-Bureau</t>
  </si>
  <si>
    <t>Taxi: domicile-Beach à destination de Kinshasa RDC</t>
  </si>
  <si>
    <t>Stone</t>
  </si>
  <si>
    <t>Paiement ticket cannot rapide pour la traversée de kinshasa</t>
  </si>
  <si>
    <t>Taxi: Hôtel-QG Conserv Congo</t>
  </si>
  <si>
    <t>Taxi: QG Conser Congo-Hôtel</t>
  </si>
  <si>
    <t>Food Allowance mission Kinshasa du 01 au 09 juillet 2019 soit 8 nuitées</t>
  </si>
  <si>
    <t>Paiement frais d'hôtel pour 08 nuitées à Kinshasa du 01 au 09 juillet 2019</t>
  </si>
  <si>
    <t>Paiement ticket du cannot rapide pour la traversée de Kinshasa-Brazzaville montant en francs congolais de 37000fc</t>
  </si>
  <si>
    <t>Taxi: Beach de Brazzaville-Bureau PALF</t>
  </si>
  <si>
    <t>Herick</t>
  </si>
  <si>
    <t>Taxi: Domicile- Agence océan du nord à destination de pointe noire</t>
  </si>
  <si>
    <t>Taxi: Agence océan du nord de ngoyo pointe noire-Résidence palf</t>
  </si>
  <si>
    <t>Taxi: Residence palf de pointe noire-Bureau Alto</t>
  </si>
  <si>
    <t>Taxi: Residence Palf de pointe noire-Bureau Alto</t>
  </si>
  <si>
    <t>Taxi: Bureau ALTO -Gendarmerie de vindoulou pour rencontrer le CB</t>
  </si>
  <si>
    <t>Taxi: Gendarmerie de Vindoulou-TGI Pointe Noire</t>
  </si>
  <si>
    <t>Taxi: TGI de Pointe Noire-Bureau Alto pour faire les mises à jour des dossiers</t>
  </si>
  <si>
    <t>Taxi: Bureau Alto-Residence Palf</t>
  </si>
  <si>
    <t>Taxi: Residence Palf-Restaurant</t>
  </si>
  <si>
    <t>Taxi: Restaurant-Residence Palf</t>
  </si>
  <si>
    <t>Taxi: Bureau alto-Gendarmerie de Vindoulou</t>
  </si>
  <si>
    <t>Taxi: Gendarmerie de Vindoulou-Bureau de monsieur Bello pour le dépôt de la convocation</t>
  </si>
  <si>
    <t>Taxi: Bureau de monsieur Bello- Agence ACC rejoindre Alexis</t>
  </si>
  <si>
    <t>Taxi: Hotel du milieu au grand marché pour chercher des chambres-Hôtel exaunel de l'aeroport</t>
  </si>
  <si>
    <t>Taxi: Residence palf de pointe noire pour prendre nos baggages-Hôtel Exaunel</t>
  </si>
  <si>
    <t>Taxi: Hôtel-Restaurant</t>
  </si>
  <si>
    <t>Taxi: Restaurant-Hôtel</t>
  </si>
  <si>
    <t>Taxi: Hôtel-Bureau ALTO</t>
  </si>
  <si>
    <t>Taxi: Gendarmerie vindoulou Bureau ALTO</t>
  </si>
  <si>
    <t>Taxi: Bureau ALTO-Hôtel</t>
  </si>
  <si>
    <t>Taxi: Gendarmerie de vindoulou-Hôpital Asice accompagner la victime</t>
  </si>
  <si>
    <t>Taxi: Hôpital Asice-Cabinet de maitre MENGA Avocat Alto</t>
  </si>
  <si>
    <t>Taxi: Cabinet de maitre MENGA-TGI Pointe Noire</t>
  </si>
  <si>
    <t>Taxi: TGI-Hôtel</t>
  </si>
  <si>
    <t>Taxi: Hôtel-Bureau de maitre MENGA avocat d'ALTO</t>
  </si>
  <si>
    <t>Taxi: Bureau de maitre MENGA-Hôpital Adolphe Cisé pour assister la victime cas de viol</t>
  </si>
  <si>
    <t>Taxi: Hôtel-Bureau Alto</t>
  </si>
  <si>
    <t>Taxi: Cabinet de maitre menga avocat d'ALTO-Hôtel</t>
  </si>
  <si>
    <t>Taxi domicile-Bureau-domicile</t>
  </si>
  <si>
    <t>Food allowance pendant la pause</t>
  </si>
  <si>
    <t>Taxi bureau-logeur-bureau/dépot cheque loyer ISSAMBO</t>
  </si>
  <si>
    <t>Taxi Bureau-Agence charden farell-Bureau</t>
  </si>
  <si>
    <t>Taxi bureau-logeur-bureau/dépot cheque guichet loyer ISSAMBO</t>
  </si>
  <si>
    <t>Taxi Bureau-Agence western union LCB-Bureau</t>
  </si>
  <si>
    <t>Taxi CNSS-ONEMO-CONGO TELECOM-Bureau</t>
  </si>
  <si>
    <t>Taxi bureau-onemo-congotelecom-bureau</t>
  </si>
  <si>
    <t>Taxi domicile-Bureau-congotel-bureau</t>
  </si>
  <si>
    <t>Achat materiel travaux et frais main d'oeuvre éléctricien</t>
  </si>
  <si>
    <t>Taxi Bureau- agence wu lcb-agence EU-Bureau</t>
  </si>
  <si>
    <t>Taxi Bureau- onemo-congotélécom-bureau</t>
  </si>
  <si>
    <t>Taxi beac-bureau</t>
  </si>
  <si>
    <t>Taxi Bureau-onemo-impots-onemo-congotélécom-bureau</t>
  </si>
  <si>
    <t>Taxi hôtel-agence océan du nord à oyo</t>
  </si>
  <si>
    <t>Taxi agence océan du nord-gare routière à oyo</t>
  </si>
  <si>
    <t>Food allowance à oyo du 29 juin au 01 juillet 2019</t>
  </si>
  <si>
    <t>Billet par Bus: oyo-ngo</t>
  </si>
  <si>
    <t>Taxi ngo-djambala</t>
  </si>
  <si>
    <t>Taxi Moto gare routière-hôtel à djambala</t>
  </si>
  <si>
    <t>Taxi moto hôtel-restaurant à djambala</t>
  </si>
  <si>
    <t>Taxi moto hôtel-MA à djambala</t>
  </si>
  <si>
    <t>Ration des prévenus à la MA de DJAMBALA</t>
  </si>
  <si>
    <t>Jail Visit</t>
  </si>
  <si>
    <t>Taxi moto MA-ddef à djambala</t>
  </si>
  <si>
    <t>Taxi moto ddef-TGI à djambala</t>
  </si>
  <si>
    <t>Taxi moto TGI-ddef à djambala</t>
  </si>
  <si>
    <t>Taxi moto ddef-hôtel à djambala</t>
  </si>
  <si>
    <t>Taxi moto MA-hôtel à djambala</t>
  </si>
  <si>
    <t>Taxi moto hôtel-ddef à djambala</t>
  </si>
  <si>
    <t>Taxi moto ddef-hôtel de l'avocat à djambala</t>
  </si>
  <si>
    <t>Taxi moto hôtel- agence océan du nord à djambala</t>
  </si>
  <si>
    <t>Taxi moto agence océan du nord-ddef à djambala</t>
  </si>
  <si>
    <t>Taxi moto TGI- agence océan du nord à djambala</t>
  </si>
  <si>
    <t>Achat billet djambala-brazzaville</t>
  </si>
  <si>
    <t>Taxi moto agence océan du nord-hôtel à djambala</t>
  </si>
  <si>
    <t>Paiement frais d'hôtel à djambala du 01 au 04 Juillet 2019 soit 3 nuitées</t>
  </si>
  <si>
    <t>Food allowance à djambala du 01 au 04 Juillet 2019</t>
  </si>
  <si>
    <t>Taxi agence océan du nord mikalou-domicile</t>
  </si>
  <si>
    <t>Taxi bureau-marché moungali</t>
  </si>
  <si>
    <t xml:space="preserve">Taxi marché moungali-bureau </t>
  </si>
  <si>
    <t xml:space="preserve">Taxi bureau-agence océan du nord </t>
  </si>
  <si>
    <t>Taxi agence océan du nord-bureau</t>
  </si>
  <si>
    <t>Taxi bureau-palais de justice</t>
  </si>
  <si>
    <t>Taxi palais de justice-bureau</t>
  </si>
  <si>
    <t xml:space="preserve">Taxi domicile-agence océan du nord </t>
  </si>
  <si>
    <t xml:space="preserve">Taxi agence océan du nord-résidence à Pointe noire </t>
  </si>
  <si>
    <t xml:space="preserve">Taxi résidence-restaurant  à pointe noire </t>
  </si>
  <si>
    <t xml:space="preserve">Taxi restaurant-résidence à pointe noire </t>
  </si>
  <si>
    <t xml:space="preserve">Taxi résidence-ddef à pointe noire </t>
  </si>
  <si>
    <t xml:space="preserve">Taxi ddef-CA à pointe noire </t>
  </si>
  <si>
    <t xml:space="preserve">Taxi CA-ddef à pointe noire </t>
  </si>
  <si>
    <t xml:space="preserve">Taxi ddef-résidence à pointe noire </t>
  </si>
  <si>
    <t xml:space="preserve">Taxi résidence-restaurant à pointe noire </t>
  </si>
  <si>
    <t xml:space="preserve">Taxi restaurtant-résidence à pointe noire </t>
  </si>
  <si>
    <t xml:space="preserve">Taxi résidence-charden farell à pointe noire </t>
  </si>
  <si>
    <t xml:space="preserve">Taxi charden farell-agence océan du nord à pointe noire </t>
  </si>
  <si>
    <t xml:space="preserve">Taxi agence océan du nord-autre agence à pointe noire </t>
  </si>
  <si>
    <t>Achat billet Pointe Noire-Brazzaville</t>
  </si>
  <si>
    <t xml:space="preserve">Taxi autre agence-restaurant à pointe noire </t>
  </si>
  <si>
    <t xml:space="preserve">Taxi restaurant-ACC à pointe noire </t>
  </si>
  <si>
    <t xml:space="preserve">Taxi ACC-agence océan du nord à pointe noire </t>
  </si>
  <si>
    <t xml:space="preserve">Taxi agence océan du nord-résidence à pointe noire </t>
  </si>
  <si>
    <t xml:space="preserve">Taxi résidence-agence de voyage à pointe noire </t>
  </si>
  <si>
    <t>Taxi agence de voyage-domicile</t>
  </si>
  <si>
    <t>Food allowance à pointe noire du 09 au 12 juillet 2019</t>
  </si>
  <si>
    <t>Taxi bureau-agence océan du nord</t>
  </si>
  <si>
    <t>Taxi agence océan du nord-agence stélimac</t>
  </si>
  <si>
    <t>Taxi agence stélimac-agence séoul express</t>
  </si>
  <si>
    <t xml:space="preserve">Taxi agence séoul express-agence trans afrique </t>
  </si>
  <si>
    <t>Taxi agence trans afrique-bureau</t>
  </si>
  <si>
    <t>Taxi domicile-WCS</t>
  </si>
  <si>
    <t>Taxi oyo-Makoua</t>
  </si>
  <si>
    <t>Taxi Moto gare routière-hôtel à Makoua</t>
  </si>
  <si>
    <t>Taxi moto hôtel 1-hôtel 2 à Makoua</t>
  </si>
  <si>
    <t>Taxi moto hôtel 1-hôtel 2  à makoua</t>
  </si>
  <si>
    <t>Taxi moto hôtel 2-hotel 3 à makoua</t>
  </si>
  <si>
    <t>Taxi moto hôtel 3-rond point à makoua</t>
  </si>
  <si>
    <t>Taxi moto rond point-hôtel à makoua</t>
  </si>
  <si>
    <t>Taxi moto hôtel -restaurant à makoua</t>
  </si>
  <si>
    <t>Taxi moto restaurant-hôtel à makoua</t>
  </si>
  <si>
    <t>Taxi Moto hôtel-gare routière à makoua</t>
  </si>
  <si>
    <t>Taxi Makoua-Ouesso</t>
  </si>
  <si>
    <t>Taxi gare routière-résidence palf à Ouesso</t>
  </si>
  <si>
    <t>Taxi résidence-ddef à Ouesso</t>
  </si>
  <si>
    <t>Taxi DDEF-TGI à Ouesso</t>
  </si>
  <si>
    <t>Taxi TGI-Ddef à Ouesso</t>
  </si>
  <si>
    <t>Taxi ddef-agence océan du nord à Ouesso</t>
  </si>
  <si>
    <t>Taxi agence océan du nord-agence stélimac à Ouesso</t>
  </si>
  <si>
    <t>Achat billet Ouesso-brazzaville</t>
  </si>
  <si>
    <t>Taxi agence stélimac-résidence à Ouesso</t>
  </si>
  <si>
    <t>Taxi résidence-restaurant à ouesso</t>
  </si>
  <si>
    <t>Taxi restaurant-résidence à ouesso</t>
  </si>
  <si>
    <t>Taxi résidence-agence stélimac à ouesso</t>
  </si>
  <si>
    <t>Taxi agence stélimac mikalou-domicile</t>
  </si>
  <si>
    <t>Food allowance mission ouesso du 17 au 20 juillet 2019</t>
  </si>
  <si>
    <t>Taxi hôtel - gare trans afrique express pour retour de mission de Dolisie</t>
  </si>
  <si>
    <t>Taxi gare trans Afrique BZV - domicile retour de mission</t>
  </si>
  <si>
    <t>Food Allowance mission de Dolisie du 25 au 01/07/2019</t>
  </si>
  <si>
    <t>Paiement frais d'hôtel mission de Dolisie 06 nuitées du 25/06 au 01/07/2019</t>
  </si>
  <si>
    <t>Taxi domicile - Casino pour chercher des cartons pour le démenagement</t>
  </si>
  <si>
    <t>Taxi casino - Park 'n' shop pour chercher des cartons pour le démenagement</t>
  </si>
  <si>
    <t>Taxi park n shop - Batilux pour chercher des cartons pour démenagement</t>
  </si>
  <si>
    <t>Taxi Batilux - poto poto pour chercher des cartons</t>
  </si>
  <si>
    <t>Taxi poto poto - domicile chercher de l'argent pour acheter les cartons</t>
  </si>
  <si>
    <t>Taxi domicile - marché poto poto pour l'achat des cartons</t>
  </si>
  <si>
    <t>Achat de 6 cartons pour le démenagement</t>
  </si>
  <si>
    <t>Taxi marché poto poto - bureau avec les cartons</t>
  </si>
  <si>
    <t>Taxi bureau - marché poto poto pour changer les cartons</t>
  </si>
  <si>
    <t>Taxi marché poto poto - bureau avec les cartons changés</t>
  </si>
  <si>
    <t>Taxi résidence - domicile retour du démenagement</t>
  </si>
  <si>
    <t>Taxi résidence - Agence Ocean du nord de Moungali pour l'achat du billet BZV-PNR</t>
  </si>
  <si>
    <t>Achat du billet BZV-PNR pour mission d'investigation</t>
  </si>
  <si>
    <t>Taxi domicile - gare routière pour mission de PNR</t>
  </si>
  <si>
    <t>Taxi gare routière ocean OCH - Tchimbamba appartement</t>
  </si>
  <si>
    <t>Taxi appartement - Tchyster rencontrer une cible</t>
  </si>
  <si>
    <t>Achat à manger et à boire lors de la rencontre avec la cible</t>
  </si>
  <si>
    <t>Trust Building</t>
  </si>
  <si>
    <t>Taxi Tchyster - gare de Dolisie à PNR rencontrer une cible</t>
  </si>
  <si>
    <t>Taxi gare de Dolisie à PNR - grand marché pour rendez vous avec cible</t>
  </si>
  <si>
    <t>Achat boisson lors de la rencontre avec la cible</t>
  </si>
  <si>
    <t>Taxi grand marché - marché du plateau voir une cible</t>
  </si>
  <si>
    <t>Achat à manger et à boire au restaurant pour la cible</t>
  </si>
  <si>
    <t>Taxi marché du plateau - rails a côté d'Azur pour prospection</t>
  </si>
  <si>
    <t>Taxi rail train - appartement retour du terrain</t>
  </si>
  <si>
    <t>Taxi appartement - marché du plateau pour rendez vous avec la cible</t>
  </si>
  <si>
    <t>Taxi marché du plateau - Péage Ngoyo pour mission sur Nzassi</t>
  </si>
  <si>
    <t>Taxi péage ngoyo - Nzassi pour mission de prospection</t>
  </si>
  <si>
    <t>Taxi moto gare Nzassi - hôtel mission de Nzassi</t>
  </si>
  <si>
    <t>Taxi moto hôtel - espace monseigneur rencontrer une cible et son frère</t>
  </si>
  <si>
    <t>Achat à manger lors de la rencontre avec les cibles</t>
  </si>
  <si>
    <t>Taxi espace monseigneur - gare routière de Nzassi pour prospection</t>
  </si>
  <si>
    <t>Taxi gare routière de Nzassi - mosquée pour prospection</t>
  </si>
  <si>
    <t>Taxi mosquée - hôtel retour du terrain</t>
  </si>
  <si>
    <t>Taxi hôtel - marché de Nzassi pour investigation</t>
  </si>
  <si>
    <t>Taxi moto marché de la frontière - quartier 1 rencontrer une cible</t>
  </si>
  <si>
    <t xml:space="preserve">Achat à manger lors de la rencontre avec la cible </t>
  </si>
  <si>
    <t>Taxi moto quartier 1 - quartier 2 pour prospection</t>
  </si>
  <si>
    <t>Taxi moto quartier 2 - Ngoyo peage pour retrait d'argent a Charden Farell</t>
  </si>
  <si>
    <t>Taxi Ngoyo péage - Nzassi retour de retrait d'argent</t>
  </si>
  <si>
    <t>Taxi moto gare de Nzassi - espace jour-j pour la rencontre avec le traf</t>
  </si>
  <si>
    <t>Achat à boire lors de la rencontre avec la cible</t>
  </si>
  <si>
    <t>Taxi moto espace jour-j - restaurant pour manger</t>
  </si>
  <si>
    <t>Taxi moto  espace jour-j - hôtel retour du terrain</t>
  </si>
  <si>
    <t>Taxi moto hôtel - marché de Nzassi pour prospection</t>
  </si>
  <si>
    <t>Taxi moto marché de la frontière - espace jour-j rencontrer une cible</t>
  </si>
  <si>
    <t>Achat à manger lors de la rencontre avec la cible</t>
  </si>
  <si>
    <t>Taxi moto espace jour-j - mosquée sounnat pour prospection</t>
  </si>
  <si>
    <t>Taxi moto mosquée - quartier mbindou pour prospection</t>
  </si>
  <si>
    <t>Taxi moto quartier mbindou - maison blanche pour rendez-vos avec une cible</t>
  </si>
  <si>
    <t>Achat de boissons lors de la rencontre</t>
  </si>
  <si>
    <t>Taxi moto maison blanche - restaurant</t>
  </si>
  <si>
    <t>Taxi moto restaurant - hôtel retour du terrain</t>
  </si>
  <si>
    <t>Taxi hôtel - espace monseigneur rencontrer une cible</t>
  </si>
  <si>
    <t>Taxi moto espace monseigneur - quartier 1 rencontrer une cible</t>
  </si>
  <si>
    <t>Taxi moto quartier 1 - gare de Nzassi pour prospection</t>
  </si>
  <si>
    <t>Taxi moto gare de Nzassi - hôtel prendre mon sac pour retour sur PNR</t>
  </si>
  <si>
    <t>Taxi moto hôtel - gare pour retour sur PNR</t>
  </si>
  <si>
    <t>Taxi Nzassi - Ngoyo Pnr</t>
  </si>
  <si>
    <t>Taxi Ngoyo péage - OCH por achat de mon billet PNR-BZV</t>
  </si>
  <si>
    <t xml:space="preserve">Taxi OCH - Fond tié-tié pour achat du billet PNR-BZV </t>
  </si>
  <si>
    <t>Achat billet PNR-BZV Trans Sofico</t>
  </si>
  <si>
    <t>Taxi Fond tié-tié - marché du plateau rencontrer une cible</t>
  </si>
  <si>
    <t>Taxi marché du plateau - appartement</t>
  </si>
  <si>
    <t>Taxi appartement - fond tié-tié agence trans sofico pour retour de mission</t>
  </si>
  <si>
    <t>Taxi gare trans sofico - domicile retor de mission</t>
  </si>
  <si>
    <t>Paiement frais d'hôtel du 11 au 14/07/2018 mission de Nzassi-PNR</t>
  </si>
  <si>
    <t>Food Allowance mission de Nzassi-PNR du 09 au 15/07/2019</t>
  </si>
  <si>
    <t>Taxi domicile - gare routière ocean pour mission de Souanké</t>
  </si>
  <si>
    <t>Achat billet ocean BZV-Ouesso pour mission de Souanké</t>
  </si>
  <si>
    <t>Taxi gare ocean Ouesso - hôtel mission de Souanké</t>
  </si>
  <si>
    <t>Taxi hôtel - restaurant pour achat à manger</t>
  </si>
  <si>
    <t>Taxi restaurant - hôtel mission souanké</t>
  </si>
  <si>
    <t xml:space="preserve">Taxi hôtel - gare routière de souanké à Ouesso </t>
  </si>
  <si>
    <t>Achat du billet ouesso - Souanké pour mission d'investigation</t>
  </si>
  <si>
    <t>Taxi gare routière de souanké - hôtel</t>
  </si>
  <si>
    <t>Taxi moto restaurant - hôtel retour du restaurant</t>
  </si>
  <si>
    <t>Taxi hôtel - rue Lepoupa Robert pour investigation</t>
  </si>
  <si>
    <t>Taxi moto rue Lepoupa Robert - av Marien Ngouabi pour investigation</t>
  </si>
  <si>
    <t>Taxi moto av Marien Ngouabi - rue Mathias Ade pour investigation</t>
  </si>
  <si>
    <t>Taxi moto rue Mathias Ade - av Donatien Bio pour prospection</t>
  </si>
  <si>
    <t>Taxi moto av Donatien Bio - rue Bintoma Martin pour prospection</t>
  </si>
  <si>
    <t>Taxi moto rue Bintoma Martin - Charden Farell pour retrait d'argent</t>
  </si>
  <si>
    <t>Taxi moto Charden Farell - restaurant</t>
  </si>
  <si>
    <t>Taxi moto restaurant - stade de Souanké pour prospection</t>
  </si>
  <si>
    <t>Taxi moto stade - hôtel retour du terrain</t>
  </si>
  <si>
    <t>Taxi moto hôtel - av Marien Ngouabi pour prospection</t>
  </si>
  <si>
    <t>Taxi av Marien Ngouabi - av Donatien Bio pour investigation</t>
  </si>
  <si>
    <t>Taxi moto av Donatien Bio - rue Bouap pour investigation</t>
  </si>
  <si>
    <t>Taxi moto rue Bouap - Sénat night club pour investigation</t>
  </si>
  <si>
    <t>Taxi moto sénat night club - gare routière de Souanké rencontrer la cible</t>
  </si>
  <si>
    <t xml:space="preserve">Achat à manger et boisson lors de la rencontre avec la cible </t>
  </si>
  <si>
    <t>Taxi moto gare - petit stade voir une cible</t>
  </si>
  <si>
    <t>Taxi moto petit stade - hôtel retour du terrain</t>
  </si>
  <si>
    <t xml:space="preserve">Taxi moto hôtel - restaurant </t>
  </si>
  <si>
    <t>Taxi moto hôtel - marché de souanké pour prospection</t>
  </si>
  <si>
    <t>Taxi moto marché - rue Bintoma Martin pour prospection</t>
  </si>
  <si>
    <t>Taxi moto rue Bintoma Martin - sous préfecture de Souanké pour investigation</t>
  </si>
  <si>
    <t>Taxi moto sous préfecture de Souanké - marché pour la rencontre avec une cible</t>
  </si>
  <si>
    <t>Achat  à manger plus boisson lors de la rencontre avec les cibles</t>
  </si>
  <si>
    <t>Taxi moto marché - stade de souanké pour prospection</t>
  </si>
  <si>
    <t>Taxi moto stade - vers le sénat night club pour investigation</t>
  </si>
  <si>
    <t>Taxi moto sénat night club - rue Bintoma Martin pour prospection</t>
  </si>
  <si>
    <t>Taxi moto rue Bintoma Martin - hôtel retour du terrain</t>
  </si>
  <si>
    <t>Taxi moto hôtel - rue Bouap pour prospection</t>
  </si>
  <si>
    <t>Taxi moto rue Bouap - av Donatien Bio pour prospection</t>
  </si>
  <si>
    <t>Taxi moto av Donatien Bio - marché pour prospection</t>
  </si>
  <si>
    <t>Taxi moto marché - restaurant pour le rendez vous avec la cible</t>
  </si>
  <si>
    <t>Achat à manger et boissons lors de la rencontre avec les cibles</t>
  </si>
  <si>
    <t>Taxi moto restaurant - marché rencontrer une cible</t>
  </si>
  <si>
    <t>Taxi moto marché - centre de santé intègre de Souanké pour prospection</t>
  </si>
  <si>
    <t>Taxi moto centre de santé - restaurant pour me ressourcer</t>
  </si>
  <si>
    <t>Taxi moto hôtel - gare routière de Souanké pour voyage sur Ouesso</t>
  </si>
  <si>
    <t>Achat billet Souanké-Ouesso</t>
  </si>
  <si>
    <t>Taxi moto gare routière - agence ocean du nord pour l'achat du billet Ouesso-BZV</t>
  </si>
  <si>
    <t xml:space="preserve">Taxi moto ocean du nord - stelimac pour l'achat du billet Ouesso-BZV </t>
  </si>
  <si>
    <t>Achat du billet Ouesso-BZV à l'agence stelimac pour retour de mission</t>
  </si>
  <si>
    <t xml:space="preserve">Taxi agence stelimac - hôtel </t>
  </si>
  <si>
    <t>Taxi hôtel 1 - hôtel 2</t>
  </si>
  <si>
    <t xml:space="preserve">Taxi hôtel - gare routière stelimac </t>
  </si>
  <si>
    <t>Taxi gare routière stelimac BZV - domicile retour de mission</t>
  </si>
  <si>
    <t>Paiement frais d'hôtel pour 05 nuitées du 18 au 23/07/2019</t>
  </si>
  <si>
    <t>Paiement frais d'hôtel à Ouesso 01 nuitée du 23 au 24/07/2019</t>
  </si>
  <si>
    <t>Food Allowance mission de Souanké du 17 au 24/07/2019</t>
  </si>
  <si>
    <t>Taxi bureau - agence Ocean du nord Moungali pour l'achat du billet Brazzaville-Makoua</t>
  </si>
  <si>
    <t>Taxi Moungali - Talangai pour l'achat du billet BZV-Makoua</t>
  </si>
  <si>
    <t>Achat du billet BZV-Makoua pour mission d'investigation</t>
  </si>
  <si>
    <t>Taxi ocean du nord Talangai - domicile retour d'achat du billet de mission</t>
  </si>
  <si>
    <t>Taxi domicile - agence ocean du nord de Talangai pour mission de Makoua</t>
  </si>
  <si>
    <t>Taxi moto  gare ocean du nord - hôtel</t>
  </si>
  <si>
    <t>Taxi moto hôtel - gare routière de Makoua pour voyage sur Ouesso</t>
  </si>
  <si>
    <t xml:space="preserve">Achat du billet Makoua-Ouesso pour suite de la mission </t>
  </si>
  <si>
    <t xml:space="preserve">Taxi gare routière Ouesso - hôtel </t>
  </si>
  <si>
    <t>Taxi hôtel 1- hôtel 2 car plus de place à l'hôtel 1</t>
  </si>
  <si>
    <t>Taxi hôtel 2 - hôtel 3 car pas de place a l'hôtel 2</t>
  </si>
  <si>
    <t>Taxi hôtel 3 - hôtel 4 pour chercher la chambre</t>
  </si>
  <si>
    <t>Taxi hôtel 4- hôtel 5 à Ouesso</t>
  </si>
  <si>
    <t xml:space="preserve">Taxi hôtel - av Bomouali avec la cible </t>
  </si>
  <si>
    <t>Achat de la nourriture et boisson au restaurant bar pour discuter avec la cible</t>
  </si>
  <si>
    <t>Taxi av Bomouali - hôtel retour de la rencontre avec la cible</t>
  </si>
  <si>
    <t xml:space="preserve">Taxi hôtel - Agence MTN pour ré-identification de ma carte sim </t>
  </si>
  <si>
    <t>Taxi agence MTN - restaurant mission de Ouesso</t>
  </si>
  <si>
    <t>Taxi Restaurant - agence MTN pour la suite d'identification de ma carte sim</t>
  </si>
  <si>
    <t>Taxi agence MTN - hôtel après ré-identification de ma sim</t>
  </si>
  <si>
    <t>Taxi hôtel - agence Charden Farell pour le retrait du budget de mission</t>
  </si>
  <si>
    <t>Taxi Agence Charden Farell - restaurant mission de Ouesso</t>
  </si>
  <si>
    <t>Taxi Restaurant - hôtel retour du terrain</t>
  </si>
  <si>
    <t>Taxi Hôtel - Place rouge pour rencontrer la cible</t>
  </si>
  <si>
    <t>Taxi place rouge - hôtel retour du rendez-vous avec la cible</t>
  </si>
  <si>
    <t>Taxi hôtel - vers ocean du nord voir la cible</t>
  </si>
  <si>
    <t xml:space="preserve">Achat à boire lors de la rencontre avec la cible </t>
  </si>
  <si>
    <t>Taxi agence ocean du nord (restaurant la Camerounaise) - agence stelimac pour reservation du billet Ouesso-Oyo</t>
  </si>
  <si>
    <t xml:space="preserve">Achat du billet Ouesso-Oyo pour suite de la mission </t>
  </si>
  <si>
    <t>Taxi agence stelimac - av Daniel Abibi pour rendez vous avec une autre cible</t>
  </si>
  <si>
    <t>Taxi av Daniel Abibi - hôtel retour du terrain</t>
  </si>
  <si>
    <t>Taxi hôtel - gare routière pour descente sur Oyo</t>
  </si>
  <si>
    <t>Taxi gare routière Oyo - hôtel mission d'Oyo</t>
  </si>
  <si>
    <t>Taxi hôtel - jardin publique pour rencontrer la cible</t>
  </si>
  <si>
    <t>Taxi Jardin publique - SOTRAB chez l'ami de la cible</t>
  </si>
  <si>
    <t xml:space="preserve">Taxi SOTRAB - restaurant </t>
  </si>
  <si>
    <t>Taxi restaurant - hôtel retour du terrain</t>
  </si>
  <si>
    <t xml:space="preserve">Taxi à BZV : domicile - gare routière à destination de Ouesso </t>
  </si>
  <si>
    <t xml:space="preserve">Décharge </t>
  </si>
  <si>
    <t xml:space="preserve">Taxi à Ouesso : gare routière - hôtel </t>
  </si>
  <si>
    <t>Taxi à Ouesso : hôtel - aéroport - hôtel de i23c  (repérages )</t>
  </si>
  <si>
    <t>Taxi à Ouesso : hôtel de i23c - alentours de la ddef en attendant la vérification des produits par i23c pour enfin mobiliser les EF</t>
  </si>
  <si>
    <t xml:space="preserve">Taxi à Ouesso : Alentours de ddef - restaurant  (1 plat de nourriture ) - restaurant 2 - hôtel </t>
  </si>
  <si>
    <t xml:space="preserve">Taxi à Ouesso : hôtel - restaurant - hôtel </t>
  </si>
  <si>
    <t xml:space="preserve">Taxi à Ouesso : Hôtel restaurant - hôtel le matin </t>
  </si>
  <si>
    <t xml:space="preserve">Taxi à Ouesso : Hôtel restaurant - hôtel le soir </t>
  </si>
  <si>
    <t>Paiement frais d'hôtel Nuitées à Ouesso du 04 au 08 juillet 2019</t>
  </si>
  <si>
    <t xml:space="preserve">Achat billet Ouesso - BZV </t>
  </si>
  <si>
    <t xml:space="preserve">Paiement frais d'hôtel Nuitée à Ouesso du 08 au 09 juillet </t>
  </si>
  <si>
    <t>Taxi à Ouesso : hôtel - gare routière - hôtel suite au départ manqué pour BZ (la société de transport n'ayant pas de bus disponible malgré l'achat des billets )</t>
  </si>
  <si>
    <t xml:space="preserve">Taxi à Ouesso : hôtel - gare routière à destination de BZV </t>
  </si>
  <si>
    <t xml:space="preserve">Taxi à BZV : Gare routière - domicile après la mission  de Ouesso </t>
  </si>
  <si>
    <t xml:space="preserve">Taxi à BZV : bureau - palais de justice - bureau rencontrer la greffière du juge d'instruction au sujet de l'ordonnance portant libération de NGOTENI Arthur. </t>
  </si>
  <si>
    <t xml:space="preserve">Taxi à BZV: domicile - gare routière à destination d'Oyo </t>
  </si>
  <si>
    <t>Achat Billet BZV- Oyo</t>
  </si>
  <si>
    <t xml:space="preserve">Taxi à Oyo : gare routière - hôtel </t>
  </si>
  <si>
    <t xml:space="preserve">Taxi à Oyo : hôtel - gendarmerie voir l'état de santé du détenu Blandain </t>
  </si>
  <si>
    <t xml:space="preserve">Taxi à Oyo : gendarmerie - marché - gendarmerie, acheter la ration du détenu Blandain </t>
  </si>
  <si>
    <t xml:space="preserve">Ration du détenu Blandain à Oyo </t>
  </si>
  <si>
    <t xml:space="preserve">Taxi à Oyo : gendarmerie - tribunal rencontrer les magistrats </t>
  </si>
  <si>
    <t xml:space="preserve">Taxi à Oyo : tribunal - restaurant - hôtel </t>
  </si>
  <si>
    <t>AGIOS DU 31/05/19 AU 30/06/2019</t>
  </si>
  <si>
    <t>Règlement facture bonus média portant sur l'arrestation de (5) trafifiquants d'ivoires et peau de panthers le 21 et 23juin 19(Djambala -Plateau)</t>
  </si>
  <si>
    <t>FRAIS RET.DEPLACE Chq n°3635061</t>
  </si>
  <si>
    <t>RGL FRS/RETRAIT DU 03/06/19</t>
  </si>
  <si>
    <t>Relevé</t>
  </si>
  <si>
    <t>Virt Grant Wildcat</t>
  </si>
  <si>
    <t>FRAIS RET.DEPLACE Chq n°3635063</t>
  </si>
  <si>
    <t>COTISATION WEB BANK</t>
  </si>
  <si>
    <t>Reglement bonus média/audiences du 24/07/19/CA de PNR et TGI de Djambala chq n°3635065</t>
  </si>
  <si>
    <t>FRAIS RET.DEPLACE Chq n°3635065</t>
  </si>
  <si>
    <t>FRAIS RET.DEPLACE Chq n°3635066</t>
  </si>
  <si>
    <t>FRAIS RET.DEPLACE Chq n°3635067</t>
  </si>
  <si>
    <t>FRAIS RET.DEPLACE Chq n°3635068</t>
  </si>
  <si>
    <t>FRAIS RET.DEPLACE Chq n°3635069</t>
  </si>
  <si>
    <t>AGIOS DU 31/05/19 AU 30/06/19</t>
  </si>
  <si>
    <t>FRAIS RET.DEPLACE Chq n°3126095</t>
  </si>
  <si>
    <t>FRAIS RET.DEPLACE Chq n°3126098</t>
  </si>
  <si>
    <t>FRAIS RET.DEPLACE Chq n°3126102</t>
  </si>
  <si>
    <t>FRAIS RET.DEPLACE Chq n°3126104</t>
  </si>
  <si>
    <t>FRAIS RET.DEPLACE Chq n°3126103</t>
  </si>
  <si>
    <t>FRAIS RET.DEPLACE Chq n°3126108</t>
  </si>
  <si>
    <t>FRAIS RET.DEPLACE Chq n°3126106</t>
  </si>
  <si>
    <t>FRAIS RET.DEPLACE Chq n°3126111</t>
  </si>
  <si>
    <t>FRAIS RET.DEPLACE Chq n°3126109</t>
  </si>
  <si>
    <t>FRAIS D'EXTRAIT DE COMPTE</t>
  </si>
  <si>
    <t>FRAIS RET.DEPLACE Chq n°3126112</t>
  </si>
  <si>
    <t>FRAIS RET.DEPLACE Chq n°3126113</t>
  </si>
  <si>
    <t>FRAIS RET.DEPLACE Chq n°3126117</t>
  </si>
  <si>
    <t>FRAIS RET.DEPLACE Chq n°3126114</t>
  </si>
  <si>
    <t>FRAIS RET.DEPLACE Chq n°3126115</t>
  </si>
  <si>
    <t>Operations</t>
  </si>
  <si>
    <t>Crépin IBOUILI -Bonus pour mission opération Djambala et suivi juridique Owando</t>
  </si>
  <si>
    <t>Hérick TCHICAYA-Bonus de responsabilité du mois de juin 2019</t>
  </si>
  <si>
    <t>Jospin KAYA -Bonus mission Opération Djambala</t>
  </si>
  <si>
    <t xml:space="preserve">Crépin IBOUILI- Bonus du mois de mai 2019 </t>
  </si>
  <si>
    <t>Telephone</t>
  </si>
  <si>
    <t>Travel expenses</t>
  </si>
  <si>
    <t>Achat papier toilette pour le bureau PALF</t>
  </si>
  <si>
    <t>Equimpent</t>
  </si>
  <si>
    <t>Court fees</t>
  </si>
  <si>
    <t>Achat timbres impots dossiers  ONEMO-  CI64 et Amenophys Moussakandat</t>
  </si>
  <si>
    <t xml:space="preserve">Frais payé au Soudeur pour démontage de la porte et repiquage. </t>
  </si>
  <si>
    <t>Achat crédit téléphonique (activation internet)/Voyage mission RDC</t>
  </si>
  <si>
    <t>Achat crédit téléphonique (appel et sms)/Voyage mission RDC</t>
  </si>
  <si>
    <t>Achat crédit téléphonique (contacter les cibles de Ouesso)</t>
  </si>
  <si>
    <t>Achat serrures marque LENG pour le nouvel appartement</t>
  </si>
  <si>
    <t>Achat serrures marque Laperche  pour le nouvel appartement</t>
  </si>
  <si>
    <t>Achat Serrure complx pour le nouvel appartement</t>
  </si>
  <si>
    <t>Frais de transfert à Jack Bénisson/RCA</t>
  </si>
  <si>
    <t xml:space="preserve">Achat credit téléphonique pour le forfait internet de 8 jours et de la carte Sim Orange en RDC </t>
  </si>
  <si>
    <t>Paiement de la redevance au beach/mission RDC</t>
  </si>
  <si>
    <t>Paiement de la redevance au beach de Kinshasa/mission RDC</t>
  </si>
  <si>
    <t>Paiement de la redevance au beach de Brazzaville/mission RDC</t>
  </si>
  <si>
    <t>Bank fees</t>
  </si>
  <si>
    <t>Achat credit téléphonique AIRTEL/ Budget du mois d'oût 2019 -CHQ N° 3635069</t>
  </si>
  <si>
    <t>Achat credit téléphonique MTN/Budget du mois d'août 2019/CHQ 3635070</t>
  </si>
  <si>
    <t>Reglement salaire du mois de juin 2019/Alexis NGOMA</t>
  </si>
  <si>
    <t>Reglement commission relatif au nouvel appartement PALF/CHQ N°3126102</t>
  </si>
  <si>
    <t>Reglement salaire du mois de juillet 2019/CI64 CHQ N°3126117</t>
  </si>
  <si>
    <t>Reglement salaire du mois de juillet 2019/Alexis NGOMA  CHQ N°3126114</t>
  </si>
  <si>
    <t>Reglement salaire du mois de juillet 2019/Jospin KAYA  CHQ N°3126115</t>
  </si>
  <si>
    <t>Frais de mission Jack Bénisson MALONGA pour 03 mois /CHQ N°3126113</t>
  </si>
  <si>
    <t>Paiement loyer 2eme trimestre (Avril-Mai-Juin 19)/MR ISSAMBO Dieudonné</t>
  </si>
  <si>
    <t>Avance honoraires contrat d'avocat Me MOUYETI/Cas MOUKASSA et consorts</t>
  </si>
  <si>
    <t>Avance honoraires contrat d'avocat Me MOUYETI/Cas FOUA MICK et consorts</t>
  </si>
  <si>
    <t>Avance honoraires de consultation à la Coordinatrice, Perrine ODIER / CHQ N°3126112</t>
  </si>
  <si>
    <t>Achat de 04 chaises en plastiques pour le bureau PALF</t>
  </si>
  <si>
    <t>Reglement honoraire de consultation du mois de juillet 2019/iT87</t>
  </si>
  <si>
    <t>Reglement honoraire de consultation du mois de juillet 2019/i23c</t>
  </si>
  <si>
    <t>Cézarine Elga MAHOUKOU (technicienne de surface)-Prestation du mois de juin 2019/Case de passage PNR</t>
  </si>
  <si>
    <t>Odile FIELO (Technicienne de surface) Prestation du mois de juin 2019/Bureau PALF BZV</t>
  </si>
  <si>
    <t>Frais de mission PNR/Maitre Severin MIAKASSISSA</t>
  </si>
  <si>
    <t>Frais de transfert charden farell à Amenophys pour complement budget avocats Ouesso</t>
  </si>
  <si>
    <t>Frais de Transfert charden farell à i23c /OUESSO</t>
  </si>
  <si>
    <t>Frais de Transfert charden farell à i23c/OUESSO</t>
  </si>
  <si>
    <t>Frais de Transfert à Gaudet en RDC par l'agence MILEDI/RDC</t>
  </si>
  <si>
    <t>Frais de Transfert charden farell à Dalia /PNR</t>
  </si>
  <si>
    <t>Frais de Transfert charden farell à IT87/ PNR</t>
  </si>
  <si>
    <t>Frais de Transfert à Alexis NGOMA à Dolisie par Charden Farell</t>
  </si>
  <si>
    <t>Frais de Transfert charden farell à Amenophys/Ouesso</t>
  </si>
  <si>
    <t>Me Scrutin Mabiking MOUYETI-Frais de mission DJAMBALA</t>
  </si>
  <si>
    <t>Me MOUYEI Scrutin Mabiking-Frais de mission DJAMBALA</t>
  </si>
  <si>
    <t>Flight</t>
  </si>
  <si>
    <t>Achat billet d'avion retour IMPFONDO-BZV</t>
  </si>
  <si>
    <t>Achat billet d'avion Impfondo -Brazzaville à Air Congo</t>
  </si>
  <si>
    <t>Achat billet PNR-BZV</t>
  </si>
  <si>
    <t>Billet Makoua-Etoumbi</t>
  </si>
  <si>
    <t>Billet Etoumbi - Makoua</t>
  </si>
  <si>
    <t>Billet Owando - Oyo</t>
  </si>
  <si>
    <t>Taxi Agence Océan du Nord Oyo - Restaurant</t>
  </si>
  <si>
    <t xml:space="preserve">Achat billet d'avion BZV-IMPFONDO </t>
  </si>
  <si>
    <t>Achat billet d'avion pour Impfondo/Maître Severin</t>
  </si>
  <si>
    <t>Achat billet d'avion pour Impfondo</t>
  </si>
  <si>
    <t>ɣ</t>
  </si>
  <si>
    <t>o</t>
  </si>
  <si>
    <t>Paiement frais d'Hôtel du 29 juin au 02 juillet 2019 à DOLISIE</t>
  </si>
  <si>
    <t>20/GCF</t>
  </si>
  <si>
    <t>Paiement frais d'hôtel 06 nuités du 25/06 au 01/07/2019  à  NKAYI</t>
  </si>
  <si>
    <t>020706002019--38</t>
  </si>
  <si>
    <t>Paiement frais d'hôtel à OYO du 29 juin au 01 juillet 2019 soit 2 nuitées</t>
  </si>
  <si>
    <t>11/GCF</t>
  </si>
  <si>
    <t>Achat billets BZV-Ouesso pour Jopsin</t>
  </si>
  <si>
    <t xml:space="preserve">Achat billet BZV-Ouesso pour Herick </t>
  </si>
  <si>
    <t>050706002019--50</t>
  </si>
  <si>
    <t>08/GCF</t>
  </si>
  <si>
    <t>14/GCF</t>
  </si>
  <si>
    <t>07/GCF</t>
  </si>
  <si>
    <t>Achat Billet Ouesso à l'agence stelimac par Jospin</t>
  </si>
  <si>
    <t>Paiement frais d'hôtel à Ouesso du 04 au 08 juillet 2019 soit 4 nuitées</t>
  </si>
  <si>
    <t>Paiement frais d'hôtel à Ouesso du 08 au 09 juillet 2019 soit 1 nuitée</t>
  </si>
  <si>
    <t>Achat billet d'avion BZV-PNR pour Maitre Sevérin</t>
  </si>
  <si>
    <t>Paiement facture d'electricité bureau PALF (Mai-Juin 2019)</t>
  </si>
  <si>
    <t xml:space="preserve">Achat billet Brazzaville-Pointe noire </t>
  </si>
  <si>
    <t>090706302019--23</t>
  </si>
  <si>
    <t>090706302019--67</t>
  </si>
  <si>
    <t>Frais de Transfert charden farell à CI64/ETOUMBI</t>
  </si>
  <si>
    <t>24/GCF</t>
  </si>
  <si>
    <t>12/GCF</t>
  </si>
  <si>
    <t>15/GCF</t>
  </si>
  <si>
    <t>Paiement frais d'hôtel à makoua du 17 au 18 juillet 2019</t>
  </si>
  <si>
    <t>WU</t>
  </si>
  <si>
    <t xml:space="preserve">Achat billet pour la mission de pointe noire Alexis </t>
  </si>
  <si>
    <t xml:space="preserve">Achat billet pour la mission de pointe noire </t>
  </si>
  <si>
    <t>220705002019--24</t>
  </si>
  <si>
    <t>Paiement frais d'hôtel pour 06 nuitées à OUESSO DU 16 AU 22 JUILLET 2019</t>
  </si>
  <si>
    <t>240707002019--37</t>
  </si>
  <si>
    <t>D23</t>
  </si>
  <si>
    <t>260707302019--18</t>
  </si>
  <si>
    <t>250707302019--19</t>
  </si>
  <si>
    <t>31/GCF</t>
  </si>
  <si>
    <t>30/GCF</t>
  </si>
  <si>
    <t>32/GCF</t>
  </si>
  <si>
    <t>33/GCF</t>
  </si>
  <si>
    <t>34/GCF</t>
  </si>
  <si>
    <t>270708002019--54</t>
  </si>
  <si>
    <t>29/GCF</t>
  </si>
  <si>
    <t>28/GCF</t>
  </si>
  <si>
    <t>Paiement frais d'hôtel à MAkoua du 27 au 28 juillet 2019</t>
  </si>
  <si>
    <t>Paiement frais d'hôtel du 28 au 31 Juillet 2019 à OUESSO</t>
  </si>
  <si>
    <t>Paiement frais d'hôtel à Makoua du 05 au 06 Juillet 2019</t>
  </si>
  <si>
    <t>41/GCF</t>
  </si>
  <si>
    <t>21/GCF</t>
  </si>
  <si>
    <t>Paiement frais d'hôtel pour 04 nuitées du 06 au 10 Juillet 2019 à ETOUMBI</t>
  </si>
  <si>
    <t>Paiement frais d'hôtel 01 nuitée à Makoua du 10 au 11 Juillet 2019</t>
  </si>
  <si>
    <t>310706302019--40</t>
  </si>
  <si>
    <t xml:space="preserve">Achat 5 bombes lacrymoègne </t>
  </si>
  <si>
    <t xml:space="preserve">Achat 3 powers banks </t>
  </si>
  <si>
    <t>UE</t>
  </si>
  <si>
    <t xml:space="preserve">EAGLE-AVAAZ </t>
  </si>
  <si>
    <t>EAGLE-USFWS</t>
  </si>
  <si>
    <t>Food allowance mission Makoua du 27 Juillet au 02 Août 2019</t>
  </si>
  <si>
    <t>Achat billet Ouesso Stelimac (retour à Brazzaville)</t>
  </si>
  <si>
    <t>Rideaux et couvres fauteuils déposés au pressing-Bureau PALF</t>
  </si>
  <si>
    <t>Paiement frais d'hôtel 01 nuitée du 17 au 18/07/2019 mission de Souanké à OUESSO</t>
  </si>
  <si>
    <t>Paiement frais d'hôtel pour 05 nuitées</t>
  </si>
  <si>
    <t>Achat savon et paxe pour le nettoyage des draps à OUESSO</t>
  </si>
  <si>
    <t>Photocopie en couleur du mandat d'arrêt destinée au commissariat de pokola</t>
  </si>
  <si>
    <t>Project</t>
  </si>
  <si>
    <t>RALFF</t>
  </si>
  <si>
    <t>PALF</t>
  </si>
  <si>
    <t>Food allowance mission pour 06 nuitées à ETOUMBI</t>
  </si>
  <si>
    <r>
      <t xml:space="preserve">Monnaie de tenue de compte: </t>
    </r>
    <r>
      <rPr>
        <b/>
        <sz val="11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</si>
  <si>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</si>
  <si>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</si>
  <si>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</si>
  <si>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</si>
  <si>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</si>
  <si>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>BCI</t>
  </si>
  <si>
    <t>Hérick</t>
  </si>
  <si>
    <t>Caisses</t>
  </si>
  <si>
    <t>BI92</t>
  </si>
  <si>
    <t>Bley</t>
  </si>
  <si>
    <t>CI64</t>
  </si>
  <si>
    <t>Dieudonné</t>
  </si>
  <si>
    <t>E8</t>
  </si>
  <si>
    <t>Evariste LELOUSSI</t>
  </si>
  <si>
    <t>E4</t>
  </si>
  <si>
    <t>Franck</t>
  </si>
  <si>
    <t>Hérick TCHICAYA</t>
  </si>
  <si>
    <t>HI92</t>
  </si>
  <si>
    <t>i73x</t>
  </si>
  <si>
    <t>i55s</t>
  </si>
  <si>
    <t>it87</t>
  </si>
  <si>
    <t>Jack Bénisson</t>
  </si>
  <si>
    <t>Mavy MALELA</t>
  </si>
  <si>
    <t>Mésange CIGNAS*</t>
  </si>
  <si>
    <t>Perrine ODIER</t>
  </si>
  <si>
    <t>Sven</t>
  </si>
  <si>
    <t>Banques</t>
  </si>
  <si>
    <t>BCI-Compte principal</t>
  </si>
  <si>
    <t>BCI-sous compte</t>
  </si>
  <si>
    <t>TOTAUX</t>
  </si>
  <si>
    <t>BALANCE CAISSES ET BANQUE AU 31 JUILLET 2019</t>
  </si>
  <si>
    <t>Balance au          01 JUILLET 2019</t>
  </si>
  <si>
    <t>Balance au 31 JUILLET 2019</t>
  </si>
  <si>
    <t>Juillet</t>
  </si>
  <si>
    <t>Étiquettes de lignes</t>
  </si>
  <si>
    <t>Total général</t>
  </si>
  <si>
    <t>Somme de Spent</t>
  </si>
  <si>
    <t>Spent in $</t>
  </si>
  <si>
    <t>Exchange rate $</t>
  </si>
  <si>
    <t>Poste budgetaire UE</t>
  </si>
  <si>
    <t>22101</t>
  </si>
  <si>
    <t>46101</t>
  </si>
  <si>
    <t>13201</t>
  </si>
  <si>
    <t>71101</t>
  </si>
  <si>
    <t>52201</t>
  </si>
  <si>
    <t>11107</t>
  </si>
  <si>
    <t>11109</t>
  </si>
  <si>
    <t>11101</t>
  </si>
  <si>
    <t>42101</t>
  </si>
  <si>
    <t>44101</t>
  </si>
  <si>
    <t>PAIEMENT CHARGES SOCIALES (Avril, mai et juin 2019)- CI84</t>
  </si>
  <si>
    <t>PAIEMENT CHARGES SOCIALES (Avril, mai et juin 2019)- MESANGE</t>
  </si>
  <si>
    <t>PAIEMENT CHARGES SOCIALES (Avril, mai et juin 2019)- EVARISTE</t>
  </si>
  <si>
    <t>PAIEMENT CHARGES SOCIALES (Avril, mai et juin 2019)- MAVY</t>
  </si>
  <si>
    <t>PAIEMENT CHARGES SOCIALES (Avril, mai et juin 2019)- HERICK</t>
  </si>
  <si>
    <t>PAIEMENT CHARGES SOCIALES (Avril, mai et juin 2019)- JACK BENISSON</t>
  </si>
  <si>
    <t>PAIEMENT CHARGES SOCIALES (Avril, mai et juin 2019)- CREPIN</t>
  </si>
  <si>
    <t>PAIEMENT CHARGES SOCIALES (Avril, mai et juin 2019)- GAUDET</t>
  </si>
  <si>
    <t>PAIEMENT CHARGES SOCIALES (Avril, mai et juin 2019)- DALIA</t>
  </si>
  <si>
    <t>PAIEMENT CHARGES SOCIALES (Avril, mai et juin 2019)- JOSPIN</t>
  </si>
  <si>
    <t>11104</t>
  </si>
  <si>
    <t>11201</t>
  </si>
  <si>
    <t>Expédition du materiel PALF PNR à BZV par ACC EXPRESS</t>
  </si>
  <si>
    <r>
      <t xml:space="preserve">Monnaie de tenue de compte: </t>
    </r>
    <r>
      <rPr>
        <b/>
        <sz val="11"/>
        <color rgb="FF0070C0"/>
        <rFont val="Arial Narrow"/>
        <family val="2"/>
      </rPr>
      <t>XAF</t>
    </r>
  </si>
  <si>
    <t>(vide)</t>
  </si>
  <si>
    <t>Étiquettes de colonnes</t>
  </si>
  <si>
    <t>Wildcat</t>
  </si>
  <si>
    <t>A SUPPRIMER</t>
  </si>
  <si>
    <t>PAIEMENT CHARGES SOCIALES (mai et juin 2019)- AMENOPHYS</t>
  </si>
  <si>
    <t>PAIEMENT CHARGES SOCIALES -juin 2019/ ALEXIS</t>
  </si>
  <si>
    <t>Frais du Main d'Oeuvre pour le Plombier-bureau PALF</t>
  </si>
  <si>
    <t>Balance au 1er Juillet + montant reçu en Juillet- dépenses faites en Juillet-Caution pour le nouvel appartement en attente= Balance au 31 Juillet 2019</t>
  </si>
</sst>
</file>

<file path=xl/styles.xml><?xml version="1.0" encoding="utf-8"?>
<styleSheet xmlns="http://schemas.openxmlformats.org/spreadsheetml/2006/main">
  <numFmts count="4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[$-409]d\-mmm\-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8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5"/>
      <name val="Arial Narrow"/>
      <family val="2"/>
    </font>
    <font>
      <b/>
      <sz val="11"/>
      <color theme="5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sz val="11"/>
      <color rgb="FF0070C0"/>
      <name val="Arial Narrow"/>
      <family val="2"/>
    </font>
    <font>
      <b/>
      <sz val="11"/>
      <color rgb="FF0070C0"/>
      <name val="Arial Narrow"/>
      <family val="2"/>
    </font>
    <font>
      <sz val="10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4" tint="0.39997558519241921"/>
      </patternFill>
    </fill>
    <fill>
      <patternFill patternType="lightGray">
        <bgColor theme="5" tint="0.79998168889431442"/>
      </patternFill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lightGray">
        <bgColor theme="9" tint="0.79998168889431442"/>
      </patternFill>
    </fill>
    <fill>
      <patternFill patternType="lightGray">
        <bgColor rgb="FF0070C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protection locked="0"/>
    </xf>
  </cellStyleXfs>
  <cellXfs count="116">
    <xf numFmtId="0" fontId="0" fillId="0" borderId="0" xfId="0"/>
    <xf numFmtId="0" fontId="2" fillId="0" borderId="0" xfId="0" applyFont="1" applyFill="1" applyBorder="1"/>
    <xf numFmtId="164" fontId="2" fillId="0" borderId="0" xfId="1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164" fontId="2" fillId="0" borderId="0" xfId="1" applyNumberFormat="1" applyFont="1" applyFill="1"/>
    <xf numFmtId="0" fontId="5" fillId="0" borderId="0" xfId="0" applyFont="1" applyFill="1" applyBorder="1"/>
    <xf numFmtId="164" fontId="2" fillId="0" borderId="0" xfId="1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164" fontId="5" fillId="0" borderId="0" xfId="1" applyNumberFormat="1" applyFont="1" applyFill="1" applyBorder="1"/>
    <xf numFmtId="164" fontId="5" fillId="0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/>
    </xf>
    <xf numFmtId="0" fontId="10" fillId="0" borderId="0" xfId="0" applyFont="1"/>
    <xf numFmtId="0" fontId="2" fillId="0" borderId="0" xfId="0" applyFont="1"/>
    <xf numFmtId="0" fontId="4" fillId="0" borderId="0" xfId="0" applyFont="1" applyFill="1"/>
    <xf numFmtId="164" fontId="13" fillId="0" borderId="7" xfId="1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164" fontId="2" fillId="6" borderId="4" xfId="1" applyNumberFormat="1" applyFont="1" applyFill="1" applyBorder="1" applyAlignment="1">
      <alignment horizontal="center" vertical="center"/>
    </xf>
    <xf numFmtId="0" fontId="14" fillId="6" borderId="5" xfId="0" applyFont="1" applyFill="1" applyBorder="1"/>
    <xf numFmtId="164" fontId="2" fillId="6" borderId="5" xfId="1" applyNumberFormat="1" applyFont="1" applyFill="1" applyBorder="1"/>
    <xf numFmtId="164" fontId="2" fillId="6" borderId="5" xfId="0" applyNumberFormat="1" applyFont="1" applyFill="1" applyBorder="1"/>
    <xf numFmtId="164" fontId="2" fillId="6" borderId="6" xfId="0" applyNumberFormat="1" applyFont="1" applyFill="1" applyBorder="1" applyAlignment="1">
      <alignment horizontal="center" vertical="center" wrapText="1"/>
    </xf>
    <xf numFmtId="164" fontId="2" fillId="0" borderId="7" xfId="1" applyNumberFormat="1" applyFont="1" applyBorder="1"/>
    <xf numFmtId="164" fontId="2" fillId="0" borderId="8" xfId="1" applyNumberFormat="1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164" fontId="2" fillId="0" borderId="8" xfId="1" applyNumberFormat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4" xfId="0" applyFont="1" applyFill="1" applyBorder="1"/>
    <xf numFmtId="164" fontId="2" fillId="7" borderId="1" xfId="1" applyNumberFormat="1" applyFont="1" applyFill="1" applyBorder="1"/>
    <xf numFmtId="164" fontId="2" fillId="0" borderId="1" xfId="1" applyNumberFormat="1" applyFont="1" applyFill="1" applyBorder="1"/>
    <xf numFmtId="0" fontId="2" fillId="0" borderId="9" xfId="0" applyFont="1" applyFill="1" applyBorder="1"/>
    <xf numFmtId="0" fontId="2" fillId="0" borderId="1" xfId="0" applyFont="1" applyBorder="1"/>
    <xf numFmtId="0" fontId="4" fillId="0" borderId="5" xfId="0" applyFont="1" applyFill="1" applyBorder="1"/>
    <xf numFmtId="164" fontId="5" fillId="0" borderId="1" xfId="1" applyNumberFormat="1" applyFont="1" applyFill="1" applyBorder="1"/>
    <xf numFmtId="164" fontId="4" fillId="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2" fillId="0" borderId="0" xfId="0" applyNumberFormat="1" applyFont="1"/>
    <xf numFmtId="164" fontId="4" fillId="0" borderId="10" xfId="0" applyNumberFormat="1" applyFont="1" applyFill="1" applyBorder="1"/>
    <xf numFmtId="164" fontId="4" fillId="0" borderId="11" xfId="1" applyNumberFormat="1" applyFont="1" applyFill="1" applyBorder="1"/>
    <xf numFmtId="0" fontId="4" fillId="8" borderId="0" xfId="0" applyFont="1" applyFill="1" applyBorder="1" applyAlignment="1">
      <alignment horizontal="left"/>
    </xf>
    <xf numFmtId="164" fontId="4" fillId="8" borderId="0" xfId="1" applyNumberFormat="1" applyFont="1" applyFill="1" applyBorder="1"/>
    <xf numFmtId="164" fontId="0" fillId="0" borderId="0" xfId="1" applyNumberFormat="1" applyFont="1"/>
    <xf numFmtId="164" fontId="13" fillId="0" borderId="1" xfId="1" applyNumberFormat="1" applyFont="1" applyFill="1" applyBorder="1" applyAlignment="1">
      <alignment vertical="center" wrapText="1"/>
    </xf>
    <xf numFmtId="164" fontId="0" fillId="0" borderId="0" xfId="1" applyNumberFormat="1" applyFont="1" applyAlignment="1">
      <alignment horizontal="left"/>
    </xf>
    <xf numFmtId="164" fontId="2" fillId="0" borderId="4" xfId="0" applyNumberFormat="1" applyFont="1" applyBorder="1"/>
    <xf numFmtId="164" fontId="9" fillId="0" borderId="12" xfId="1" applyNumberFormat="1" applyFont="1" applyFill="1" applyBorder="1" applyAlignment="1">
      <alignment horizontal="left"/>
    </xf>
    <xf numFmtId="164" fontId="9" fillId="0" borderId="12" xfId="1" applyNumberFormat="1" applyFont="1" applyFill="1" applyBorder="1"/>
    <xf numFmtId="164" fontId="0" fillId="0" borderId="0" xfId="0" applyNumberFormat="1"/>
    <xf numFmtId="164" fontId="7" fillId="0" borderId="4" xfId="1" applyNumberFormat="1" applyFont="1" applyBorder="1"/>
    <xf numFmtId="0" fontId="7" fillId="0" borderId="0" xfId="0" applyFont="1"/>
    <xf numFmtId="164" fontId="7" fillId="0" borderId="0" xfId="0" applyNumberFormat="1" applyFont="1"/>
    <xf numFmtId="164" fontId="7" fillId="0" borderId="1" xfId="1" applyNumberFormat="1" applyFont="1" applyBorder="1"/>
    <xf numFmtId="164" fontId="7" fillId="0" borderId="0" xfId="1" applyNumberFormat="1" applyFont="1"/>
    <xf numFmtId="164" fontId="2" fillId="0" borderId="2" xfId="0" applyNumberFormat="1" applyFont="1" applyFill="1" applyBorder="1"/>
    <xf numFmtId="164" fontId="2" fillId="0" borderId="0" xfId="0" applyNumberFormat="1" applyFont="1" applyFill="1" applyBorder="1"/>
    <xf numFmtId="164" fontId="7" fillId="0" borderId="0" xfId="0" applyNumberFormat="1" applyFont="1" applyBorder="1"/>
    <xf numFmtId="0" fontId="7" fillId="0" borderId="0" xfId="0" applyFont="1" applyBorder="1"/>
    <xf numFmtId="0" fontId="4" fillId="9" borderId="0" xfId="0" applyFont="1" applyFill="1" applyBorder="1"/>
    <xf numFmtId="0" fontId="7" fillId="0" borderId="0" xfId="0" applyFont="1" applyFill="1" applyBorder="1"/>
    <xf numFmtId="0" fontId="5" fillId="10" borderId="0" xfId="0" applyFont="1" applyFill="1" applyBorder="1" applyAlignment="1" applyProtection="1">
      <alignment horizontal="left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164" fontId="7" fillId="0" borderId="0" xfId="1" applyNumberFormat="1" applyFont="1" applyFill="1" applyBorder="1"/>
    <xf numFmtId="0" fontId="5" fillId="11" borderId="0" xfId="0" applyFont="1" applyFill="1" applyBorder="1"/>
    <xf numFmtId="1" fontId="4" fillId="0" borderId="13" xfId="0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165" fontId="4" fillId="8" borderId="0" xfId="0" applyNumberFormat="1" applyFont="1" applyFill="1" applyBorder="1" applyAlignment="1">
      <alignment horizontal="left"/>
    </xf>
    <xf numFmtId="15" fontId="5" fillId="0" borderId="0" xfId="0" applyNumberFormat="1" applyFont="1" applyFill="1" applyBorder="1" applyAlignment="1">
      <alignment horizontal="left"/>
    </xf>
    <xf numFmtId="164" fontId="5" fillId="10" borderId="0" xfId="1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0" fillId="0" borderId="0" xfId="0" pivotButton="1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0" fontId="5" fillId="13" borderId="0" xfId="0" applyFont="1" applyFill="1" applyBorder="1" applyAlignment="1">
      <alignment horizontal="left"/>
    </xf>
    <xf numFmtId="164" fontId="5" fillId="13" borderId="0" xfId="1" applyNumberFormat="1" applyFont="1" applyFill="1" applyBorder="1"/>
    <xf numFmtId="0" fontId="5" fillId="13" borderId="0" xfId="0" applyFont="1" applyFill="1" applyBorder="1"/>
    <xf numFmtId="164" fontId="2" fillId="0" borderId="13" xfId="1" applyNumberFormat="1" applyFont="1" applyFill="1" applyBorder="1" applyAlignment="1">
      <alignment horizontal="left" vertical="top"/>
    </xf>
    <xf numFmtId="43" fontId="17" fillId="14" borderId="0" xfId="1" applyNumberFormat="1" applyFont="1" applyFill="1" applyBorder="1" applyAlignment="1">
      <alignment horizontal="left"/>
    </xf>
    <xf numFmtId="43" fontId="17" fillId="0" borderId="0" xfId="1" applyNumberFormat="1" applyFont="1" applyFill="1" applyBorder="1" applyAlignment="1">
      <alignment horizontal="left"/>
    </xf>
    <xf numFmtId="41" fontId="4" fillId="0" borderId="11" xfId="0" applyNumberFormat="1" applyFont="1" applyFill="1" applyBorder="1"/>
    <xf numFmtId="0" fontId="20" fillId="12" borderId="0" xfId="0" applyFont="1" applyFill="1" applyBorder="1"/>
    <xf numFmtId="0" fontId="5" fillId="11" borderId="0" xfId="0" applyFont="1" applyFill="1" applyBorder="1" applyAlignment="1" applyProtection="1">
      <alignment horizontal="left" vertical="center"/>
    </xf>
    <xf numFmtId="164" fontId="0" fillId="0" borderId="0" xfId="1" applyNumberFormat="1" applyFont="1" applyBorder="1"/>
    <xf numFmtId="0" fontId="3" fillId="11" borderId="0" xfId="0" applyFont="1" applyFill="1" applyBorder="1" applyAlignment="1">
      <alignment horizontal="left"/>
    </xf>
    <xf numFmtId="17" fontId="4" fillId="0" borderId="4" xfId="0" applyNumberFormat="1" applyFont="1" applyFill="1" applyBorder="1" applyAlignment="1">
      <alignment horizontal="center"/>
    </xf>
    <xf numFmtId="17" fontId="4" fillId="0" borderId="5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 vertical="center" wrapText="1"/>
    </xf>
    <xf numFmtId="164" fontId="13" fillId="0" borderId="7" xfId="1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3" fontId="5" fillId="14" borderId="0" xfId="1" applyNumberFormat="1" applyFont="1" applyFill="1" applyBorder="1" applyAlignment="1">
      <alignment horizontal="left"/>
    </xf>
  </cellXfs>
  <cellStyles count="3">
    <cellStyle name="Excel Built-in Normal" xfId="2"/>
    <cellStyle name="Milliers" xfId="1" builtinId="3"/>
    <cellStyle name="Normal" xfId="0" builtinId="0"/>
  </cellStyles>
  <dxfs count="2"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741.775800000003" createdVersion="3" refreshedVersion="3" minRefreshableVersion="3" recordCount="1237">
  <cacheSource type="worksheet">
    <worksheetSource ref="A11:O1248" sheet="datas"/>
  </cacheSource>
  <cacheFields count="15">
    <cacheField name="Date" numFmtId="15">
      <sharedItems containsSemiMixedTypes="0" containsNonDate="0" containsDate="1" containsString="0" minDate="2019-07-01T00:00:00" maxDate="2019-08-01T00:00:00"/>
    </cacheField>
    <cacheField name="Details" numFmtId="0">
      <sharedItems/>
    </cacheField>
    <cacheField name="Type de dépenses" numFmtId="0">
      <sharedItems containsBlank="1"/>
    </cacheField>
    <cacheField name="Departement" numFmtId="0">
      <sharedItems containsBlank="1"/>
    </cacheField>
    <cacheField name="Received" numFmtId="164">
      <sharedItems containsString="0" containsBlank="1" containsNumber="1" containsInteger="1" minValue="3484" maxValue="5616212"/>
    </cacheField>
    <cacheField name="Spent" numFmtId="164">
      <sharedItems containsString="0" containsBlank="1" containsNumber="1" minValue="200" maxValue="1710000"/>
    </cacheField>
    <cacheField name="Spent in $" numFmtId="43">
      <sharedItems containsSemiMixedTypes="0" containsString="0" containsNumber="1" minValue="0" maxValue="2606.8781947597176"/>
    </cacheField>
    <cacheField name="Exchange rate $" numFmtId="43">
      <sharedItems containsSemiMixedTypes="0" containsString="0" containsNumber="1" minValue="551.91" maxValue="655.95699999999999"/>
    </cacheField>
    <cacheField name="Balance" numFmtId="164">
      <sharedItems containsSemiMixedTypes="0" containsString="0" containsNumber="1" minValue="-9284770.5099999998" maxValue="454072"/>
    </cacheField>
    <cacheField name="Name" numFmtId="0">
      <sharedItems count="18">
        <s v="Crépin"/>
        <s v="Alexis"/>
        <s v="Mésange"/>
        <s v="Evariste"/>
        <s v="i23c"/>
        <s v="Amenophys"/>
        <s v="Jospin"/>
        <s v="Stone"/>
        <s v="Shely"/>
        <s v="Dalia"/>
        <s v="IT87"/>
        <s v="BCI"/>
        <s v="ci64"/>
        <s v="Herick"/>
        <s v="Perrine Odier"/>
        <s v="Mavy"/>
        <s v="BCI-SC" u="1"/>
        <s v="BCI-CP" u="1"/>
      </sharedItems>
    </cacheField>
    <cacheField name="Receipt" numFmtId="0">
      <sharedItems containsMixedTypes="1" containsNumber="1" containsInteger="1" minValue="1" maxValue="3635070"/>
    </cacheField>
    <cacheField name="Donor" numFmtId="0">
      <sharedItems/>
    </cacheField>
    <cacheField name="Country" numFmtId="0">
      <sharedItems containsBlank="1"/>
    </cacheField>
    <cacheField name="Project" numFmtId="0">
      <sharedItems/>
    </cacheField>
    <cacheField name="Contrôle" numFmtId="0">
      <sharedItems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eur" refreshedDate="43741.775871759259" createdVersion="3" refreshedVersion="3" minRefreshableVersion="3" recordCount="1237">
  <cacheSource type="worksheet">
    <worksheetSource ref="A11:P1248" sheet="datas"/>
  </cacheSource>
  <cacheFields count="16">
    <cacheField name="Date" numFmtId="15">
      <sharedItems containsSemiMixedTypes="0" containsNonDate="0" containsDate="1" containsString="0" minDate="2019-07-01T00:00:00" maxDate="2019-08-01T00:00:00"/>
    </cacheField>
    <cacheField name="Details" numFmtId="0">
      <sharedItems/>
    </cacheField>
    <cacheField name="Type de dépenses" numFmtId="0">
      <sharedItems containsBlank="1" count="19">
        <s v="Transport"/>
        <s v="Lawyer fees"/>
        <s v="Travel subsistence"/>
        <s v="Bonus"/>
        <s v="Transfer fees"/>
        <s v="Office Materials"/>
        <s v="Travel expenses"/>
        <s v="Telephone"/>
        <s v="Personnel"/>
        <s v="Bank fees"/>
        <s v="Rent &amp; Utilities"/>
        <s v="Jail Visit"/>
        <s v="Services"/>
        <s v="Trust building"/>
        <s v="Flight"/>
        <m/>
        <s v="Equimpent"/>
        <s v="Court fees"/>
        <s v="Transport " u="1"/>
      </sharedItems>
    </cacheField>
    <cacheField name="Departement" numFmtId="0">
      <sharedItems containsBlank="1" count="8">
        <s v="Legal"/>
        <s v="Operations"/>
        <s v="Office"/>
        <s v="Media"/>
        <s v="Investigations"/>
        <s v="Management"/>
        <m/>
        <s v="Management " u="1"/>
      </sharedItems>
    </cacheField>
    <cacheField name="Received" numFmtId="164">
      <sharedItems containsString="0" containsBlank="1" containsNumber="1" containsInteger="1" minValue="3484" maxValue="5616212"/>
    </cacheField>
    <cacheField name="Spent" numFmtId="164">
      <sharedItems containsString="0" containsBlank="1" containsNumber="1" minValue="200" maxValue="1710000"/>
    </cacheField>
    <cacheField name="Spent in $" numFmtId="43">
      <sharedItems containsSemiMixedTypes="0" containsString="0" containsNumber="1" minValue="0" maxValue="2606.8781947597176"/>
    </cacheField>
    <cacheField name="Exchange rate $" numFmtId="43">
      <sharedItems containsSemiMixedTypes="0" containsString="0" containsNumber="1" minValue="551.91" maxValue="655.95699999999999"/>
    </cacheField>
    <cacheField name="Balance" numFmtId="164">
      <sharedItems containsSemiMixedTypes="0" containsString="0" containsNumber="1" minValue="-9284770.5099999998" maxValue="454072"/>
    </cacheField>
    <cacheField name="Name" numFmtId="0">
      <sharedItems/>
    </cacheField>
    <cacheField name="Receipt" numFmtId="0">
      <sharedItems containsMixedTypes="1" containsNumber="1" containsInteger="1" minValue="1" maxValue="3635070"/>
    </cacheField>
    <cacheField name="Donor" numFmtId="0">
      <sharedItems count="4">
        <s v="EAGLE-USFWS"/>
        <s v="Wildcat"/>
        <s v="EAGLE-AVAAZ "/>
        <s v="UE"/>
      </sharedItems>
    </cacheField>
    <cacheField name="Country" numFmtId="0">
      <sharedItems containsBlank="1"/>
    </cacheField>
    <cacheField name="Project" numFmtId="0">
      <sharedItems/>
    </cacheField>
    <cacheField name="Contrôle" numFmtId="0">
      <sharedItems/>
    </cacheField>
    <cacheField name="Poste budgetaire UE" numFmtId="0">
      <sharedItems containsBlank="1" containsMixedTypes="1" containsNumber="1" containsInteger="1" minValue="13201" maxValue="1320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7">
  <r>
    <d v="2019-07-01T00:00:00"/>
    <s v="Taxi: Cabinet maître MALONGA-Cabinet maître Anicet "/>
    <s v="Transport"/>
    <s v="Legal"/>
    <m/>
    <n v="1000"/>
    <n v="1.7600675865953253"/>
    <n v="568.16"/>
    <n v="-1000"/>
    <x v="0"/>
    <s v="Décharge"/>
    <s v="EAGLE-USFWS"/>
    <s v="CONGO"/>
    <s v="PALF"/>
    <s v="ɣ"/>
  </r>
  <r>
    <d v="2019-07-01T00:00:00"/>
    <s v="Me Scrutin Mabiking MOUYETI-Frais de mission DJAMBALA"/>
    <s v="Lawyer fees"/>
    <s v="Legal"/>
    <m/>
    <n v="60000"/>
    <n v="105.60405519571952"/>
    <n v="568.16"/>
    <n v="-61000"/>
    <x v="0"/>
    <s v="oui"/>
    <s v="EAGLE-USFWS"/>
    <s v="CONGO"/>
    <s v="PALF"/>
    <s v="o"/>
  </r>
  <r>
    <d v="2019-07-01T00:00:00"/>
    <s v="Taxi: Bureau-Cabinet Maître Scrutin"/>
    <s v="Transport"/>
    <s v="Legal"/>
    <m/>
    <n v="700"/>
    <n v="1.2320473106167278"/>
    <n v="568.16"/>
    <n v="-61700"/>
    <x v="0"/>
    <s v="Décharge"/>
    <s v="EAGLE-USFWS"/>
    <s v="CONGO"/>
    <s v="PALF"/>
    <s v="ɣ"/>
  </r>
  <r>
    <d v="2019-07-01T00:00:00"/>
    <s v="Taxi: Cabinet maître Scrutin-Bureau"/>
    <s v="Transport"/>
    <s v="Legal"/>
    <m/>
    <n v="700"/>
    <n v="1.2320473106167278"/>
    <n v="568.16"/>
    <n v="-62400"/>
    <x v="0"/>
    <s v="Décharge"/>
    <s v="EAGLE-USFWS"/>
    <s v="CONGO"/>
    <s v="PALF"/>
    <s v="ɣ"/>
  </r>
  <r>
    <d v="2019-07-01T00:00:00"/>
    <s v="Taxi: Bureau-Cabinet maître MALONGA"/>
    <s v="Transport"/>
    <s v="Legal"/>
    <m/>
    <n v="1000"/>
    <n v="1.7600675865953253"/>
    <n v="568.16"/>
    <n v="-63400"/>
    <x v="0"/>
    <s v="Décharge"/>
    <s v="EAGLE-USFWS"/>
    <s v="CONGO"/>
    <s v="PALF"/>
    <s v="ɣ"/>
  </r>
  <r>
    <d v="2019-07-01T00:00:00"/>
    <s v="Taxi: Cabinet maître Anicet-Bureau"/>
    <s v="Transport"/>
    <s v="Legal"/>
    <m/>
    <n v="1000"/>
    <n v="1.7600675865953253"/>
    <n v="568.16"/>
    <n v="-64400"/>
    <x v="0"/>
    <s v="Décharge"/>
    <s v="EAGLE-USFWS"/>
    <s v="CONGO"/>
    <s v="PALF"/>
    <s v="ɣ"/>
  </r>
  <r>
    <d v="2019-07-01T00:00:00"/>
    <s v="Taxi: Bureau-Domicile"/>
    <s v="Transport"/>
    <s v="Legal"/>
    <m/>
    <n v="1000"/>
    <n v="1.7600675865953253"/>
    <n v="568.16"/>
    <n v="-65400"/>
    <x v="0"/>
    <s v="Décharge"/>
    <s v="EAGLE-USFWS"/>
    <s v="CONGO"/>
    <s v="PALF"/>
    <s v="ɣ"/>
  </r>
  <r>
    <d v="2019-07-01T00:00:00"/>
    <s v="Taxi hôtel-DDEF"/>
    <s v="Transport"/>
    <s v="Legal"/>
    <m/>
    <n v="700"/>
    <n v="1.2320473106167278"/>
    <n v="568.16"/>
    <n v="-66100"/>
    <x v="1"/>
    <s v="Décharge"/>
    <s v="EAGLE-USFWS"/>
    <s v="CONGO"/>
    <s v="PALF"/>
    <s v="ɣ"/>
  </r>
  <r>
    <d v="2019-07-01T00:00:00"/>
    <s v="Taxi DDEF-GCF"/>
    <s v="Transport"/>
    <s v="Legal"/>
    <m/>
    <n v="700"/>
    <n v="1.2320473106167278"/>
    <n v="568.16"/>
    <n v="-66800"/>
    <x v="1"/>
    <s v="Décharge"/>
    <s v="EAGLE-USFWS"/>
    <s v="CONGO"/>
    <s v="PALF"/>
    <s v="ɣ"/>
  </r>
  <r>
    <d v="2019-07-01T00:00:00"/>
    <s v="Taxi GCF-hôtel"/>
    <s v="Transport"/>
    <s v="Legal"/>
    <m/>
    <n v="700"/>
    <n v="1.2320473106167278"/>
    <n v="568.16"/>
    <n v="-67500"/>
    <x v="1"/>
    <s v="Décharge"/>
    <s v="EAGLE-USFWS"/>
    <s v="CONGO"/>
    <s v="PALF"/>
    <s v="ɣ"/>
  </r>
  <r>
    <d v="2019-07-01T00:00:00"/>
    <s v="Taxi Hôtel-restaurant"/>
    <s v="Transport"/>
    <s v="Legal"/>
    <m/>
    <n v="700"/>
    <n v="1.2320473106167278"/>
    <n v="568.16"/>
    <n v="-68200"/>
    <x v="1"/>
    <s v="Décharge"/>
    <s v="EAGLE-USFWS"/>
    <s v="CONGO"/>
    <s v="PALF"/>
    <s v="ɣ"/>
  </r>
  <r>
    <d v="2019-07-01T00:00:00"/>
    <s v="Taxi Restaurant-hôtel"/>
    <s v="Transport"/>
    <s v="Legal"/>
    <m/>
    <n v="700"/>
    <n v="1.2320473106167278"/>
    <n v="568.16"/>
    <n v="-68900"/>
    <x v="1"/>
    <s v="Décharge"/>
    <s v="EAGLE-USFWS"/>
    <s v="CONGO"/>
    <s v="PALF"/>
    <s v="ɣ"/>
  </r>
  <r>
    <d v="2019-07-01T00:00:00"/>
    <s v="Paiement frais d'Hôtel du 29 juin au 02 juillet 2019 à DOLISIE"/>
    <s v="Travel subsistence"/>
    <s v="Legal"/>
    <m/>
    <n v="45000"/>
    <n v="79.203041396789644"/>
    <n v="568.16"/>
    <n v="-113900"/>
    <x v="1"/>
    <n v="197"/>
    <s v="EAGLE-USFWS"/>
    <s v="CONGO"/>
    <s v="RALFF"/>
    <s v="o"/>
  </r>
  <r>
    <d v="2019-07-01T00:00:00"/>
    <s v="Food allowance 30 juin au 01 juillet 2019"/>
    <s v="Travel subsistence"/>
    <s v="Legal"/>
    <m/>
    <n v="20000"/>
    <n v="35.201351731906506"/>
    <n v="568.16"/>
    <n v="-133900"/>
    <x v="1"/>
    <s v="Décharge"/>
    <s v="EAGLE-USFWS"/>
    <s v="CONGO"/>
    <s v="PALF"/>
    <s v="ɣ"/>
  </r>
  <r>
    <d v="2019-07-01T00:00:00"/>
    <s v="Achat billet Dolisie- Brazzaville "/>
    <s v="Transport"/>
    <s v="Legal"/>
    <m/>
    <n v="10000"/>
    <n v="17.600675865953253"/>
    <n v="568.16"/>
    <n v="-143900"/>
    <x v="1"/>
    <n v="58"/>
    <s v="EAGLE-USFWS"/>
    <s v="CONGO"/>
    <s v="PALF"/>
    <s v="o"/>
  </r>
  <r>
    <d v="2019-07-01T00:00:00"/>
    <s v="Crépin IBOUILI -Bonus pour mission opération Djambala et suivi juridique Owando"/>
    <s v="Bonus"/>
    <s v="Operations"/>
    <m/>
    <n v="30000"/>
    <n v="52.924987650836215"/>
    <n v="566.84"/>
    <n v="-173900"/>
    <x v="2"/>
    <n v="37"/>
    <s v="Wildcat"/>
    <s v="CONGO"/>
    <s v="PALF"/>
    <s v="o"/>
  </r>
  <r>
    <d v="2019-07-01T00:00:00"/>
    <s v="Jospin KAYA -Bonus mission Opération Djambala"/>
    <s v="Bonus"/>
    <s v="Operations"/>
    <m/>
    <n v="30000"/>
    <n v="52.924987650836215"/>
    <n v="566.84"/>
    <n v="-203900"/>
    <x v="2"/>
    <n v="38"/>
    <s v="Wildcat"/>
    <s v="CONGO"/>
    <s v="PALF"/>
    <s v="o"/>
  </r>
  <r>
    <d v="2019-07-01T00:00:00"/>
    <s v="Frais de Transfert à Alexis NGOMA à Dolisie par Charden Farell"/>
    <s v="Transfer fees"/>
    <s v="Office"/>
    <m/>
    <n v="1400"/>
    <n v="2.4640946212334556"/>
    <n v="568.16"/>
    <n v="-205300"/>
    <x v="3"/>
    <s v="20/GCF"/>
    <s v="EAGLE-USFWS"/>
    <s v="CONGO"/>
    <s v="PALF"/>
    <s v="o"/>
  </r>
  <r>
    <d v="2019-07-01T00:00:00"/>
    <s v="Taxi Bureau PALF-Super marché Casino"/>
    <s v="Transport"/>
    <s v="Media"/>
    <m/>
    <n v="1000"/>
    <n v="1.7600675865953253"/>
    <n v="568.16"/>
    <n v="-206300"/>
    <x v="3"/>
    <s v="Décharge"/>
    <s v="EAGLE-USFWS"/>
    <s v="CONGO"/>
    <s v="PALF"/>
    <s v="ɣ"/>
  </r>
  <r>
    <d v="2019-07-01T00:00:00"/>
    <s v="Achat papier toilette pour le bureau PALF"/>
    <s v="Office Materials"/>
    <s v="Office"/>
    <m/>
    <n v="8970"/>
    <n v="15.787806251760069"/>
    <n v="568.16"/>
    <n v="-215270"/>
    <x v="3"/>
    <s v="oui"/>
    <s v="EAGLE-USFWS"/>
    <s v="CONGO"/>
    <s v="PALF"/>
    <s v="o"/>
  </r>
  <r>
    <d v="2019-07-01T00:00:00"/>
    <s v="Taxi Super Marché Casino-Bureau PALF"/>
    <s v="Transport"/>
    <s v="Media"/>
    <m/>
    <n v="1000"/>
    <n v="1.7600675865953253"/>
    <n v="568.16"/>
    <n v="-216270"/>
    <x v="3"/>
    <s v="Décharge"/>
    <s v="EAGLE-USFWS"/>
    <s v="CONGO"/>
    <s v="PALF"/>
    <s v="ɣ"/>
  </r>
  <r>
    <d v="2019-07-01T00:00:00"/>
    <s v="Paiement frais d'hôtel 06 nuités du 25/06 au 01/07/2019  à  NKAYI"/>
    <s v="Travel subsistence"/>
    <s v="Investigations"/>
    <m/>
    <n v="90000"/>
    <n v="158.77496295250864"/>
    <n v="566.84"/>
    <n v="-306270"/>
    <x v="4"/>
    <n v="1"/>
    <s v="Wildcat"/>
    <s v="CONGO"/>
    <s v="RALFF"/>
    <s v="o"/>
  </r>
  <r>
    <d v="2019-07-01T00:00:00"/>
    <s v="Taxi hôtel-Océan du nord-Marché RN (recherche de moyen pour Brazzaville)"/>
    <s v="Transport"/>
    <s v="Investigations"/>
    <m/>
    <n v="2000"/>
    <n v="3.623779239368738"/>
    <n v="551.91"/>
    <n v="-308270"/>
    <x v="4"/>
    <s v="Décharge"/>
    <s v="EAGLE-AVAAZ "/>
    <s v="CONGO"/>
    <s v="PALF"/>
    <s v="ɣ"/>
  </r>
  <r>
    <d v="2019-07-01T00:00:00"/>
    <s v="Achat Billet Nkayi-Brazzaville par taxi (retour à Brazzaville)"/>
    <s v="Transport"/>
    <s v="Investigations"/>
    <m/>
    <n v="10000"/>
    <n v="18.118896196843689"/>
    <n v="551.91"/>
    <n v="-318270"/>
    <x v="4"/>
    <s v="Décharge"/>
    <s v="EAGLE-AVAAZ "/>
    <s v="CONGO"/>
    <s v="PALF"/>
    <s v="ɣ"/>
  </r>
  <r>
    <d v="2019-07-01T00:00:00"/>
    <s v="Food allowance mission Nkayi du 25/06 au 01/07/2019 "/>
    <s v="Travel subsistence"/>
    <s v="Investigations"/>
    <m/>
    <n v="60000"/>
    <n v="105.84997530167243"/>
    <n v="566.84"/>
    <n v="-378270"/>
    <x v="4"/>
    <s v="Décharge"/>
    <s v="Wildcat"/>
    <s v="CONGO"/>
    <s v="RALFF"/>
    <s v="ɣ"/>
  </r>
  <r>
    <d v="2019-07-01T00:00:00"/>
    <s v="Taxi Gare Océan du nord-Domicile (arrivé à Brazzaville)"/>
    <s v="Transport"/>
    <s v="Investigations"/>
    <m/>
    <n v="1000"/>
    <n v="1.811889619684369"/>
    <n v="551.91"/>
    <n v="-379270"/>
    <x v="4"/>
    <s v="Décharge"/>
    <s v="EAGLE-AVAAZ "/>
    <s v="CONGO"/>
    <s v="PALF"/>
    <s v="ɣ"/>
  </r>
  <r>
    <d v="2019-07-01T00:00:00"/>
    <s v="Taxi bureau-Aeroport pour acheter les billets des avocats,operation qui s'avere sans suite."/>
    <s v="Transport"/>
    <s v="Legal"/>
    <m/>
    <n v="1000"/>
    <n v="1.7600675865953253"/>
    <n v="568.16"/>
    <n v="-380270"/>
    <x v="5"/>
    <s v="Décharge"/>
    <s v="EAGLE-USFWS"/>
    <s v="CONGO"/>
    <s v="PALF"/>
    <s v="ɣ"/>
  </r>
  <r>
    <d v="2019-07-01T00:00:00"/>
    <s v="Taxi Aeroport-Agence Air congo Centre-ville pour l'achat des billets "/>
    <s v="Transport"/>
    <s v="Legal"/>
    <m/>
    <n v="1000"/>
    <n v="1.7600675865953253"/>
    <n v="568.16"/>
    <n v="-381270"/>
    <x v="5"/>
    <s v="Décharge"/>
    <s v="EAGLE-USFWS"/>
    <s v="CONGO"/>
    <s v="PALF"/>
    <s v="ɣ"/>
  </r>
  <r>
    <d v="2019-07-01T00:00:00"/>
    <s v="Achat des billets d'avion pour OUESSO/Me MALONGA et Me MOUSSAHOU"/>
    <s v="Lawyer fees"/>
    <s v="Legal"/>
    <m/>
    <n v="110000"/>
    <n v="193.60743452548579"/>
    <n v="568.16"/>
    <n v="-491270"/>
    <x v="5"/>
    <n v="19"/>
    <s v="EAGLE-USFWS"/>
    <s v="CONGO"/>
    <s v="PALF"/>
    <s v="o"/>
  </r>
  <r>
    <d v="2019-07-01T00:00:00"/>
    <s v="Taxi Agence Air congo-Agence ocean du nord talangai pour acheter le billet "/>
    <s v="Transport"/>
    <s v="Legal"/>
    <m/>
    <n v="1000"/>
    <n v="1.7600675865953253"/>
    <n v="568.16"/>
    <n v="-492270"/>
    <x v="5"/>
    <s v="Décharge"/>
    <s v="EAGLE-USFWS"/>
    <s v="CONGO"/>
    <s v="PALF"/>
    <s v="ɣ"/>
  </r>
  <r>
    <d v="2019-07-01T00:00:00"/>
    <s v="Achat billet Océan du nord BZV-OUESSO "/>
    <s v="Transport"/>
    <s v="Legal"/>
    <m/>
    <n v="20000"/>
    <n v="35.201351731906506"/>
    <n v="568.16"/>
    <n v="-512270"/>
    <x v="5"/>
    <s v="020706002019--38"/>
    <s v="EAGLE-USFWS"/>
    <s v="CONGO"/>
    <s v="PALF"/>
    <s v="o"/>
  </r>
  <r>
    <d v="2019-07-01T00:00:00"/>
    <s v="Taxi Agence ocean du Nord talangai-bureau"/>
    <s v="Transport"/>
    <s v="Legal"/>
    <m/>
    <n v="1000"/>
    <n v="1.7600675865953253"/>
    <n v="568.16"/>
    <n v="-513270"/>
    <x v="5"/>
    <s v="Décharge"/>
    <s v="EAGLE-USFWS"/>
    <s v="CONGO"/>
    <s v="PALF"/>
    <s v="ɣ"/>
  </r>
  <r>
    <d v="2019-07-01T00:00:00"/>
    <s v="Frais de mission OUESSO Maitre MALONGA MBOKO AUDREY"/>
    <s v="Lawyer fees"/>
    <s v="Legal"/>
    <m/>
    <n v="111000"/>
    <n v="195.36750211208113"/>
    <n v="568.16"/>
    <n v="-624270"/>
    <x v="5"/>
    <s v="oui"/>
    <s v="EAGLE-USFWS"/>
    <s v="CONGO"/>
    <s v="PALF"/>
    <s v="o"/>
  </r>
  <r>
    <d v="2019-07-01T00:00:00"/>
    <s v="Frais de mission OUESSO Maitre ANICET MOUSSAHOU GOMA"/>
    <s v="Lawyer fees"/>
    <s v="Legal"/>
    <m/>
    <n v="111000"/>
    <n v="195.36750211208113"/>
    <n v="568.16"/>
    <n v="-735270"/>
    <x v="5"/>
    <s v="oui"/>
    <s v="EAGLE-USFWS"/>
    <s v="CONGO"/>
    <s v="PALF"/>
    <s v="o"/>
  </r>
  <r>
    <d v="2019-07-01T00:00:00"/>
    <s v="Taxi bureau -cabinet de maître Passi kouka pour lui remettre le chèque (aller et retour) "/>
    <s v="Transport"/>
    <s v="Legal"/>
    <m/>
    <n v="2000"/>
    <n v="3.5201351731906505"/>
    <n v="568.16"/>
    <n v="-737270"/>
    <x v="6"/>
    <s v="Décharge"/>
    <s v="EAGLE-USFWS"/>
    <s v="CONGO"/>
    <s v="PALF"/>
    <s v="ɣ"/>
  </r>
  <r>
    <d v="2019-07-01T00:00:00"/>
    <s v="Taxi: domicile-Beach à destination de Kinshasa RDC"/>
    <s v="Transport"/>
    <s v="Legal"/>
    <m/>
    <n v="1000"/>
    <n v="1.7600675865953253"/>
    <n v="568.16"/>
    <n v="-738270"/>
    <x v="7"/>
    <s v="Décharge"/>
    <s v="EAGLE-USFWS"/>
    <s v="CONGO"/>
    <s v="PALF"/>
    <s v="ɣ"/>
  </r>
  <r>
    <d v="2019-07-01T00:00:00"/>
    <s v="Paiement ticket cannot rapide pour la traversée de kinshasa"/>
    <s v="Travel expenses"/>
    <s v="Legal"/>
    <m/>
    <n v="11000"/>
    <n v="19.360743452548579"/>
    <n v="568.16"/>
    <n v="-749270"/>
    <x v="7"/>
    <s v="oui"/>
    <s v="EAGLE-USFWS"/>
    <s v="CONGO"/>
    <s v="PALF"/>
    <s v="o"/>
  </r>
  <r>
    <d v="2019-07-01T00:00:00"/>
    <s v="Paiement de la redevance au beach/mission RDC"/>
    <s v="Travel expenses"/>
    <s v="Legal"/>
    <m/>
    <n v="1200"/>
    <n v="2.1120811039143903"/>
    <n v="568.16"/>
    <n v="-750470"/>
    <x v="7"/>
    <s v="oui"/>
    <s v="EAGLE-USFWS"/>
    <s v="CONGO"/>
    <s v="PALF"/>
    <s v="o"/>
  </r>
  <r>
    <d v="2019-07-01T00:00:00"/>
    <s v="Achat credit téléphonique pour le forfait internet de 8 jours et de la carte Sim Orange en RDC "/>
    <s v="Telephone"/>
    <s v="Office"/>
    <m/>
    <n v="5000"/>
    <n v="8.8003379329766265"/>
    <n v="568.16"/>
    <n v="-755470"/>
    <x v="7"/>
    <s v="Décharge"/>
    <s v="EAGLE-USFWS"/>
    <s v="CONGO"/>
    <s v="PALF"/>
    <s v="ɣ"/>
  </r>
  <r>
    <d v="2019-07-01T00:00:00"/>
    <s v="Taxi domicile-Bureau-domicile"/>
    <s v="Transport"/>
    <s v="Management"/>
    <m/>
    <n v="2000"/>
    <n v="3.5283325100557477"/>
    <n v="566.84"/>
    <n v="-757470"/>
    <x v="8"/>
    <s v="Décharge"/>
    <s v="Wildcat"/>
    <s v="CONGO"/>
    <s v="PALF"/>
    <s v="ɣ"/>
  </r>
  <r>
    <d v="2019-07-01T00:00:00"/>
    <s v="Food allowance pendant la pause"/>
    <s v="Personnel"/>
    <s v="Management"/>
    <m/>
    <n v="1000"/>
    <n v="1.7641662550278738"/>
    <n v="566.84"/>
    <n v="-758470"/>
    <x v="8"/>
    <s v="Décharge"/>
    <s v="Wildcat"/>
    <s v="CONGO"/>
    <s v="PALF"/>
    <s v="ɣ"/>
  </r>
  <r>
    <d v="2019-07-01T00:00:00"/>
    <s v="Taxi bureau-logeur-bureau/dépot cheque loyer ISSAMBO"/>
    <s v="Transport"/>
    <s v="Management"/>
    <m/>
    <n v="2000"/>
    <n v="3.5283325100557477"/>
    <n v="566.84"/>
    <n v="-760470"/>
    <x v="8"/>
    <s v="Décharge"/>
    <s v="Wildcat"/>
    <s v="CONGO"/>
    <s v="PALF"/>
    <s v="ɣ"/>
  </r>
  <r>
    <d v="2019-07-01T00:00:00"/>
    <s v="Taxi hôtel-agence océan du nord à oyo"/>
    <s v="Transport"/>
    <s v="Legal"/>
    <m/>
    <n v="500"/>
    <n v="0.88003379329766263"/>
    <n v="568.16"/>
    <n v="-760970"/>
    <x v="9"/>
    <s v="Décharge"/>
    <s v="EAGLE-USFWS"/>
    <s v="CONGO"/>
    <s v="PALF"/>
    <s v="ɣ"/>
  </r>
  <r>
    <d v="2019-07-01T00:00:00"/>
    <s v="Taxi agence océan du nord-gare routière à oyo"/>
    <s v="Transport"/>
    <s v="Legal"/>
    <m/>
    <n v="500"/>
    <n v="0.88003379329766263"/>
    <n v="568.16"/>
    <n v="-761470"/>
    <x v="9"/>
    <s v="Décharge"/>
    <s v="EAGLE-USFWS"/>
    <s v="CONGO"/>
    <s v="PALF"/>
    <s v="ɣ"/>
  </r>
  <r>
    <d v="2019-07-01T00:00:00"/>
    <s v="Paiement frais d'hôtel à OYO du 29 juin au 01 juillet 2019 soit 2 nuitées"/>
    <s v="Travel subsistence"/>
    <s v="Legal"/>
    <m/>
    <n v="30000"/>
    <n v="52.802027597859762"/>
    <n v="568.16"/>
    <n v="-791470"/>
    <x v="9"/>
    <n v="87"/>
    <s v="EAGLE-USFWS"/>
    <s v="CONGO"/>
    <s v="PALF"/>
    <s v="o"/>
  </r>
  <r>
    <d v="2019-07-01T00:00:00"/>
    <s v="Food allowance à oyo du 29 juin au 01 juillet 2019"/>
    <s v="Travel subsistence"/>
    <s v="Legal"/>
    <m/>
    <n v="20000"/>
    <n v="35.201351731906506"/>
    <n v="568.16"/>
    <n v="-811470"/>
    <x v="9"/>
    <s v="Décharge"/>
    <s v="EAGLE-USFWS"/>
    <s v="CONGO"/>
    <s v="PALF"/>
    <s v="ɣ"/>
  </r>
  <r>
    <d v="2019-07-01T00:00:00"/>
    <s v="Billet par Bus: oyo-ngo"/>
    <s v="Transport"/>
    <s v="Legal"/>
    <m/>
    <n v="5000"/>
    <n v="8.8003379329766265"/>
    <n v="568.16"/>
    <n v="-816470"/>
    <x v="9"/>
    <s v="Décharge"/>
    <s v="EAGLE-USFWS"/>
    <s v="CONGO"/>
    <s v="PALF"/>
    <s v="ɣ"/>
  </r>
  <r>
    <d v="2019-07-01T00:00:00"/>
    <s v="Taxi ngo-djambala"/>
    <s v="Transport"/>
    <s v="Legal"/>
    <m/>
    <n v="3000"/>
    <n v="5.2802027597859764"/>
    <n v="568.16"/>
    <n v="-819470"/>
    <x v="9"/>
    <s v="Décharge"/>
    <s v="EAGLE-USFWS"/>
    <s v="CONGO"/>
    <s v="PALF"/>
    <s v="ɣ"/>
  </r>
  <r>
    <d v="2019-07-01T00:00:00"/>
    <s v="Taxi Moto gare routière-hôtel à djambala"/>
    <s v="Transport"/>
    <s v="Legal"/>
    <m/>
    <n v="300"/>
    <n v="0.52802027597859758"/>
    <n v="568.16"/>
    <n v="-819770"/>
    <x v="9"/>
    <s v="Décharge"/>
    <s v="EAGLE-USFWS"/>
    <s v="CONGO"/>
    <s v="PALF"/>
    <s v="ɣ"/>
  </r>
  <r>
    <d v="2019-07-01T00:00:00"/>
    <s v="Taxi moto hôtel-restaurant à djambala"/>
    <s v="Transport"/>
    <s v="Legal"/>
    <m/>
    <n v="300"/>
    <n v="0.52802027597859758"/>
    <n v="568.16"/>
    <n v="-820070"/>
    <x v="9"/>
    <s v="Décharge"/>
    <s v="EAGLE-USFWS"/>
    <s v="CONGO"/>
    <s v="PALF"/>
    <s v="ɣ"/>
  </r>
  <r>
    <d v="2019-07-01T00:00:00"/>
    <s v="Taxi moto restaurant-hôtel à djambala"/>
    <s v="Transport"/>
    <s v="Legal"/>
    <m/>
    <n v="300"/>
    <n v="0.52802027597859758"/>
    <n v="568.16"/>
    <n v="-820370"/>
    <x v="9"/>
    <s v="Décharge"/>
    <s v="EAGLE-USFWS"/>
    <s v="CONGO"/>
    <s v="PALF"/>
    <s v="ɣ"/>
  </r>
  <r>
    <d v="2019-07-01T00:00:00"/>
    <s v="Taxi hôtel - gare trans afrique express pour retour de mission de Dolisie"/>
    <s v="Transport"/>
    <s v="Investigations"/>
    <m/>
    <n v="1000"/>
    <n v="1.811889619684369"/>
    <n v="551.91"/>
    <n v="-821370"/>
    <x v="10"/>
    <s v="Décharge"/>
    <s v="EAGLE-AVAAZ "/>
    <s v="CONGO"/>
    <s v="PALF"/>
    <s v="ɣ"/>
  </r>
  <r>
    <d v="2019-07-01T00:00:00"/>
    <s v="Taxi gare trans Afrique BZV - domicile retour de mission"/>
    <s v="Transport"/>
    <s v="Investigations"/>
    <m/>
    <n v="1000"/>
    <n v="1.811889619684369"/>
    <n v="551.91"/>
    <n v="-822370"/>
    <x v="10"/>
    <s v="Décharge"/>
    <s v="EAGLE-AVAAZ "/>
    <s v="CONGO"/>
    <s v="PALF"/>
    <s v="ɣ"/>
  </r>
  <r>
    <d v="2019-07-01T00:00:00"/>
    <s v="Food Allowance mission de Dolisie du 25 au 01/07/2019"/>
    <s v="Travel subsistence"/>
    <s v="Investigations"/>
    <m/>
    <n v="60000"/>
    <n v="105.84997530167243"/>
    <n v="566.84"/>
    <n v="-882370"/>
    <x v="10"/>
    <s v="Décharge"/>
    <s v="Wildcat"/>
    <s v="CONGO"/>
    <s v="RALFF"/>
    <s v="ɣ"/>
  </r>
  <r>
    <d v="2019-07-01T00:00:00"/>
    <s v="Paiement frais d'hôtel mission de Dolisie 06 nuitées du 25/06 au 01/07/2019"/>
    <s v="Travel subsistence"/>
    <s v="Investigations"/>
    <m/>
    <n v="90000"/>
    <n v="158.77496295250864"/>
    <n v="566.84"/>
    <n v="-972370"/>
    <x v="10"/>
    <s v="oui"/>
    <s v="Wildcat"/>
    <s v="CONGO"/>
    <s v="RALFF"/>
    <s v="o"/>
  </r>
  <r>
    <d v="2019-07-01T00:00:00"/>
    <s v="AGIOS DU 31/05/19 AU 30/06/2019"/>
    <s v="Bank fees"/>
    <s v="Office"/>
    <m/>
    <n v="17879"/>
    <n v="31.468248380737823"/>
    <n v="568.16"/>
    <n v="-990249"/>
    <x v="11"/>
    <s v="Relevé"/>
    <s v="EAGLE-USFWS"/>
    <s v="CONGO"/>
    <s v="PALF"/>
    <s v="o"/>
  </r>
  <r>
    <d v="2019-07-01T00:00:00"/>
    <s v="AGIOS DU 31/05/19 AU 30/06/19"/>
    <s v="Bank fees"/>
    <s v="Office"/>
    <m/>
    <n v="5101"/>
    <n v="8.9781047592227541"/>
    <n v="568.16"/>
    <n v="-995350"/>
    <x v="11"/>
    <n v="3635070"/>
    <s v="EAGLE-USFWS"/>
    <s v="CONGO"/>
    <s v="PALF"/>
    <s v="o"/>
  </r>
  <r>
    <d v="2019-07-01T00:00:00"/>
    <s v="Reglement salaire du mois de juin 2019/Alexis NGOMA"/>
    <s v="Personnel"/>
    <s v="Legal"/>
    <m/>
    <n v="166755"/>
    <n v="254.21635869424367"/>
    <n v="655.95699999999999"/>
    <n v="-1162105"/>
    <x v="11"/>
    <n v="3126095"/>
    <s v="UE"/>
    <s v="CONGO"/>
    <s v="RALFF"/>
    <s v="o"/>
  </r>
  <r>
    <d v="2019-07-01T00:00:00"/>
    <s v="FRAIS RET.DEPLACE Chq n°3126095"/>
    <s v="Bank fees"/>
    <s v="Office"/>
    <m/>
    <n v="3484"/>
    <n v="5.3113237605513772"/>
    <n v="655.95699999999999"/>
    <n v="-1165589"/>
    <x v="11"/>
    <n v="3126095"/>
    <s v="UE"/>
    <s v="CONGO"/>
    <s v="RALFF"/>
    <s v="o"/>
  </r>
  <r>
    <d v="2019-07-01T00:00:00"/>
    <s v="Paiement loyer 2eme trimestre (Avril-Mai-Juin 19)/MR ISSAMBO Dieudonné"/>
    <s v="Rent &amp; Utilities"/>
    <s v="Office"/>
    <m/>
    <n v="1710000"/>
    <n v="2606.8781947597176"/>
    <n v="655.95699999999999"/>
    <n v="-2875589"/>
    <x v="11"/>
    <n v="3126098"/>
    <s v="UE"/>
    <s v="CONGO"/>
    <s v="RALFF"/>
    <s v="o"/>
  </r>
  <r>
    <d v="2019-07-01T00:00:00"/>
    <s v="FRAIS RET.DEPLACE Chq n°3126098"/>
    <s v="Bank fees"/>
    <s v="Office"/>
    <m/>
    <n v="3484"/>
    <n v="5.3113237605513772"/>
    <n v="655.95699999999999"/>
    <n v="-2879073"/>
    <x v="11"/>
    <n v="3126098"/>
    <s v="UE"/>
    <s v="CONGO"/>
    <s v="RALFF"/>
    <s v="o"/>
  </r>
  <r>
    <d v="2019-07-02T00:00:00"/>
    <s v="Taxi Bureau-Olympic Palace-bureau"/>
    <s v="Transport"/>
    <s v="Investigations"/>
    <m/>
    <n v="2000"/>
    <n v="3.623779239368738"/>
    <n v="551.91"/>
    <n v="-2881073"/>
    <x v="12"/>
    <s v="Décharge"/>
    <s v="EAGLE-AVAAZ "/>
    <s v="CONGO"/>
    <s v="PALF"/>
    <s v="ɣ"/>
  </r>
  <r>
    <d v="2019-07-02T00:00:00"/>
    <s v="Taxi Hôtel- Gare routière de dolisie"/>
    <s v="Transport"/>
    <s v="Legal"/>
    <m/>
    <n v="700"/>
    <n v="1.2320473106167278"/>
    <n v="568.16"/>
    <n v="-2881773"/>
    <x v="1"/>
    <s v="Décharge"/>
    <s v="EAGLE-USFWS"/>
    <s v="CONGO"/>
    <s v="PALF"/>
    <s v="ɣ"/>
  </r>
  <r>
    <d v="2019-07-02T00:00:00"/>
    <s v="Taxi Gare routière BZV-Bureau"/>
    <s v="Transport"/>
    <s v="Legal"/>
    <m/>
    <n v="1000"/>
    <n v="1.7600675865953253"/>
    <n v="568.16"/>
    <n v="-2882773"/>
    <x v="1"/>
    <s v="Décharge"/>
    <s v="EAGLE-USFWS"/>
    <s v="CONGO"/>
    <s v="PALF"/>
    <s v="ɣ"/>
  </r>
  <r>
    <d v="2019-07-02T00:00:00"/>
    <s v="Frais de transfert charden farell à Amenophys pour complement budget avocats Ouesso"/>
    <s v="Transfer fees"/>
    <s v="Office"/>
    <m/>
    <n v="1000"/>
    <n v="1.7600675865953253"/>
    <n v="568.16"/>
    <n v="-2883773"/>
    <x v="2"/>
    <s v="11/GCF"/>
    <s v="EAGLE-USFWS"/>
    <s v="CONGO"/>
    <s v="PALF"/>
    <s v="o"/>
  </r>
  <r>
    <d v="2019-07-02T00:00:00"/>
    <s v="Taxi la banque-Bureau (prendre le nécessaire pour la mission de Ouesso)"/>
    <s v="Transport"/>
    <s v="Investigations"/>
    <m/>
    <n v="1000"/>
    <n v="1.811889619684369"/>
    <n v="551.91"/>
    <n v="-2884773"/>
    <x v="4"/>
    <s v="Décharge"/>
    <s v="EAGLE-AVAAZ "/>
    <s v="CONGO"/>
    <s v="PALF"/>
    <s v="ɣ"/>
  </r>
  <r>
    <d v="2019-07-02T00:00:00"/>
    <s v="Taxi Bureau-Agence Jeanne vialle-Talangai (recherche de l'agence pour l'achat du billet Ouesso)"/>
    <s v="Transport"/>
    <s v="Investigations"/>
    <m/>
    <n v="2000"/>
    <n v="3.623779239368738"/>
    <n v="551.91"/>
    <n v="-2886773"/>
    <x v="4"/>
    <s v="Décharge"/>
    <s v="EAGLE-AVAAZ "/>
    <s v="CONGO"/>
    <s v="PALF"/>
    <s v="ɣ"/>
  </r>
  <r>
    <d v="2019-07-02T00:00:00"/>
    <s v="Taxi Talangai-Stelimac Mikalou-Mazala (achat billet pour Ouesso)"/>
    <s v="Transport"/>
    <s v="Investigations"/>
    <m/>
    <n v="2000"/>
    <n v="3.623779239368738"/>
    <n v="551.91"/>
    <n v="-2888773"/>
    <x v="4"/>
    <s v="Décharge"/>
    <s v="EAGLE-AVAAZ "/>
    <s v="CONGO"/>
    <s v="PALF"/>
    <s v="ɣ"/>
  </r>
  <r>
    <d v="2019-07-02T00:00:00"/>
    <s v="Achat billet Brazzaville-Ouesso (mission Ouesso)"/>
    <s v="Transport"/>
    <s v="Investigations"/>
    <m/>
    <n v="15000"/>
    <n v="27.178344295265536"/>
    <n v="551.91"/>
    <n v="-2903773"/>
    <x v="4"/>
    <n v="43"/>
    <s v="EAGLE-AVAAZ "/>
    <s v="CONGO"/>
    <s v="PALF"/>
    <s v="o"/>
  </r>
  <r>
    <d v="2019-07-02T00:00:00"/>
    <s v="Taxi Mazala-Domicile (achat et retour)"/>
    <s v="Transport"/>
    <s v="Investigations"/>
    <m/>
    <n v="1000"/>
    <n v="1.811889619684369"/>
    <n v="551.91"/>
    <n v="-2904773"/>
    <x v="4"/>
    <s v="Décharge"/>
    <s v="EAGLE-AVAAZ "/>
    <s v="CONGO"/>
    <s v="PALF"/>
    <s v="ɣ"/>
  </r>
  <r>
    <d v="2019-07-02T00:00:00"/>
    <s v="Taxi domicile-Agence ocean du nord talangai pour me rendre à Ouesso"/>
    <s v="Transport"/>
    <s v="Legal"/>
    <m/>
    <n v="1500"/>
    <n v="2.6401013798929882"/>
    <n v="568.16"/>
    <n v="-2906273"/>
    <x v="5"/>
    <s v="Décharge"/>
    <s v="EAGLE-USFWS"/>
    <s v="CONGO"/>
    <s v="PALF"/>
    <s v="ɣ"/>
  </r>
  <r>
    <d v="2019-07-02T00:00:00"/>
    <s v="Taxi Agence ocean du nord Ouesso-Résidence"/>
    <s v="Transport"/>
    <s v="Legal"/>
    <m/>
    <n v="500"/>
    <n v="0.88003379329766263"/>
    <n v="568.16"/>
    <n v="-2906773"/>
    <x v="5"/>
    <s v="Décharge"/>
    <s v="EAGLE-USFWS"/>
    <s v="CONGO"/>
    <s v="PALF"/>
    <s v="ɣ"/>
  </r>
  <r>
    <d v="2019-07-02T00:00:00"/>
    <s v="Taxi: Hôtel-QG Conserv Congo"/>
    <s v="Transport"/>
    <s v="Legal"/>
    <m/>
    <n v="1000"/>
    <n v="1.7600675865953253"/>
    <n v="568.16"/>
    <n v="-2907773"/>
    <x v="7"/>
    <s v="Décharge"/>
    <s v="EAGLE-USFWS"/>
    <s v="CONGO"/>
    <s v="PALF"/>
    <s v="ɣ"/>
  </r>
  <r>
    <d v="2019-07-02T00:00:00"/>
    <s v="Taxi: QG Conser Congo-Hôtel"/>
    <s v="Transport"/>
    <s v="Legal"/>
    <m/>
    <n v="1000"/>
    <n v="1.7600675865953253"/>
    <n v="568.16"/>
    <n v="-2908773"/>
    <x v="7"/>
    <s v="Décharge"/>
    <s v="EAGLE-USFWS"/>
    <s v="CONGO"/>
    <s v="PALF"/>
    <s v="ɣ"/>
  </r>
  <r>
    <d v="2019-07-02T00:00:00"/>
    <s v="Taxi domicile-Bureau-domicile"/>
    <s v="Transport"/>
    <s v="Management"/>
    <m/>
    <n v="2000"/>
    <n v="3.5283325100557477"/>
    <n v="566.84"/>
    <n v="-2910773"/>
    <x v="8"/>
    <s v="Décharge"/>
    <s v="Wildcat"/>
    <s v="CONGO"/>
    <s v="PALF"/>
    <s v="ɣ"/>
  </r>
  <r>
    <d v="2019-07-02T00:00:00"/>
    <s v="Taxi Bureau-Agence charden farell-Bureau"/>
    <s v="Transport"/>
    <s v="Management"/>
    <m/>
    <n v="1000"/>
    <n v="1.7641662550278738"/>
    <n v="566.84"/>
    <n v="-2911773"/>
    <x v="8"/>
    <s v="Décharge"/>
    <s v="Wildcat"/>
    <s v="CONGO"/>
    <s v="PALF"/>
    <s v="ɣ"/>
  </r>
  <r>
    <d v="2019-07-02T00:00:00"/>
    <s v="Food allowance pendant la pause"/>
    <s v="Personnel"/>
    <s v="Management"/>
    <m/>
    <n v="1000"/>
    <n v="1.7641662550278738"/>
    <n v="566.84"/>
    <n v="-2912773"/>
    <x v="8"/>
    <s v="Décharge"/>
    <s v="Wildcat"/>
    <s v="CONGO"/>
    <s v="PALF"/>
    <s v="ɣ"/>
  </r>
  <r>
    <d v="2019-07-02T00:00:00"/>
    <s v="Taxi moto hôtel-MA à djambala"/>
    <s v="Transport"/>
    <s v="Legal"/>
    <m/>
    <n v="300"/>
    <n v="0.52802027597859758"/>
    <n v="568.16"/>
    <n v="-2913073"/>
    <x v="9"/>
    <s v="Décharge"/>
    <s v="EAGLE-USFWS"/>
    <s v="CONGO"/>
    <s v="PALF"/>
    <s v="ɣ"/>
  </r>
  <r>
    <d v="2019-07-02T00:00:00"/>
    <s v="Ration des prévenus à la MA de DJAMBALA"/>
    <s v="Jail Visit"/>
    <s v="Legal"/>
    <m/>
    <n v="6000"/>
    <n v="10.560405519571953"/>
    <n v="568.16"/>
    <n v="-2919073"/>
    <x v="9"/>
    <s v="Décharge"/>
    <s v="EAGLE-USFWS"/>
    <s v="CONGO"/>
    <s v="PALF"/>
    <s v="ɣ"/>
  </r>
  <r>
    <d v="2019-07-02T00:00:00"/>
    <s v="Taxi moto MA-ddef à djambala"/>
    <s v="Transport"/>
    <s v="Legal"/>
    <m/>
    <n v="300"/>
    <n v="0.52802027597859758"/>
    <n v="568.16"/>
    <n v="-2919373"/>
    <x v="9"/>
    <s v="Décharge"/>
    <s v="EAGLE-USFWS"/>
    <s v="CONGO"/>
    <s v="PALF"/>
    <s v="ɣ"/>
  </r>
  <r>
    <d v="2019-07-02T00:00:00"/>
    <s v="Taxi moto ddef-TGI à djambala"/>
    <s v="Transport"/>
    <s v="Legal"/>
    <m/>
    <n v="300"/>
    <n v="0.52802027597859758"/>
    <n v="568.16"/>
    <n v="-2919673"/>
    <x v="9"/>
    <s v="Décharge"/>
    <s v="EAGLE-USFWS"/>
    <s v="CONGO"/>
    <s v="PALF"/>
    <s v="ɣ"/>
  </r>
  <r>
    <d v="2019-07-02T00:00:00"/>
    <s v="Taxi moto TGI-ddef à djambala"/>
    <s v="Transport"/>
    <s v="Legal"/>
    <m/>
    <n v="300"/>
    <n v="0.52802027597859758"/>
    <n v="568.16"/>
    <n v="-2919973"/>
    <x v="9"/>
    <s v="Décharge"/>
    <s v="EAGLE-USFWS"/>
    <s v="CONGO"/>
    <s v="PALF"/>
    <s v="ɣ"/>
  </r>
  <r>
    <d v="2019-07-02T00:00:00"/>
    <s v="Taxi moto ddef-hôtel à djambala"/>
    <s v="Transport"/>
    <s v="Legal"/>
    <m/>
    <n v="300"/>
    <n v="0.52802027597859758"/>
    <n v="568.16"/>
    <n v="-2920273"/>
    <x v="9"/>
    <s v="Décharge"/>
    <s v="EAGLE-USFWS"/>
    <s v="CONGO"/>
    <s v="PALF"/>
    <s v="ɣ"/>
  </r>
  <r>
    <d v="2019-07-02T00:00:00"/>
    <s v="Taxi moto hôtel-MA à djambala"/>
    <s v="Transport"/>
    <s v="Legal"/>
    <m/>
    <n v="300"/>
    <n v="0.52802027597859758"/>
    <n v="568.16"/>
    <n v="-2920573"/>
    <x v="9"/>
    <s v="Décharge"/>
    <s v="EAGLE-USFWS"/>
    <s v="CONGO"/>
    <s v="PALF"/>
    <s v="ɣ"/>
  </r>
  <r>
    <d v="2019-07-02T00:00:00"/>
    <s v="Ration des prévenus à la MA de DJAMBALA"/>
    <s v="Jail Visit"/>
    <s v="Legal"/>
    <m/>
    <n v="6000"/>
    <n v="10.560405519571953"/>
    <n v="568.16"/>
    <n v="-2926573"/>
    <x v="9"/>
    <s v="Décharge"/>
    <s v="EAGLE-USFWS"/>
    <s v="CONGO"/>
    <s v="PALF"/>
    <s v="ɣ"/>
  </r>
  <r>
    <d v="2019-07-02T00:00:00"/>
    <s v="Taxi moto MA-hôtel à djambala"/>
    <s v="Transport"/>
    <s v="Legal"/>
    <m/>
    <n v="300"/>
    <n v="0.52802027597859758"/>
    <n v="568.16"/>
    <n v="-2926873"/>
    <x v="9"/>
    <s v="Décharge"/>
    <s v="EAGLE-USFWS"/>
    <s v="CONGO"/>
    <s v="PALF"/>
    <s v="ɣ"/>
  </r>
  <r>
    <d v="2019-07-02T00:00:00"/>
    <s v="Taxi moto hôtel-restaurant à djambala"/>
    <s v="Transport"/>
    <s v="Legal"/>
    <m/>
    <n v="300"/>
    <n v="0.52802027597859758"/>
    <n v="568.16"/>
    <n v="-2927173"/>
    <x v="9"/>
    <s v="Décharge"/>
    <s v="EAGLE-USFWS"/>
    <s v="CONGO"/>
    <s v="PALF"/>
    <s v="ɣ"/>
  </r>
  <r>
    <d v="2019-07-02T00:00:00"/>
    <s v="Taxi moto restaurant-hôtel à djambala"/>
    <s v="Transport"/>
    <s v="Legal"/>
    <m/>
    <n v="300"/>
    <n v="0.52802027597859758"/>
    <n v="568.16"/>
    <n v="-2927473"/>
    <x v="9"/>
    <s v="Décharge"/>
    <s v="EAGLE-USFWS"/>
    <s v="CONGO"/>
    <s v="PALF"/>
    <s v="ɣ"/>
  </r>
  <r>
    <d v="2019-07-02T00:00:00"/>
    <s v="Règlement facture bonus média portant sur l'arrestation de (5) trafifiquants d'ivoires et peau de panthers le 21 et 23juin 19(Djambala -Plateau)"/>
    <s v="Bonus"/>
    <s v="Media"/>
    <m/>
    <n v="280000"/>
    <n v="493.96655140780462"/>
    <n v="566.84"/>
    <n v="-3207473"/>
    <x v="11"/>
    <n v="3635061"/>
    <s v="Wildcat"/>
    <s v="CONGO"/>
    <s v="PALF"/>
    <s v="o"/>
  </r>
  <r>
    <d v="2019-07-02T00:00:00"/>
    <s v="FRAIS RET.DEPLACE Chq n°3635061"/>
    <s v="Bank fees"/>
    <s v="Office"/>
    <m/>
    <n v="3484"/>
    <n v="6.1320754716981138"/>
    <n v="568.16"/>
    <n v="-3210957"/>
    <x v="11"/>
    <n v="3635061"/>
    <s v="EAGLE-USFWS"/>
    <s v="CONGO"/>
    <s v="PALF"/>
    <s v="o"/>
  </r>
  <r>
    <d v="2019-07-02T00:00:00"/>
    <s v="Reglement commission relatif au nouvel appartement PALF/CHQ N°3126102"/>
    <s v="Services"/>
    <s v="Office"/>
    <m/>
    <n v="375000"/>
    <n v="661.56234563545263"/>
    <n v="566.84"/>
    <n v="-3585957"/>
    <x v="11"/>
    <n v="3126102"/>
    <s v="Wildcat"/>
    <s v="CONGO"/>
    <s v="PALF"/>
    <s v="o"/>
  </r>
  <r>
    <d v="2019-07-02T00:00:00"/>
    <s v="FRAIS RET.DEPLACE Chq n°3126102"/>
    <s v="Bank fees"/>
    <s v="Office"/>
    <m/>
    <n v="3484"/>
    <n v="6.146355232517112"/>
    <n v="566.84"/>
    <n v="-3589441"/>
    <x v="11"/>
    <n v="3126102"/>
    <s v="Wildcat"/>
    <s v="CONGO"/>
    <s v="PALF"/>
    <s v="o"/>
  </r>
  <r>
    <d v="2019-07-02T00:00:00"/>
    <s v="FRAIS RET.DEPLACE Chq n°3126104"/>
    <s v="Bank fees"/>
    <s v="Office"/>
    <m/>
    <n v="3484"/>
    <n v="6.146355232517112"/>
    <n v="566.84"/>
    <n v="-3592925"/>
    <x v="11"/>
    <n v="3126104"/>
    <s v="Wildcat"/>
    <s v="CONGO"/>
    <s v="PALF"/>
    <s v="o"/>
  </r>
  <r>
    <d v="2019-07-03T00:00:00"/>
    <s v="Crépin IBOUILI- Bonus du mois de mai 2019 "/>
    <s v="Bonus"/>
    <s v="Legal"/>
    <m/>
    <n v="20000"/>
    <n v="35.201351731906506"/>
    <n v="568.16"/>
    <n v="-3612925"/>
    <x v="2"/>
    <n v="47"/>
    <s v="EAGLE-USFWS"/>
    <s v="CONGO"/>
    <s v="PALF"/>
    <s v="o"/>
  </r>
  <r>
    <d v="2019-07-03T00:00:00"/>
    <s v="Taxi:bureau-poto poto avec odile prendre les clés du nouvel appartement/Poto poto-BCI pour retrait caution et commission"/>
    <s v="Transport"/>
    <s v="Legal"/>
    <m/>
    <n v="2000"/>
    <n v="3.5201351731906505"/>
    <n v="568.16"/>
    <n v="-3614925"/>
    <x v="2"/>
    <s v="Décharge"/>
    <s v="EAGLE-USFWS"/>
    <s v="CONGO"/>
    <s v="PALF"/>
    <s v="ɣ"/>
  </r>
  <r>
    <d v="2019-07-03T00:00:00"/>
    <s v="Taxi: poto poto-bureau course avec Odile"/>
    <s v="Transport"/>
    <s v="Legal"/>
    <m/>
    <n v="1000"/>
    <n v="1.7600675865953253"/>
    <n v="568.16"/>
    <n v="-3615925"/>
    <x v="2"/>
    <s v="Décharge"/>
    <s v="EAGLE-USFWS"/>
    <s v="CONGO"/>
    <s v="PALF"/>
    <s v="ɣ"/>
  </r>
  <r>
    <d v="2019-07-03T00:00:00"/>
    <s v="Tax:BCI-MTN pour renseignements sur le routeur/MTN-bureau"/>
    <s v="Transport"/>
    <s v="Legal"/>
    <m/>
    <n v="2000"/>
    <n v="3.5201351731906505"/>
    <n v="568.16"/>
    <n v="-3617925"/>
    <x v="2"/>
    <s v="Décharge"/>
    <s v="EAGLE-USFWS"/>
    <s v="CONGO"/>
    <s v="PALF"/>
    <s v="ɣ"/>
  </r>
  <r>
    <d v="2019-07-03T00:00:00"/>
    <s v="Taxi Bureau PALF-Banque BCI"/>
    <s v="Transport"/>
    <s v="Media"/>
    <m/>
    <n v="1000"/>
    <n v="1.7600675865953253"/>
    <n v="568.16"/>
    <n v="-3618925"/>
    <x v="3"/>
    <s v="Décharge"/>
    <s v="EAGLE-USFWS"/>
    <s v="CONGO"/>
    <s v="PALF"/>
    <s v="ɣ"/>
  </r>
  <r>
    <d v="2019-07-03T00:00:00"/>
    <s v="Taxi Banque BCI-ES TV"/>
    <s v="Transport"/>
    <s v="Media"/>
    <m/>
    <n v="1000"/>
    <n v="1.7600675865953253"/>
    <n v="568.16"/>
    <n v="-3619925"/>
    <x v="3"/>
    <s v="Décharge"/>
    <s v="EAGLE-USFWS"/>
    <s v="CONGO"/>
    <s v="PALF"/>
    <s v="ɣ"/>
  </r>
  <r>
    <d v="2019-07-03T00:00:00"/>
    <s v="Taxi ES TV-Firstmediac.com"/>
    <s v="Transport"/>
    <s v="Media"/>
    <m/>
    <n v="1000"/>
    <n v="1.7600675865953253"/>
    <n v="568.16"/>
    <n v="-3620925"/>
    <x v="3"/>
    <s v="Décharge"/>
    <s v="EAGLE-USFWS"/>
    <s v="CONGO"/>
    <s v="PALF"/>
    <s v="ɣ"/>
  </r>
  <r>
    <d v="2019-07-03T00:00:00"/>
    <s v="Taxi Firstmediac.com-La Semaine Africaine"/>
    <s v="Transport"/>
    <s v="Media"/>
    <m/>
    <n v="1000"/>
    <n v="1.7600675865953253"/>
    <n v="568.16"/>
    <n v="-3621925"/>
    <x v="3"/>
    <s v="Décharge"/>
    <s v="EAGLE-USFWS"/>
    <s v="CONGO"/>
    <s v="PALF"/>
    <s v="ɣ"/>
  </r>
  <r>
    <d v="2019-07-03T00:00:00"/>
    <s v="Taxi La Semaine Africaine-Radio Rurale"/>
    <s v="Transport"/>
    <s v="Media"/>
    <m/>
    <n v="1000"/>
    <n v="1.7600675865953253"/>
    <n v="568.16"/>
    <n v="-3622925"/>
    <x v="3"/>
    <s v="Décharge"/>
    <s v="EAGLE-USFWS"/>
    <s v="CONGO"/>
    <s v="PALF"/>
    <s v="ɣ"/>
  </r>
  <r>
    <d v="2019-07-03T00:00:00"/>
    <s v="Taxi Radio Rurale-Groupecongomedias"/>
    <s v="Transport"/>
    <s v="Media"/>
    <m/>
    <n v="1000"/>
    <n v="1.7600675865953253"/>
    <n v="568.16"/>
    <n v="-3623925"/>
    <x v="3"/>
    <s v="Décharge"/>
    <s v="EAGLE-USFWS"/>
    <s v="CONGO"/>
    <s v="PALF"/>
    <s v="ɣ"/>
  </r>
  <r>
    <d v="2019-07-03T00:00:00"/>
    <s v="Taxi Groupecongomedias.com-Radio Liberté"/>
    <s v="Transport"/>
    <s v="Media"/>
    <m/>
    <n v="1000"/>
    <n v="1.7600675865953253"/>
    <n v="568.16"/>
    <n v="-3624925"/>
    <x v="3"/>
    <s v="Décharge"/>
    <s v="EAGLE-USFWS"/>
    <s v="CONGO"/>
    <s v="PALF"/>
    <s v="ɣ"/>
  </r>
  <r>
    <d v="2019-07-03T00:00:00"/>
    <s v="Taxi Radio Liberté-panoramik-actu.com"/>
    <s v="Transport"/>
    <s v="Media"/>
    <m/>
    <n v="1000"/>
    <n v="1.7600675865953253"/>
    <n v="568.16"/>
    <n v="-3625925"/>
    <x v="3"/>
    <s v="Décharge"/>
    <s v="EAGLE-USFWS"/>
    <s v="CONGO"/>
    <s v="PALF"/>
    <s v="ɣ"/>
  </r>
  <r>
    <d v="2019-07-03T00:00:00"/>
    <s v="Taxi panoramik-actu.com-Bureau PALF"/>
    <s v="Transport"/>
    <s v="Media"/>
    <m/>
    <n v="1000"/>
    <n v="1.7600675865953253"/>
    <n v="568.16"/>
    <n v="-3626925"/>
    <x v="3"/>
    <s v="Décharge"/>
    <s v="EAGLE-USFWS"/>
    <s v="CONGO"/>
    <s v="PALF"/>
    <s v="ɣ"/>
  </r>
  <r>
    <d v="2019-07-03T00:00:00"/>
    <s v="Taxi Domicile-Gare Stelimac (départ pour Ouesso)"/>
    <s v="Transport"/>
    <s v="Investigations"/>
    <m/>
    <n v="1000"/>
    <n v="1.811889619684369"/>
    <n v="551.91"/>
    <n v="-3627925"/>
    <x v="4"/>
    <s v="Décharge"/>
    <s v="EAGLE-AVAAZ "/>
    <s v="CONGO"/>
    <s v="PALF"/>
    <s v="ɣ"/>
  </r>
  <r>
    <d v="2019-07-03T00:00:00"/>
    <s v="Taxi Gare-Hôtel Casima-Hôtel 1-Hôtel 2 (recherche de l'hôtel)"/>
    <s v="Transport"/>
    <s v="Investigations"/>
    <m/>
    <n v="1500"/>
    <n v="2.7178344295265533"/>
    <n v="551.91"/>
    <n v="-3629425"/>
    <x v="4"/>
    <s v="Décharge"/>
    <s v="EAGLE-AVAAZ "/>
    <s v="CONGO"/>
    <s v="PALF"/>
    <s v="ɣ"/>
  </r>
  <r>
    <d v="2019-07-03T00:00:00"/>
    <s v="Taxi Résidence Ouesso- Agence charden farell pour recuperer l'argent des avocats"/>
    <s v="Transport"/>
    <s v="Legal"/>
    <m/>
    <n v="500"/>
    <n v="0.88003379329766263"/>
    <n v="568.16"/>
    <n v="-3629925"/>
    <x v="5"/>
    <s v="Décharge"/>
    <s v="EAGLE-USFWS"/>
    <s v="CONGO"/>
    <s v="PALF"/>
    <s v="ɣ"/>
  </r>
  <r>
    <d v="2019-07-03T00:00:00"/>
    <s v="Complément frais de mission OUESSO/Maitre MALONGA "/>
    <s v="Lawyer fees"/>
    <s v="Legal"/>
    <m/>
    <n v="25000"/>
    <n v="44.001689664883131"/>
    <n v="568.16"/>
    <n v="-3654925"/>
    <x v="5"/>
    <s v="oui"/>
    <s v="EAGLE-USFWS"/>
    <s v="CONGO"/>
    <s v="PALF"/>
    <s v="o"/>
  </r>
  <r>
    <d v="2019-07-03T00:00:00"/>
    <s v="Complément frais de mission OUESSO/Maitre ANICET"/>
    <s v="Lawyer fees"/>
    <s v="Legal"/>
    <m/>
    <n v="25000"/>
    <n v="44.001689664883131"/>
    <n v="568.16"/>
    <n v="-3679925"/>
    <x v="5"/>
    <s v="oui"/>
    <s v="EAGLE-USFWS"/>
    <s v="CONGO"/>
    <s v="PALF"/>
    <s v="o"/>
  </r>
  <r>
    <d v="2019-07-03T00:00:00"/>
    <s v="Taxi Agence charden farell-DDEFO pour rencontrer le DD"/>
    <s v="Transport"/>
    <s v="Legal"/>
    <m/>
    <n v="500"/>
    <n v="0.88003379329766263"/>
    <n v="568.16"/>
    <n v="-3680425"/>
    <x v="5"/>
    <s v="Décharge"/>
    <s v="EAGLE-USFWS"/>
    <s v="CONGO"/>
    <s v="PALF"/>
    <s v="ɣ"/>
  </r>
  <r>
    <d v="2019-07-03T00:00:00"/>
    <s v="Taxi DDEFO-CAO pour suivre l'audience avec l'agent EF"/>
    <s v="Transport"/>
    <s v="Legal"/>
    <m/>
    <n v="500"/>
    <n v="0.88003379329766263"/>
    <n v="568.16"/>
    <n v="-3680925"/>
    <x v="5"/>
    <s v="Décharge"/>
    <s v="EAGLE-USFWS"/>
    <s v="CONGO"/>
    <s v="PALF"/>
    <s v="ɣ"/>
  </r>
  <r>
    <d v="2019-07-03T00:00:00"/>
    <s v="Taxi CAO-restaurant à Ouesso"/>
    <s v="Transport"/>
    <s v="Legal"/>
    <m/>
    <n v="500"/>
    <n v="0.88003379329766263"/>
    <n v="568.16"/>
    <n v="-3681425"/>
    <x v="5"/>
    <s v="Décharge"/>
    <s v="EAGLE-USFWS"/>
    <s v="CONGO"/>
    <s v="PALF"/>
    <s v="ɣ"/>
  </r>
  <r>
    <d v="2019-07-03T00:00:00"/>
    <s v="Taxi restaurant-DDEFO pour effectuer la mensuration"/>
    <s v="Transport"/>
    <s v="Legal"/>
    <m/>
    <n v="250"/>
    <n v="0.44001689664883131"/>
    <n v="568.16"/>
    <n v="-3681675"/>
    <x v="5"/>
    <s v="Décharge"/>
    <s v="EAGLE-USFWS"/>
    <s v="CONGO"/>
    <s v="PALF"/>
    <s v="ɣ"/>
  </r>
  <r>
    <d v="2019-07-03T00:00:00"/>
    <s v="Taxi DDEFO-MAO pour effectuer la visite geôle"/>
    <s v="Transport"/>
    <s v="Legal"/>
    <m/>
    <n v="500"/>
    <n v="0.88003379329766263"/>
    <n v="568.16"/>
    <n v="-3682175"/>
    <x v="5"/>
    <s v="Décharge"/>
    <s v="EAGLE-USFWS"/>
    <s v="CONGO"/>
    <s v="PALF"/>
    <s v="ɣ"/>
  </r>
  <r>
    <d v="2019-07-03T00:00:00"/>
    <s v="Taxi MAO-restaurant à Ouesso"/>
    <s v="Transport"/>
    <s v="Legal"/>
    <m/>
    <n v="500"/>
    <n v="0.88003379329766263"/>
    <n v="568.16"/>
    <n v="-3682675"/>
    <x v="5"/>
    <s v="Décharge"/>
    <s v="EAGLE-USFWS"/>
    <s v="CONGO"/>
    <s v="PALF"/>
    <s v="ɣ"/>
  </r>
  <r>
    <d v="2019-07-03T00:00:00"/>
    <s v="Taxi restaurant-Résidence Ouesso"/>
    <s v="Transport"/>
    <s v="Legal"/>
    <m/>
    <n v="500"/>
    <n v="0.88003379329766263"/>
    <n v="568.16"/>
    <n v="-3683175"/>
    <x v="5"/>
    <s v="Décharge"/>
    <s v="EAGLE-USFWS"/>
    <s v="CONGO"/>
    <s v="PALF"/>
    <s v="ɣ"/>
  </r>
  <r>
    <d v="2019-07-03T00:00:00"/>
    <s v="Taxi (aller et retour) bureau-agence océan du nord de Talangai pour acheter les billets de Herick et moi à destination de Ouesso"/>
    <s v="Transport"/>
    <s v="Legal"/>
    <m/>
    <n v="2000"/>
    <n v="3.5201351731906505"/>
    <n v="568.16"/>
    <n v="-3685175"/>
    <x v="6"/>
    <s v="Décharge"/>
    <s v="EAGLE-USFWS"/>
    <s v="CONGO"/>
    <s v="PALF"/>
    <s v="ɣ"/>
  </r>
  <r>
    <d v="2019-07-03T00:00:00"/>
    <s v="Achat billet BZV-Ouesso pour Herick "/>
    <s v="Transport"/>
    <s v="Legal"/>
    <m/>
    <n v="20000"/>
    <n v="35.201351731906506"/>
    <n v="568.16"/>
    <n v="-3705175"/>
    <x v="6"/>
    <s v="oui"/>
    <s v="EAGLE-USFWS"/>
    <s v="CONGO"/>
    <s v="RALFF"/>
    <s v="o"/>
  </r>
  <r>
    <d v="2019-07-03T00:00:00"/>
    <s v="Achat billets BZV-Ouesso pour Jopsin"/>
    <s v="Transport"/>
    <s v="Legal"/>
    <m/>
    <n v="20000"/>
    <n v="35.201351731906506"/>
    <n v="568.16"/>
    <n v="-3725175"/>
    <x v="6"/>
    <s v="oui"/>
    <s v="EAGLE-USFWS"/>
    <s v="CONGO"/>
    <s v="RALFF"/>
    <s v="o"/>
  </r>
  <r>
    <d v="2019-07-03T00:00:00"/>
    <s v="Taxi: Hôtel-QG Conserv Congo"/>
    <s v="Transport"/>
    <s v="Legal"/>
    <m/>
    <n v="1000"/>
    <n v="1.7600675865953253"/>
    <n v="568.16"/>
    <n v="-3726175"/>
    <x v="7"/>
    <s v="Décharge"/>
    <s v="EAGLE-USFWS"/>
    <s v="CONGO"/>
    <s v="PALF"/>
    <s v="ɣ"/>
  </r>
  <r>
    <d v="2019-07-03T00:00:00"/>
    <s v="Taxi: QG Conser Congo-Hôtel"/>
    <s v="Transport"/>
    <s v="Legal"/>
    <m/>
    <n v="1000"/>
    <n v="1.7600675865953253"/>
    <n v="568.16"/>
    <n v="-3727175"/>
    <x v="7"/>
    <s v="Décharge"/>
    <s v="EAGLE-USFWS"/>
    <s v="CONGO"/>
    <s v="PALF"/>
    <s v="ɣ"/>
  </r>
  <r>
    <d v="2019-07-03T00:00:00"/>
    <s v="Taxi domicile-Bureau-domicile"/>
    <s v="Transport"/>
    <s v="Management"/>
    <m/>
    <n v="2000"/>
    <n v="3.5283325100557477"/>
    <n v="566.84"/>
    <n v="-3729175"/>
    <x v="8"/>
    <s v="Décharge"/>
    <s v="Wildcat"/>
    <s v="CONGO"/>
    <s v="PALF"/>
    <s v="ɣ"/>
  </r>
  <r>
    <d v="2019-07-03T00:00:00"/>
    <s v="Food allowance pendant la pause"/>
    <s v="Personnel"/>
    <s v="Management"/>
    <m/>
    <n v="1000"/>
    <n v="1.7641662550278738"/>
    <n v="566.84"/>
    <n v="-3730175"/>
    <x v="8"/>
    <s v="Décharge"/>
    <s v="Wildcat"/>
    <s v="CONGO"/>
    <s v="PALF"/>
    <s v="ɣ"/>
  </r>
  <r>
    <d v="2019-07-03T00:00:00"/>
    <s v="Taxi bureau-logeur-bureau/dépot cheque guichet loyer ISSAMBO"/>
    <s v="Transport"/>
    <s v="Management"/>
    <m/>
    <n v="2000"/>
    <n v="3.5283325100557477"/>
    <n v="566.84"/>
    <n v="-3732175"/>
    <x v="8"/>
    <s v="Décharge"/>
    <s v="Wildcat"/>
    <s v="CONGO"/>
    <s v="PALF"/>
    <s v="ɣ"/>
  </r>
  <r>
    <d v="2019-07-03T00:00:00"/>
    <s v="Taxi moto hôtel-ddef à djambala"/>
    <s v="Transport"/>
    <s v="Legal"/>
    <m/>
    <n v="300"/>
    <n v="0.52802027597859758"/>
    <n v="568.16"/>
    <n v="-3732475"/>
    <x v="9"/>
    <s v="Décharge"/>
    <s v="EAGLE-USFWS"/>
    <s v="CONGO"/>
    <s v="PALF"/>
    <s v="ɣ"/>
  </r>
  <r>
    <d v="2019-07-03T00:00:00"/>
    <s v="Taxi moto ddef-hôtel de l'avocat à djambala"/>
    <s v="Transport"/>
    <s v="Legal"/>
    <m/>
    <n v="300"/>
    <n v="0.52802027597859758"/>
    <n v="568.16"/>
    <n v="-3732775"/>
    <x v="9"/>
    <s v="Décharge"/>
    <s v="EAGLE-USFWS"/>
    <s v="CONGO"/>
    <s v="PALF"/>
    <s v="ɣ"/>
  </r>
  <r>
    <d v="2019-07-03T00:00:00"/>
    <s v="Taxi moto hôtel- agence océan du nord à djambala"/>
    <s v="Transport"/>
    <s v="Legal"/>
    <m/>
    <n v="300"/>
    <n v="0.52802027597859758"/>
    <n v="568.16"/>
    <n v="-3733075"/>
    <x v="9"/>
    <s v="Décharge"/>
    <s v="EAGLE-USFWS"/>
    <s v="CONGO"/>
    <s v="PALF"/>
    <s v="ɣ"/>
  </r>
  <r>
    <d v="2019-07-03T00:00:00"/>
    <s v="Taxi moto agence océan du nord-ddef à djambala"/>
    <s v="Transport"/>
    <s v="Legal"/>
    <m/>
    <n v="300"/>
    <n v="0.52802027597859758"/>
    <n v="568.16"/>
    <n v="-3733375"/>
    <x v="9"/>
    <s v="Décharge"/>
    <s v="EAGLE-USFWS"/>
    <s v="CONGO"/>
    <s v="PALF"/>
    <s v="ɣ"/>
  </r>
  <r>
    <d v="2019-07-03T00:00:00"/>
    <s v="Taxi moto ddef-TGI à djambala"/>
    <s v="Transport"/>
    <s v="Legal"/>
    <m/>
    <n v="300"/>
    <n v="0.52802027597859758"/>
    <n v="568.16"/>
    <n v="-3733675"/>
    <x v="9"/>
    <s v="Décharge"/>
    <s v="EAGLE-USFWS"/>
    <s v="CONGO"/>
    <s v="PALF"/>
    <s v="ɣ"/>
  </r>
  <r>
    <d v="2019-07-03T00:00:00"/>
    <s v="Taxi moto TGI- agence océan du nord à djambala"/>
    <s v="Transport"/>
    <s v="Legal"/>
    <m/>
    <n v="300"/>
    <n v="0.52802027597859758"/>
    <n v="568.16"/>
    <n v="-3733975"/>
    <x v="9"/>
    <s v="Décharge"/>
    <s v="EAGLE-USFWS"/>
    <s v="CONGO"/>
    <s v="PALF"/>
    <s v="ɣ"/>
  </r>
  <r>
    <d v="2019-07-03T00:00:00"/>
    <s v="Achat billet djambala-brazzaville"/>
    <s v="Transport"/>
    <s v="Legal"/>
    <m/>
    <n v="7000"/>
    <n v="12.320473106167277"/>
    <n v="568.16"/>
    <n v="-3740975"/>
    <x v="9"/>
    <s v="oui"/>
    <s v="EAGLE-USFWS"/>
    <s v="CONGO"/>
    <s v="PALF"/>
    <s v="o"/>
  </r>
  <r>
    <d v="2019-07-03T00:00:00"/>
    <s v="Taxi moto agence océan du nord-hôtel à djambala"/>
    <s v="Transport"/>
    <s v="Legal"/>
    <m/>
    <n v="300"/>
    <n v="0.52802027597859758"/>
    <n v="568.16"/>
    <n v="-3741275"/>
    <x v="9"/>
    <s v="Décharge"/>
    <s v="EAGLE-USFWS"/>
    <s v="CONGO"/>
    <s v="PALF"/>
    <s v="ɣ"/>
  </r>
  <r>
    <d v="2019-07-03T00:00:00"/>
    <s v="Taxi moto hôtel-restaurant à djambala"/>
    <s v="Transport"/>
    <s v="Legal"/>
    <m/>
    <n v="300"/>
    <n v="0.52802027597859758"/>
    <n v="568.16"/>
    <n v="-3741575"/>
    <x v="9"/>
    <s v="Décharge"/>
    <s v="EAGLE-USFWS"/>
    <s v="CONGO"/>
    <s v="PALF"/>
    <s v="ɣ"/>
  </r>
  <r>
    <d v="2019-07-03T00:00:00"/>
    <s v="Taxi moto restaurant-hôtel à djambala"/>
    <s v="Transport"/>
    <s v="Legal"/>
    <m/>
    <n v="300"/>
    <n v="0.52802027597859758"/>
    <n v="568.16"/>
    <n v="-3741875"/>
    <x v="9"/>
    <s v="Décharge"/>
    <s v="EAGLE-USFWS"/>
    <s v="CONGO"/>
    <s v="PALF"/>
    <s v="ɣ"/>
  </r>
  <r>
    <d v="2019-07-03T00:00:00"/>
    <s v="FRAIS RET.DEPLACE Chq n°3126103"/>
    <s v="Bank fees"/>
    <s v="Office"/>
    <m/>
    <n v="3484"/>
    <n v="6.1320754716981138"/>
    <n v="568.16"/>
    <n v="-3745359"/>
    <x v="11"/>
    <n v="3126103"/>
    <s v="EAGLE-USFWS"/>
    <s v="CONGO"/>
    <s v="PALF"/>
    <s v="o"/>
  </r>
  <r>
    <d v="2019-07-04T00:00:00"/>
    <s v="Taxi Bureau - Nouvelle Résidence"/>
    <s v="Transport"/>
    <s v="Investigations"/>
    <m/>
    <n v="1000"/>
    <n v="1.811889619684369"/>
    <n v="551.91"/>
    <n v="-3746359"/>
    <x v="12"/>
    <s v="Décharge"/>
    <s v="EAGLE-AVAAZ "/>
    <s v="CONGO"/>
    <s v="PALF"/>
    <s v="ɣ"/>
  </r>
  <r>
    <d v="2019-07-04T00:00:00"/>
    <s v="Taxi bureau-moungali"/>
    <s v="Transport"/>
    <s v="Investigations"/>
    <m/>
    <n v="1000"/>
    <n v="1.811889619684369"/>
    <n v="551.91"/>
    <n v="-3747359"/>
    <x v="12"/>
    <s v="Décharge"/>
    <s v="EAGLE-AVAAZ "/>
    <s v="CONGO"/>
    <s v="PALF"/>
    <s v="ɣ"/>
  </r>
  <r>
    <d v="2019-07-04T00:00:00"/>
    <s v="Taxi moungali-Talangaî"/>
    <s v="Transport"/>
    <s v="Investigations"/>
    <m/>
    <n v="1000"/>
    <n v="1.811889619684369"/>
    <n v="551.91"/>
    <n v="-3748359"/>
    <x v="12"/>
    <s v="Décharge"/>
    <s v="EAGLE-AVAAZ "/>
    <s v="CONGO"/>
    <s v="PALF"/>
    <s v="ɣ"/>
  </r>
  <r>
    <d v="2019-07-04T00:00:00"/>
    <s v="Taxi Talangaî-bureau"/>
    <s v="Transport"/>
    <s v="Investigations"/>
    <m/>
    <n v="1500"/>
    <n v="2.7178344295265533"/>
    <n v="551.91"/>
    <n v="-3749859"/>
    <x v="12"/>
    <s v="Décharge"/>
    <s v="EAGLE-AVAAZ "/>
    <s v="CONGO"/>
    <s v="PALF"/>
    <s v="ɣ"/>
  </r>
  <r>
    <d v="2019-07-04T00:00:00"/>
    <s v="Achat billet BZV-Makoua"/>
    <s v="Transport"/>
    <s v="Investigations"/>
    <m/>
    <n v="15000"/>
    <n v="27.178344295265536"/>
    <n v="551.91"/>
    <n v="-3764859"/>
    <x v="12"/>
    <s v="050706002019--50"/>
    <s v="EAGLE-AVAAZ "/>
    <s v="CONGO"/>
    <s v="PALF"/>
    <s v="o"/>
  </r>
  <r>
    <d v="2019-07-04T00:00:00"/>
    <s v="Taxi: bureau-UBA/UBA-bureau"/>
    <s v="Transport"/>
    <s v="Legal"/>
    <m/>
    <n v="2000"/>
    <n v="3.5201351731906505"/>
    <n v="568.16"/>
    <n v="-3766859"/>
    <x v="2"/>
    <s v="Décharge"/>
    <s v="EAGLE-USFWS"/>
    <s v="CONGO"/>
    <s v="PALF"/>
    <s v="ɣ"/>
  </r>
  <r>
    <d v="2019-07-04T00:00:00"/>
    <s v="Frais de Transfert charden farell à i23c /OUESSO"/>
    <s v="Transfer fees"/>
    <s v="Office"/>
    <m/>
    <n v="800"/>
    <n v="1.4080540692762602"/>
    <n v="568.16"/>
    <n v="-3767659"/>
    <x v="2"/>
    <s v="08/GCF"/>
    <s v="EAGLE-USFWS"/>
    <s v="CONGO"/>
    <s v="PALF"/>
    <s v="o"/>
  </r>
  <r>
    <d v="2019-07-04T00:00:00"/>
    <s v="Frais de Transfert charden farell à i23c/OUESSO"/>
    <s v="Transfer fees"/>
    <s v="Office"/>
    <m/>
    <n v="7500"/>
    <n v="13.200506899464941"/>
    <n v="568.16"/>
    <n v="-3775159"/>
    <x v="2"/>
    <s v="14/GCF"/>
    <s v="EAGLE-USFWS"/>
    <s v="CONGO"/>
    <s v="PALF"/>
    <s v="o"/>
  </r>
  <r>
    <d v="2019-07-04T00:00:00"/>
    <s v="Taxi Bureau PALF-Nouvelle Résidence PALF"/>
    <s v="Transport"/>
    <s v="Media"/>
    <m/>
    <n v="1000"/>
    <n v="1.7600675865953253"/>
    <n v="568.16"/>
    <n v="-3776159"/>
    <x v="3"/>
    <s v="Décharge"/>
    <s v="EAGLE-USFWS"/>
    <s v="CONGO"/>
    <s v="PALF"/>
    <s v="ɣ"/>
  </r>
  <r>
    <d v="2019-07-04T00:00:00"/>
    <s v="Taxi Bureau PALF-Nouvelle Résidence PALF"/>
    <s v="Transport"/>
    <s v="Media"/>
    <m/>
    <n v="1000"/>
    <n v="1.7600675865953253"/>
    <n v="568.16"/>
    <n v="-3777159"/>
    <x v="3"/>
    <s v="Décharge"/>
    <s v="EAGLE-USFWS"/>
    <s v="CONGO"/>
    <s v="PALF"/>
    <s v="ɣ"/>
  </r>
  <r>
    <d v="2019-07-04T00:00:00"/>
    <s v="Taxi Hôtel 1-Hôtel 2-Hôtel 3 (renseignement pour changement d'hôtel)"/>
    <s v="Transport"/>
    <s v="Investigations"/>
    <m/>
    <n v="1000"/>
    <n v="1.811889619684369"/>
    <n v="551.91"/>
    <n v="-3778159"/>
    <x v="4"/>
    <s v="Décharge"/>
    <s v="EAGLE-AVAAZ "/>
    <s v="CONGO"/>
    <s v="PALF"/>
    <s v="ɣ"/>
  </r>
  <r>
    <d v="2019-07-04T00:00:00"/>
    <s v="Paiement frais d'hôtel pour une nuitée du 3 au 4 juillet 2019"/>
    <s v="Travel subsistence"/>
    <s v="Investigations"/>
    <m/>
    <n v="15000"/>
    <n v="27.178344295265536"/>
    <n v="551.91"/>
    <n v="-3793159"/>
    <x v="4"/>
    <n v="3"/>
    <s v="EAGLE-AVAAZ "/>
    <s v="CONGO"/>
    <s v="PALF"/>
    <s v="o"/>
  </r>
  <r>
    <d v="2019-07-04T00:00:00"/>
    <s v="Taxi hôtel 1-Hôtel 2 (changement d'hôtel)"/>
    <s v="Transport"/>
    <s v="Investigations"/>
    <m/>
    <n v="500"/>
    <n v="0.90594480984218451"/>
    <n v="551.91"/>
    <n v="-3793659"/>
    <x v="4"/>
    <s v="Décharge"/>
    <s v="EAGLE-AVAAZ "/>
    <s v="CONGO"/>
    <s v="PALF"/>
    <s v="ɣ"/>
  </r>
  <r>
    <d v="2019-07-04T00:00:00"/>
    <s v="Achat boisson et repas pour la cible en renforcement de la confiance"/>
    <s v="Trust building"/>
    <s v="Investigations"/>
    <m/>
    <n v="5000"/>
    <n v="9.0594480984218446"/>
    <n v="551.91"/>
    <n v="-3798659"/>
    <x v="4"/>
    <s v="Décharge"/>
    <s v="EAGLE-AVAAZ "/>
    <s v="CONGO"/>
    <s v="PALF"/>
    <s v="ɣ"/>
  </r>
  <r>
    <d v="2019-07-04T00:00:00"/>
    <s v="Taxi Hôtel-Charden Farell-Hôtel (retrait des especes et complément de budget)"/>
    <s v="Transport"/>
    <s v="Investigations"/>
    <m/>
    <n v="1000"/>
    <n v="1.811889619684369"/>
    <n v="551.91"/>
    <n v="-3799659"/>
    <x v="4"/>
    <s v="Décharge"/>
    <s v="EAGLE-AVAAZ "/>
    <s v="CONGO"/>
    <s v="PALF"/>
    <s v="ɣ"/>
  </r>
  <r>
    <d v="2019-07-04T00:00:00"/>
    <s v="Taxi hôtel-De Chez la cible (voir les produits, transport payé par tête et selon la distance)"/>
    <s v="Transport"/>
    <s v="Investigations"/>
    <m/>
    <n v="2000"/>
    <n v="3.623779239368738"/>
    <n v="551.91"/>
    <n v="-3801659"/>
    <x v="4"/>
    <s v="Décharge"/>
    <s v="EAGLE-AVAAZ "/>
    <s v="CONGO"/>
    <s v="PALF"/>
    <s v="ɣ"/>
  </r>
  <r>
    <d v="2019-07-04T00:00:00"/>
    <s v="Taxi De Chez la cible-Place rouge (dépalcement avant de voir les produits)"/>
    <s v="Transport"/>
    <s v="Investigations"/>
    <m/>
    <n v="1500"/>
    <n v="2.7178344295265533"/>
    <n v="551.91"/>
    <n v="-3803159"/>
    <x v="4"/>
    <s v="Décharge"/>
    <s v="EAGLE-AVAAZ "/>
    <s v="CONGO"/>
    <s v="PALF"/>
    <s v="ɣ"/>
  </r>
  <r>
    <d v="2019-07-04T00:00:00"/>
    <s v="Achat boisson et repas pour 04 cibles en renforcement de la confiance"/>
    <s v="Trust building"/>
    <s v="Investigations"/>
    <m/>
    <n v="10000"/>
    <n v="18.118896196843689"/>
    <n v="551.91"/>
    <n v="-3813159"/>
    <x v="4"/>
    <s v="Décharge"/>
    <s v="EAGLE-AVAAZ "/>
    <s v="CONGO"/>
    <s v="PALF"/>
    <s v="ɣ"/>
  </r>
  <r>
    <d v="2019-07-04T00:00:00"/>
    <s v="Taxi Place rouge-Hôtel (ensemble avec la cible)"/>
    <s v="Transport"/>
    <s v="Investigations"/>
    <m/>
    <n v="1000"/>
    <n v="1.811889619684369"/>
    <n v="551.91"/>
    <n v="-3814159"/>
    <x v="4"/>
    <s v="Décharge"/>
    <s v="EAGLE-AVAAZ "/>
    <s v="CONGO"/>
    <s v="PALF"/>
    <s v="ɣ"/>
  </r>
  <r>
    <d v="2019-07-04T00:00:00"/>
    <s v="Taxi Résidence-hôtel faire une reservation, non faite suite au manque de chambre disponible"/>
    <s v="Transport"/>
    <s v="Legal"/>
    <m/>
    <n v="500"/>
    <n v="0.88003379329766263"/>
    <n v="568.16"/>
    <n v="-3814659"/>
    <x v="5"/>
    <s v="Décharge"/>
    <s v="EAGLE-USFWS"/>
    <s v="CONGO"/>
    <s v="PALF"/>
    <s v="ɣ"/>
  </r>
  <r>
    <d v="2019-07-04T00:00:00"/>
    <s v="Taxi hôtel1-hôtel2, resevation faite"/>
    <s v="Transport"/>
    <s v="Legal"/>
    <m/>
    <n v="500"/>
    <n v="0.88003379329766263"/>
    <n v="568.16"/>
    <n v="-3815159"/>
    <x v="5"/>
    <s v="Décharge"/>
    <s v="EAGLE-USFWS"/>
    <s v="CONGO"/>
    <s v="PALF"/>
    <s v="ɣ"/>
  </r>
  <r>
    <d v="2019-07-04T00:00:00"/>
    <s v="Taxi hôtel -ddefo pour rencontrer le ddef qui est parti à bzv le matin et la dppi était à une veillée"/>
    <s v="Transport"/>
    <s v="Legal"/>
    <m/>
    <n v="500"/>
    <n v="0.88003379329766263"/>
    <n v="568.16"/>
    <n v="-3815659"/>
    <x v="5"/>
    <s v="Décharge"/>
    <s v="EAGLE-USFWS"/>
    <s v="CONGO"/>
    <s v="PALF"/>
    <s v="ɣ"/>
  </r>
  <r>
    <d v="2019-07-04T00:00:00"/>
    <s v="Taxi DDEFO-CAO pour suivre l'audience avec un agent EF"/>
    <s v="Transport"/>
    <s v="Legal"/>
    <m/>
    <n v="500"/>
    <n v="0.88003379329766263"/>
    <n v="568.16"/>
    <n v="-3816159"/>
    <x v="5"/>
    <s v="Décharge"/>
    <s v="EAGLE-USFWS"/>
    <s v="CONGO"/>
    <s v="PALF"/>
    <s v="ɣ"/>
  </r>
  <r>
    <d v="2019-07-04T00:00:00"/>
    <s v="Taxi CAO-hôtel pour inspection des lieux"/>
    <s v="Transport"/>
    <s v="Legal"/>
    <m/>
    <n v="500"/>
    <n v="0.88003379329766263"/>
    <n v="568.16"/>
    <n v="-3816659"/>
    <x v="5"/>
    <s v="Décharge"/>
    <s v="EAGLE-USFWS"/>
    <s v="CONGO"/>
    <s v="PALF"/>
    <s v="ɣ"/>
  </r>
  <r>
    <d v="2019-07-04T00:00:00"/>
    <s v="Taxi hôtel -restaurant"/>
    <s v="Transport"/>
    <s v="Legal"/>
    <m/>
    <n v="500"/>
    <n v="0.88003379329766263"/>
    <n v="568.16"/>
    <n v="-3817159"/>
    <x v="5"/>
    <s v="Décharge"/>
    <s v="EAGLE-USFWS"/>
    <s v="CONGO"/>
    <s v="PALF"/>
    <s v="ɣ"/>
  </r>
  <r>
    <d v="2019-07-04T00:00:00"/>
    <s v="Taxi restaurant-secretariat pour imprimer un document "/>
    <s v="Transport"/>
    <s v="Legal"/>
    <m/>
    <n v="500"/>
    <n v="0.88003379329766263"/>
    <n v="568.16"/>
    <n v="-3817659"/>
    <x v="5"/>
    <s v="Décharge"/>
    <s v="EAGLE-USFWS"/>
    <s v="CONGO"/>
    <s v="PALF"/>
    <s v="ɣ"/>
  </r>
  <r>
    <d v="2019-07-04T00:00:00"/>
    <s v="Taxi secretariat-Résidence"/>
    <s v="Transport"/>
    <s v="Legal"/>
    <m/>
    <n v="500"/>
    <n v="0.88003379329766263"/>
    <n v="568.16"/>
    <n v="-3818159"/>
    <x v="5"/>
    <s v="Décharge"/>
    <s v="EAGLE-USFWS"/>
    <s v="CONGO"/>
    <s v="PALF"/>
    <s v="ɣ"/>
  </r>
  <r>
    <d v="2019-07-04T00:00:00"/>
    <s v="Taxi domicile-agence océan du nord de talangai "/>
    <s v="Transport"/>
    <s v="Legal"/>
    <m/>
    <n v="2000"/>
    <n v="3.5201351731906505"/>
    <n v="568.16"/>
    <n v="-3820159"/>
    <x v="6"/>
    <s v="Décharge"/>
    <s v="EAGLE-USFWS"/>
    <s v="CONGO"/>
    <s v="PALF"/>
    <s v="ɣ"/>
  </r>
  <r>
    <d v="2019-07-04T00:00:00"/>
    <s v="Taxi à Ouesso gare routière océan du nord-hôtel "/>
    <s v="Transport"/>
    <s v="Legal"/>
    <m/>
    <n v="500"/>
    <n v="0.88003379329766263"/>
    <n v="568.16"/>
    <n v="-3820659"/>
    <x v="6"/>
    <s v="Décharge"/>
    <s v="EAGLE-USFWS"/>
    <s v="CONGO"/>
    <s v="PALF"/>
    <s v="ɣ"/>
  </r>
  <r>
    <d v="2019-07-04T00:00:00"/>
    <s v="Taxi: Hôtel-QG Conserv Congo"/>
    <s v="Transport"/>
    <s v="Legal"/>
    <m/>
    <n v="1000"/>
    <n v="1.7600675865953253"/>
    <n v="568.16"/>
    <n v="-3821659"/>
    <x v="7"/>
    <s v="Décharge"/>
    <s v="EAGLE-USFWS"/>
    <s v="CONGO"/>
    <s v="PALF"/>
    <s v="ɣ"/>
  </r>
  <r>
    <d v="2019-07-04T00:00:00"/>
    <s v="Taxi: QG Conser Congo-Hôtel"/>
    <s v="Transport"/>
    <s v="Legal"/>
    <m/>
    <n v="1000"/>
    <n v="1.7600675865953253"/>
    <n v="568.16"/>
    <n v="-3822659"/>
    <x v="7"/>
    <s v="Décharge"/>
    <s v="EAGLE-USFWS"/>
    <s v="CONGO"/>
    <s v="PALF"/>
    <s v="ɣ"/>
  </r>
  <r>
    <d v="2019-07-04T00:00:00"/>
    <s v="Taxi domicile-Bureau-domicile"/>
    <s v="Transport"/>
    <s v="Management"/>
    <m/>
    <n v="2000"/>
    <n v="3.5283325100557477"/>
    <n v="566.84"/>
    <n v="-3824659"/>
    <x v="8"/>
    <s v="Décharge"/>
    <s v="Wildcat"/>
    <s v="CONGO"/>
    <s v="PALF"/>
    <s v="ɣ"/>
  </r>
  <r>
    <d v="2019-07-04T00:00:00"/>
    <s v="Food allowance pendant la pause"/>
    <s v="Personnel"/>
    <s v="Management"/>
    <m/>
    <n v="1000"/>
    <n v="1.7641662550278738"/>
    <n v="566.84"/>
    <n v="-3825659"/>
    <x v="8"/>
    <s v="Décharge"/>
    <s v="Wildcat"/>
    <s v="CONGO"/>
    <s v="PALF"/>
    <s v="ɣ"/>
  </r>
  <r>
    <d v="2019-07-04T00:00:00"/>
    <s v="Taxi Bureau-Agence charden farell-Bureau"/>
    <s v="Transport"/>
    <s v="Management"/>
    <m/>
    <n v="1000"/>
    <n v="1.7641662550278738"/>
    <n v="566.84"/>
    <n v="-3826659"/>
    <x v="8"/>
    <s v="Décharge"/>
    <s v="Wildcat"/>
    <s v="CONGO"/>
    <s v="PALF"/>
    <s v="ɣ"/>
  </r>
  <r>
    <d v="2019-07-04T00:00:00"/>
    <s v="Taxi Bureau-Agence charden farell-Bureau"/>
    <s v="Transport"/>
    <s v="Management"/>
    <m/>
    <n v="1000"/>
    <n v="1.7641662550278738"/>
    <n v="566.84"/>
    <n v="-3827659"/>
    <x v="8"/>
    <s v="Décharge"/>
    <s v="Wildcat"/>
    <s v="CONGO"/>
    <s v="PALF"/>
    <s v="ɣ"/>
  </r>
  <r>
    <d v="2019-07-04T00:00:00"/>
    <s v="Paiement frais d'hôtel à djambala du 01 au 04 Juillet 2019 soit 3 nuitées"/>
    <s v="Travel subsistence"/>
    <s v="Legal"/>
    <m/>
    <n v="30000"/>
    <n v="52.802027597859762"/>
    <n v="568.16"/>
    <n v="-3857659"/>
    <x v="9"/>
    <n v="214"/>
    <s v="EAGLE-USFWS"/>
    <s v="CONGO"/>
    <s v="PALF"/>
    <s v="o"/>
  </r>
  <r>
    <d v="2019-07-04T00:00:00"/>
    <s v="Food allowance à djambala du 01 au 04 Juillet 2019"/>
    <s v="Travel subsistence"/>
    <s v="Legal"/>
    <m/>
    <n v="30000"/>
    <n v="52.802027597859762"/>
    <n v="568.16"/>
    <n v="-3887659"/>
    <x v="9"/>
    <s v="Décharge"/>
    <s v="EAGLE-USFWS"/>
    <s v="CONGO"/>
    <s v="PALF"/>
    <s v="ɣ"/>
  </r>
  <r>
    <d v="2019-07-04T00:00:00"/>
    <s v="Taxi moto hôtel- agence océan du nord à djambala"/>
    <s v="Transport"/>
    <s v="Legal"/>
    <m/>
    <n v="300"/>
    <n v="0.52802027597859758"/>
    <n v="568.16"/>
    <n v="-3887959"/>
    <x v="9"/>
    <s v="Décharge"/>
    <s v="EAGLE-USFWS"/>
    <s v="CONGO"/>
    <s v="PALF"/>
    <s v="ɣ"/>
  </r>
  <r>
    <d v="2019-07-04T00:00:00"/>
    <s v="Taxi agence océan du nord mikalou-domicile"/>
    <s v="Transport"/>
    <s v="Legal"/>
    <m/>
    <n v="1500"/>
    <n v="2.6401013798929882"/>
    <n v="568.16"/>
    <n v="-3889459"/>
    <x v="9"/>
    <s v="Décharge"/>
    <s v="EAGLE-USFWS"/>
    <s v="CONGO"/>
    <s v="PALF"/>
    <s v="ɣ"/>
  </r>
  <r>
    <d v="2019-07-04T00:00:00"/>
    <s v="Taxi à BZV : domicile - gare routière à destination de Ouesso "/>
    <s v="Transport"/>
    <s v="Legal"/>
    <m/>
    <n v="1000"/>
    <n v="1.7600675865953253"/>
    <n v="568.16"/>
    <n v="-3890459"/>
    <x v="13"/>
    <s v="Décharge "/>
    <s v="EAGLE-USFWS"/>
    <s v="CONGO"/>
    <s v="PALF"/>
    <s v="ɣ"/>
  </r>
  <r>
    <d v="2019-07-04T00:00:00"/>
    <s v="Taxi à Ouesso : gare routière - hôtel "/>
    <s v="Transport"/>
    <s v="Legal"/>
    <m/>
    <n v="500"/>
    <n v="0.88003379329766263"/>
    <n v="568.16"/>
    <n v="-3890959"/>
    <x v="13"/>
    <s v="Décharge "/>
    <s v="EAGLE-USFWS"/>
    <s v="CONGO"/>
    <s v="PALF"/>
    <s v="ɣ"/>
  </r>
  <r>
    <d v="2019-07-05T00:00:00"/>
    <s v="Taxi La Poudrière-Talangaî"/>
    <s v="Transport"/>
    <s v="Investigations"/>
    <m/>
    <n v="2000"/>
    <n v="3.623779239368738"/>
    <n v="551.91"/>
    <n v="-3892959"/>
    <x v="12"/>
    <s v="Décharge"/>
    <s v="EAGLE-AVAAZ "/>
    <s v="CONGO"/>
    <s v="PALF"/>
    <s v="ɣ"/>
  </r>
  <r>
    <d v="2019-07-05T00:00:00"/>
    <s v="Course taxi à Makoua"/>
    <s v="Transport"/>
    <s v="Investigations"/>
    <m/>
    <n v="1000"/>
    <n v="1.811889619684369"/>
    <n v="551.91"/>
    <n v="-3893959"/>
    <x v="12"/>
    <s v="Décharge"/>
    <s v="EAGLE-AVAAZ "/>
    <s v="CONGO"/>
    <s v="PALF"/>
    <s v="ɣ"/>
  </r>
  <r>
    <d v="2019-07-05T00:00:00"/>
    <s v="Taxi Bureau-Nouvelle résidence"/>
    <s v="Transport"/>
    <s v="Legal"/>
    <m/>
    <n v="1000"/>
    <n v="1.7600675865953253"/>
    <n v="568.16"/>
    <n v="-3894959"/>
    <x v="1"/>
    <s v="Décharge"/>
    <s v="EAGLE-USFWS"/>
    <s v="CONGO"/>
    <s v="PALF"/>
    <s v="ɣ"/>
  </r>
  <r>
    <d v="2019-07-05T00:00:00"/>
    <s v="Taxi Bureau-Nouvelle résidence"/>
    <s v="Transport"/>
    <s v="Legal"/>
    <m/>
    <n v="1000"/>
    <n v="1.7600675865953253"/>
    <n v="568.16"/>
    <n v="-3895959"/>
    <x v="1"/>
    <s v="Décharge"/>
    <s v="EAGLE-USFWS"/>
    <s v="CONGO"/>
    <s v="PALF"/>
    <s v="ɣ"/>
  </r>
  <r>
    <d v="2019-07-05T00:00:00"/>
    <s v="Taxi Bureau-Nouvelle résidence"/>
    <s v="Transport"/>
    <s v="Legal"/>
    <m/>
    <n v="1000"/>
    <n v="1.7600675865953253"/>
    <n v="568.16"/>
    <n v="-3896959"/>
    <x v="1"/>
    <s v="Décharge"/>
    <s v="EAGLE-USFWS"/>
    <s v="CONGO"/>
    <s v="PALF"/>
    <s v="ɣ"/>
  </r>
  <r>
    <d v="2019-07-05T00:00:00"/>
    <s v="Taxi Bureau-Nouvelle résidence"/>
    <s v="Transport"/>
    <s v="Legal"/>
    <m/>
    <n v="1000"/>
    <n v="1.7600675865953253"/>
    <n v="568.16"/>
    <n v="-3897959"/>
    <x v="1"/>
    <s v="Décharge"/>
    <s v="EAGLE-USFWS"/>
    <s v="CONGO"/>
    <s v="PALF"/>
    <s v="ɣ"/>
  </r>
  <r>
    <d v="2019-07-05T00:00:00"/>
    <s v="Taxi Bureau-Nouvelle résidence"/>
    <s v="Transport"/>
    <s v="Legal"/>
    <m/>
    <n v="1000"/>
    <n v="1.7600675865953253"/>
    <n v="568.16"/>
    <n v="-3898959"/>
    <x v="1"/>
    <s v="Décharge"/>
    <s v="EAGLE-USFWS"/>
    <s v="CONGO"/>
    <s v="PALF"/>
    <s v="ɣ"/>
  </r>
  <r>
    <d v="2019-07-05T00:00:00"/>
    <s v="Taxi Bureau-Nouvelle résidence"/>
    <s v="Transport"/>
    <s v="Legal"/>
    <m/>
    <n v="1000"/>
    <n v="1.7600675865953253"/>
    <n v="568.16"/>
    <n v="-3899959"/>
    <x v="1"/>
    <s v="Décharge"/>
    <s v="EAGLE-USFWS"/>
    <s v="CONGO"/>
    <s v="PALF"/>
    <s v="ɣ"/>
  </r>
  <r>
    <d v="2019-07-05T00:00:00"/>
    <s v="Frais de Transfert à Gaudet en RDC par l'agence MILEDI/RDC"/>
    <s v="Transfer fees"/>
    <s v="Office"/>
    <m/>
    <n v="9000"/>
    <n v="15.840608279357928"/>
    <n v="568.16"/>
    <n v="-3908959"/>
    <x v="2"/>
    <s v="oui"/>
    <s v="EAGLE-USFWS"/>
    <s v="CONGO"/>
    <s v="PALF"/>
    <s v="o"/>
  </r>
  <r>
    <d v="2019-07-05T00:00:00"/>
    <s v="Frais de Transfert charden farell à Amenophys/Ouesso"/>
    <s v="Transfer fees"/>
    <s v="Office"/>
    <m/>
    <n v="1400"/>
    <n v="2.4640946212334556"/>
    <n v="568.16"/>
    <n v="-3910359"/>
    <x v="2"/>
    <s v="07/GCF"/>
    <s v="EAGLE-USFWS"/>
    <s v="CONGO"/>
    <s v="PALF"/>
    <s v="o"/>
  </r>
  <r>
    <d v="2019-07-05T00:00:00"/>
    <s v="Taxi:bureau-MEF pour dépôt du contrat d'avocat pour signature/MEF-bureau"/>
    <s v="Transport"/>
    <s v="Legal"/>
    <m/>
    <n v="2000"/>
    <n v="3.5201351731906505"/>
    <n v="568.16"/>
    <n v="-3912359"/>
    <x v="2"/>
    <s v="Décharge"/>
    <s v="EAGLE-USFWS"/>
    <s v="CONGO"/>
    <s v="PALF"/>
    <s v="ɣ"/>
  </r>
  <r>
    <d v="2019-07-05T00:00:00"/>
    <s v="Taxi Bureau PALF-Diata"/>
    <s v="Transport"/>
    <s v="Media"/>
    <m/>
    <n v="1000"/>
    <n v="1.7600675865953253"/>
    <n v="568.16"/>
    <n v="-3913359"/>
    <x v="3"/>
    <s v="Décharge"/>
    <s v="EAGLE-USFWS"/>
    <s v="CONGO"/>
    <s v="PALF"/>
    <s v="ɣ"/>
  </r>
  <r>
    <d v="2019-07-05T00:00:00"/>
    <s v="Taxi Diata-Bureau PALF"/>
    <s v="Transport"/>
    <s v="Media"/>
    <m/>
    <n v="1000"/>
    <n v="1.7600675865953253"/>
    <n v="568.16"/>
    <n v="-3914359"/>
    <x v="3"/>
    <s v="Décharge"/>
    <s v="EAGLE-USFWS"/>
    <s v="CONGO"/>
    <s v="PALF"/>
    <s v="ɣ"/>
  </r>
  <r>
    <d v="2019-07-05T00:00:00"/>
    <s v="Taxi Bureau PALF-Western Union LCB"/>
    <s v="Transport"/>
    <s v="Media"/>
    <m/>
    <n v="1000"/>
    <n v="1.7600675865953253"/>
    <n v="568.16"/>
    <n v="-3915359"/>
    <x v="3"/>
    <s v="Décharge"/>
    <s v="EAGLE-USFWS"/>
    <s v="CONGO"/>
    <s v="PALF"/>
    <s v="ɣ"/>
  </r>
  <r>
    <d v="2019-07-05T00:00:00"/>
    <s v="Taxi Western union LCB-UBA Banque"/>
    <s v="Transport"/>
    <s v="Media"/>
    <m/>
    <n v="1000"/>
    <n v="1.7600675865953253"/>
    <n v="568.16"/>
    <n v="-3916359"/>
    <x v="3"/>
    <s v="Décharge"/>
    <s v="EAGLE-USFWS"/>
    <s v="CONGO"/>
    <s v="PALF"/>
    <s v="ɣ"/>
  </r>
  <r>
    <d v="2019-07-05T00:00:00"/>
    <s v="Taxi UBA Banque-Beach de Brazzaville"/>
    <s v="Transport"/>
    <s v="Media"/>
    <m/>
    <n v="1000"/>
    <n v="1.7600675865953253"/>
    <n v="568.16"/>
    <n v="-3917359"/>
    <x v="3"/>
    <s v="Décharge"/>
    <s v="EAGLE-USFWS"/>
    <s v="CONGO"/>
    <s v="PALF"/>
    <s v="ɣ"/>
  </r>
  <r>
    <d v="2019-07-05T00:00:00"/>
    <s v="Taxi Beach de Brazzaville-Bureau PALF"/>
    <s v="Transport"/>
    <s v="Media"/>
    <m/>
    <n v="1000"/>
    <n v="1.7600675865953253"/>
    <n v="568.16"/>
    <n v="-3918359"/>
    <x v="3"/>
    <s v="Décharge"/>
    <s v="EAGLE-USFWS"/>
    <s v="CONGO"/>
    <s v="PALF"/>
    <s v="ɣ"/>
  </r>
  <r>
    <d v="2019-07-05T00:00:00"/>
    <s v="Taxi Bureau PALF-Congo Télécom"/>
    <s v="Transport"/>
    <s v="Media"/>
    <m/>
    <n v="1000"/>
    <n v="1.7600675865953253"/>
    <n v="568.16"/>
    <n v="-3919359"/>
    <x v="3"/>
    <s v="Décharge"/>
    <s v="EAGLE-USFWS"/>
    <s v="CONGO"/>
    <s v="PALF"/>
    <s v="ɣ"/>
  </r>
  <r>
    <d v="2019-07-05T00:00:00"/>
    <s v="Taxi Congo Télécom-Bureau PALF"/>
    <s v="Transport"/>
    <s v="Media"/>
    <m/>
    <n v="1000"/>
    <n v="1.7600675865953253"/>
    <n v="568.16"/>
    <n v="-3920359"/>
    <x v="3"/>
    <s v="Décharge"/>
    <s v="EAGLE-USFWS"/>
    <s v="CONGO"/>
    <s v="PALF"/>
    <s v="ɣ"/>
  </r>
  <r>
    <d v="2019-07-05T00:00:00"/>
    <s v="Taxi hôtel-De Chez la cible (voir les produits)"/>
    <s v="Transport"/>
    <s v="Investigations"/>
    <m/>
    <n v="2000"/>
    <n v="3.623779239368738"/>
    <n v="551.91"/>
    <n v="-3922359"/>
    <x v="4"/>
    <s v="Décharge"/>
    <s v="EAGLE-AVAAZ "/>
    <s v="CONGO"/>
    <s v="PALF"/>
    <s v="ɣ"/>
  </r>
  <r>
    <d v="2019-07-05T00:00:00"/>
    <s v="Achat boisson (en attente de l'allié de la cible)"/>
    <s v="Trust building"/>
    <s v="Investigations"/>
    <m/>
    <n v="3000"/>
    <n v="5.4356688590531066"/>
    <n v="551.91"/>
    <n v="-3925359"/>
    <x v="4"/>
    <s v="Décharge"/>
    <s v="EAGLE-AVAAZ "/>
    <s v="CONGO"/>
    <s v="PALF"/>
    <s v="ɣ"/>
  </r>
  <r>
    <d v="2019-07-05T00:00:00"/>
    <s v="Taxi De Chez la cible-Aéroport (accompagné de la cible voir son allié)"/>
    <s v="Transport"/>
    <s v="Investigations"/>
    <m/>
    <n v="1500"/>
    <n v="2.7178344295265533"/>
    <n v="551.91"/>
    <n v="-3926859"/>
    <x v="4"/>
    <s v="Décharge"/>
    <s v="EAGLE-AVAAZ "/>
    <s v="CONGO"/>
    <s v="PALF"/>
    <s v="ɣ"/>
  </r>
  <r>
    <d v="2019-07-05T00:00:00"/>
    <s v="Taxi Aéroport-Hôtel (retour seul à l'hôtel)"/>
    <s v="Transport"/>
    <s v="Investigations"/>
    <m/>
    <n v="500"/>
    <n v="0.90594480984218451"/>
    <n v="551.91"/>
    <n v="-3927359"/>
    <x v="4"/>
    <s v="Décharge"/>
    <s v="EAGLE-AVAAZ "/>
    <s v="CONGO"/>
    <s v="PALF"/>
    <s v="ɣ"/>
  </r>
  <r>
    <d v="2019-07-05T00:00:00"/>
    <s v="Achat boisson et repas pour l'allié de la cible (renforcement de la confiance)"/>
    <s v="Trust building"/>
    <s v="Investigations"/>
    <m/>
    <n v="2000"/>
    <n v="3.623779239368738"/>
    <n v="551.91"/>
    <n v="-3929359"/>
    <x v="4"/>
    <s v="Décharge"/>
    <s v="EAGLE-AVAAZ "/>
    <s v="CONGO"/>
    <s v="PALF"/>
    <s v="ɣ"/>
  </r>
  <r>
    <d v="2019-07-05T00:00:00"/>
    <s v="Taxi Hôtel-Place rouge (A trois dans le taxi pour voir Chaga)"/>
    <s v="Transport"/>
    <s v="Investigations"/>
    <m/>
    <n v="1500"/>
    <n v="2.7178344295265533"/>
    <n v="551.91"/>
    <n v="-3930859"/>
    <x v="4"/>
    <s v="Décharge"/>
    <s v="EAGLE-AVAAZ "/>
    <s v="CONGO"/>
    <s v="PALF"/>
    <s v="ɣ"/>
  </r>
  <r>
    <d v="2019-07-05T00:00:00"/>
    <s v="Achat bière (rencontre avec les 3 cibles)"/>
    <s v="Trust building"/>
    <s v="Investigations"/>
    <m/>
    <n v="3000"/>
    <n v="5.4356688590531066"/>
    <n v="551.91"/>
    <n v="-3933859"/>
    <x v="4"/>
    <s v="Décharge"/>
    <s v="EAGLE-AVAAZ "/>
    <s v="CONGO"/>
    <s v="PALF"/>
    <s v="ɣ"/>
  </r>
  <r>
    <d v="2019-07-05T00:00:00"/>
    <s v="Taxi Place rouge-Hôtel (retour à l'hôtel avec les 2 cibles)"/>
    <s v="Transport"/>
    <s v="Investigations"/>
    <m/>
    <n v="1500"/>
    <n v="2.7178344295265533"/>
    <n v="551.91"/>
    <n v="-3935359"/>
    <x v="4"/>
    <s v="Décharge"/>
    <s v="EAGLE-AVAAZ "/>
    <s v="CONGO"/>
    <s v="PALF"/>
    <s v="ɣ"/>
  </r>
  <r>
    <d v="2019-07-05T00:00:00"/>
    <s v="Taxi Résidence Ouesso-Station pour reserver les taxis "/>
    <s v="Transport"/>
    <s v="Legal"/>
    <m/>
    <n v="500"/>
    <n v="0.88003379329766263"/>
    <n v="568.16"/>
    <n v="-3935859"/>
    <x v="5"/>
    <s v="Décharge"/>
    <s v="EAGLE-USFWS"/>
    <s v="CONGO"/>
    <s v="PALF"/>
    <s v="ɣ"/>
  </r>
  <r>
    <d v="2019-07-05T00:00:00"/>
    <s v="Taxi station Ouesso-ddefo alentours pour attendre la confirmation de l'operation"/>
    <s v="Transport"/>
    <s v="Legal"/>
    <m/>
    <n v="500"/>
    <n v="0.88003379329766263"/>
    <n v="568.16"/>
    <n v="-3936359"/>
    <x v="5"/>
    <s v="Décharge"/>
    <s v="EAGLE-USFWS"/>
    <s v="CONGO"/>
    <s v="PALF"/>
    <s v="ɣ"/>
  </r>
  <r>
    <d v="2019-07-05T00:00:00"/>
    <s v="Taxi ddefo parages-CAO pour rencontrer le substitut du procureur sur le cas NDONGUE Alex"/>
    <s v="Transport"/>
    <s v="Legal"/>
    <m/>
    <n v="500"/>
    <n v="0.88003379329766263"/>
    <n v="568.16"/>
    <n v="-3936859"/>
    <x v="5"/>
    <s v="Décharge"/>
    <s v="EAGLE-USFWS"/>
    <s v="CONGO"/>
    <s v="PALF"/>
    <s v="ɣ"/>
  </r>
  <r>
    <d v="2019-07-05T00:00:00"/>
    <s v="Taxi CAO-Agence Charden farell Ouesso afin de retirer de l'argent pour le paiement dudit taxi permettant l'évacuation de l'indic"/>
    <s v="Transport"/>
    <s v="Legal"/>
    <m/>
    <n v="500"/>
    <n v="0.88003379329766263"/>
    <n v="568.16"/>
    <n v="-3937359"/>
    <x v="5"/>
    <s v="Décharge"/>
    <s v="EAGLE-USFWS"/>
    <s v="CONGO"/>
    <s v="PALF"/>
    <s v="ɣ"/>
  </r>
  <r>
    <d v="2019-07-05T00:00:00"/>
    <s v="Taxi agence charden farell Ouesso-restaurant"/>
    <s v="Transport"/>
    <s v="Legal"/>
    <m/>
    <n v="500"/>
    <n v="0.88003379329766263"/>
    <n v="568.16"/>
    <n v="-3937859"/>
    <x v="5"/>
    <s v="Décharge"/>
    <s v="EAGLE-USFWS"/>
    <s v="CONGO"/>
    <s v="PALF"/>
    <s v="ɣ"/>
  </r>
  <r>
    <d v="2019-07-05T00:00:00"/>
    <s v="Taxi restaurant à Ouesso-Résidence"/>
    <s v="Transport"/>
    <s v="Legal"/>
    <m/>
    <n v="500"/>
    <n v="0.88003379329766263"/>
    <n v="568.16"/>
    <n v="-3938359"/>
    <x v="5"/>
    <s v="Décharge"/>
    <s v="EAGLE-USFWS"/>
    <s v="CONGO"/>
    <s v="PALF"/>
    <s v="ɣ"/>
  </r>
  <r>
    <d v="2019-07-05T00:00:00"/>
    <s v="Taxi à Ouesso, hôtel -aéroport pour le repérage du coin de positionnement de la BJ pendant l'opération "/>
    <s v="Transport"/>
    <s v="Legal"/>
    <m/>
    <n v="500"/>
    <n v="0.88003379329766263"/>
    <n v="568.16"/>
    <n v="-3938859"/>
    <x v="6"/>
    <s v="Décharge"/>
    <s v="EAGLE-USFWS"/>
    <s v="CONGO"/>
    <s v="PALF"/>
    <s v="ɣ"/>
  </r>
  <r>
    <d v="2019-07-05T00:00:00"/>
    <s v="Taxi aéroport-station service pour repérer l'hôtel de l'opération "/>
    <s v="Transport"/>
    <s v="Legal"/>
    <m/>
    <n v="500"/>
    <n v="0.88003379329766263"/>
    <n v="568.16"/>
    <n v="-3939359"/>
    <x v="6"/>
    <s v="Décharge"/>
    <s v="EAGLE-USFWS"/>
    <s v="CONGO"/>
    <s v="PALF"/>
    <s v="ɣ"/>
  </r>
  <r>
    <d v="2019-07-05T00:00:00"/>
    <s v="Taxi station service-Secteur de la DDEF en attendant le signal avant d'aller rencontrer le DD"/>
    <s v="Transport"/>
    <s v="Legal"/>
    <m/>
    <n v="500"/>
    <n v="0.88003379329766263"/>
    <n v="568.16"/>
    <n v="-3939859"/>
    <x v="6"/>
    <s v="Décharge"/>
    <s v="EAGLE-USFWS"/>
    <s v="CONGO"/>
    <s v="PALF"/>
    <s v="ɣ"/>
  </r>
  <r>
    <d v="2019-07-05T00:00:00"/>
    <s v="Taxi Secteur de la DDEF-premier restaurant où la nourriture n'était pas prête "/>
    <s v="Transport"/>
    <s v="Legal"/>
    <m/>
    <n v="500"/>
    <n v="0.88003379329766263"/>
    <n v="568.16"/>
    <n v="-3940359"/>
    <x v="6"/>
    <s v="Décharge"/>
    <s v="EAGLE-USFWS"/>
    <s v="CONGO"/>
    <s v="PALF"/>
    <s v="ɣ"/>
  </r>
  <r>
    <d v="2019-07-05T00:00:00"/>
    <s v="Taxi Premier restaurant-deuxième restaurant trouvé "/>
    <s v="Transport"/>
    <s v="Legal"/>
    <m/>
    <n v="500"/>
    <n v="0.88003379329766263"/>
    <n v="568.16"/>
    <n v="-3940859"/>
    <x v="6"/>
    <s v="Décharge"/>
    <s v="EAGLE-USFWS"/>
    <s v="CONGO"/>
    <s v="PALF"/>
    <s v="ɣ"/>
  </r>
  <r>
    <d v="2019-07-05T00:00:00"/>
    <s v="Taxi restaurant -hôtel "/>
    <s v="Transport"/>
    <s v="Legal"/>
    <m/>
    <n v="500"/>
    <n v="0.88003379329766263"/>
    <n v="568.16"/>
    <n v="-3941359"/>
    <x v="6"/>
    <s v="Décharge"/>
    <s v="EAGLE-USFWS"/>
    <s v="CONGO"/>
    <s v="PALF"/>
    <s v="ɣ"/>
  </r>
  <r>
    <d v="2019-07-05T00:00:00"/>
    <s v="Taxi: Hôtel-QG Conserv Congo"/>
    <s v="Transport"/>
    <s v="Legal"/>
    <m/>
    <n v="1000"/>
    <n v="1.7600675865953253"/>
    <n v="568.16"/>
    <n v="-3942359"/>
    <x v="7"/>
    <s v="Décharge"/>
    <s v="EAGLE-USFWS"/>
    <s v="CONGO"/>
    <s v="PALF"/>
    <s v="ɣ"/>
  </r>
  <r>
    <d v="2019-07-05T00:00:00"/>
    <s v="Taxi: QG Conser Congo-Hôtel"/>
    <s v="Transport"/>
    <s v="Legal"/>
    <m/>
    <n v="1000"/>
    <n v="1.7600675865953253"/>
    <n v="568.16"/>
    <n v="-3943359"/>
    <x v="7"/>
    <s v="Décharge"/>
    <s v="EAGLE-USFWS"/>
    <s v="CONGO"/>
    <s v="PALF"/>
    <s v="ɣ"/>
  </r>
  <r>
    <d v="2019-07-05T00:00:00"/>
    <s v="Taxi domicile-Bureau-domicile"/>
    <s v="Transport"/>
    <s v="Management"/>
    <m/>
    <n v="2000"/>
    <n v="3.5283325100557477"/>
    <n v="566.84"/>
    <n v="-3945359"/>
    <x v="8"/>
    <s v="Décharge"/>
    <s v="Wildcat"/>
    <s v="CONGO"/>
    <s v="PALF"/>
    <s v="ɣ"/>
  </r>
  <r>
    <d v="2019-07-05T00:00:00"/>
    <s v="Food allowance pendant la pause"/>
    <s v="Personnel"/>
    <s v="Management"/>
    <m/>
    <n v="1000"/>
    <n v="1.7641662550278738"/>
    <n v="566.84"/>
    <n v="-3946359"/>
    <x v="8"/>
    <s v="Décharge"/>
    <s v="Wildcat"/>
    <s v="CONGO"/>
    <s v="PALF"/>
    <s v="ɣ"/>
  </r>
  <r>
    <d v="2019-07-05T00:00:00"/>
    <s v="Taxi Bureau-Agence western union LCB-Bureau"/>
    <s v="Transport"/>
    <s v="Management"/>
    <m/>
    <n v="2000"/>
    <n v="3.5283325100557477"/>
    <n v="566.84"/>
    <n v="-3948359"/>
    <x v="8"/>
    <s v="Décharge"/>
    <s v="Wildcat"/>
    <s v="CONGO"/>
    <s v="PALF"/>
    <s v="ɣ"/>
  </r>
  <r>
    <d v="2019-07-05T00:00:00"/>
    <s v="Taxi à Ouesso : hôtel - aéroport - hôtel de i23c  (repérages )"/>
    <s v="Transport"/>
    <s v="Legal"/>
    <m/>
    <n v="1000"/>
    <n v="1.7600675865953253"/>
    <n v="568.16"/>
    <n v="-3949359"/>
    <x v="13"/>
    <s v="Décharge "/>
    <s v="EAGLE-USFWS"/>
    <s v="CONGO"/>
    <s v="PALF"/>
    <s v="ɣ"/>
  </r>
  <r>
    <d v="2019-07-05T00:00:00"/>
    <s v="Taxi à Ouesso : hôtel de i23c - alentours de la ddef en attendant la vérification des produits par i23c pour enfin mobiliser les EF"/>
    <s v="Transport"/>
    <s v="Legal"/>
    <m/>
    <n v="500"/>
    <n v="0.88003379329766263"/>
    <n v="568.16"/>
    <n v="-3949859"/>
    <x v="13"/>
    <s v="Décharge "/>
    <s v="EAGLE-USFWS"/>
    <s v="CONGO"/>
    <s v="PALF"/>
    <s v="ɣ"/>
  </r>
  <r>
    <d v="2019-07-05T00:00:00"/>
    <s v="Taxi à Ouesso : Alentours de ddef - restaurant  (1 plat de nourriture ) - restaurant 2 - hôtel "/>
    <s v="Transport"/>
    <s v="Legal"/>
    <m/>
    <n v="1500"/>
    <n v="2.6401013798929882"/>
    <n v="568.16"/>
    <n v="-3951359"/>
    <x v="13"/>
    <s v="Décharge "/>
    <s v="EAGLE-USFWS"/>
    <s v="CONGO"/>
    <s v="PALF"/>
    <s v="ɣ"/>
  </r>
  <r>
    <d v="2019-07-06T00:00:00"/>
    <s v="Taxi Hôtel - Gare routière (Makoua)"/>
    <s v="Transport"/>
    <s v="Investigations"/>
    <m/>
    <n v="500"/>
    <n v="0.90594480984218451"/>
    <n v="551.91"/>
    <n v="-3951859"/>
    <x v="12"/>
    <s v="Décharge"/>
    <s v="EAGLE-AVAAZ "/>
    <s v="CONGO"/>
    <s v="PALF"/>
    <s v="ɣ"/>
  </r>
  <r>
    <d v="2019-07-06T00:00:00"/>
    <s v="Billet Makoua-Etoumbi"/>
    <s v="Transport"/>
    <s v="Investigations"/>
    <m/>
    <n v="5000"/>
    <n v="9.0594480984218446"/>
    <n v="551.91"/>
    <n v="-3956859"/>
    <x v="12"/>
    <s v="Décharge"/>
    <s v="EAGLE-AVAAZ "/>
    <s v="CONGO"/>
    <s v="PALF"/>
    <s v="ɣ"/>
  </r>
  <r>
    <d v="2019-07-06T00:00:00"/>
    <s v="Course taxi à Etoumbi"/>
    <s v="Transport"/>
    <s v="Investigations"/>
    <m/>
    <n v="1500"/>
    <n v="2.7178344295265533"/>
    <n v="551.91"/>
    <n v="-3958359"/>
    <x v="12"/>
    <s v="Décharge"/>
    <s v="EAGLE-AVAAZ "/>
    <s v="CONGO"/>
    <s v="PALF"/>
    <s v="ɣ"/>
  </r>
  <r>
    <d v="2019-07-06T00:00:00"/>
    <s v="Taxi Bureau-Nouvelle résidence"/>
    <s v="Transport"/>
    <s v="Legal"/>
    <m/>
    <n v="1000"/>
    <n v="1.7600675865953253"/>
    <n v="568.16"/>
    <n v="-3959359"/>
    <x v="1"/>
    <s v="Décharge"/>
    <s v="EAGLE-USFWS"/>
    <s v="CONGO"/>
    <s v="PALF"/>
    <s v="ɣ"/>
  </r>
  <r>
    <d v="2019-07-06T00:00:00"/>
    <s v="Taxi Bureau-Nouvelle résidence"/>
    <s v="Transport"/>
    <s v="Legal"/>
    <m/>
    <n v="1000"/>
    <n v="1.7600675865953253"/>
    <n v="568.16"/>
    <n v="-3960359"/>
    <x v="1"/>
    <s v="Décharge"/>
    <s v="EAGLE-USFWS"/>
    <s v="CONGO"/>
    <s v="PALF"/>
    <s v="ɣ"/>
  </r>
  <r>
    <d v="2019-07-06T00:00:00"/>
    <s v="Taxi Bureau-Nouvelle résidence"/>
    <s v="Transport"/>
    <s v="Legal"/>
    <m/>
    <n v="1000"/>
    <n v="1.7600675865953253"/>
    <n v="568.16"/>
    <n v="-3961359"/>
    <x v="1"/>
    <s v="Décharge"/>
    <s v="EAGLE-USFWS"/>
    <s v="CONGO"/>
    <s v="PALF"/>
    <s v="ɣ"/>
  </r>
  <r>
    <d v="2019-07-06T00:00:00"/>
    <s v="Taxi Hôtel-Place rouge (rencontre avec deux cibles)"/>
    <s v="Transport"/>
    <s v="Investigations"/>
    <m/>
    <n v="500"/>
    <n v="0.90594480984218451"/>
    <n v="551.91"/>
    <n v="-3961859"/>
    <x v="4"/>
    <s v="Décharge"/>
    <s v="EAGLE-AVAAZ "/>
    <s v="CONGO"/>
    <s v="PALF"/>
    <s v="ɣ"/>
  </r>
  <r>
    <d v="2019-07-06T00:00:00"/>
    <s v="Achat bière (rencontre avec les 2 cibles)"/>
    <s v="Trust building"/>
    <s v="Investigations"/>
    <m/>
    <n v="2000"/>
    <n v="3.623779239368738"/>
    <n v="551.91"/>
    <n v="-3963859"/>
    <x v="4"/>
    <s v="Décharge"/>
    <s v="EAGLE-AVAAZ "/>
    <s v="CONGO"/>
    <s v="PALF"/>
    <s v="ɣ"/>
  </r>
  <r>
    <d v="2019-07-06T00:00:00"/>
    <s v="Taxi Place rouge-Hôtel (retour à l'hôtel ensemble avec la cible)"/>
    <s v="Transport"/>
    <s v="Investigations"/>
    <m/>
    <n v="1000"/>
    <n v="1.811889619684369"/>
    <n v="551.91"/>
    <n v="-3964859"/>
    <x v="4"/>
    <s v="Décharge"/>
    <s v="EAGLE-AVAAZ "/>
    <s v="CONGO"/>
    <s v="PALF"/>
    <s v="ɣ"/>
  </r>
  <r>
    <d v="2019-07-06T00:00:00"/>
    <s v="Taxi Résidence-restaurant à Ouesso"/>
    <s v="Transport"/>
    <s v="Legal"/>
    <m/>
    <n v="500"/>
    <n v="0.88003379329766263"/>
    <n v="568.16"/>
    <n v="-3965359"/>
    <x v="5"/>
    <s v="Décharge"/>
    <s v="EAGLE-USFWS"/>
    <s v="CONGO"/>
    <s v="PALF"/>
    <s v="ɣ"/>
  </r>
  <r>
    <d v="2019-07-06T00:00:00"/>
    <s v="Taxi restaurant-Résidence à Ouesso"/>
    <s v="Transport"/>
    <s v="Legal"/>
    <m/>
    <n v="500"/>
    <n v="0.88003379329766263"/>
    <n v="568.16"/>
    <n v="-3965859"/>
    <x v="5"/>
    <s v="Décharge"/>
    <s v="EAGLE-USFWS"/>
    <s v="CONGO"/>
    <s v="PALF"/>
    <s v="ɣ"/>
  </r>
  <r>
    <d v="2019-07-06T00:00:00"/>
    <s v="Taxi à Ouesso hôtel -restaurant"/>
    <s v="Transport"/>
    <s v="Legal"/>
    <m/>
    <n v="500"/>
    <n v="0.88003379329766263"/>
    <n v="568.16"/>
    <n v="-3966359"/>
    <x v="6"/>
    <s v="Décharge"/>
    <s v="EAGLE-USFWS"/>
    <s v="CONGO"/>
    <s v="PALF"/>
    <s v="ɣ"/>
  </r>
  <r>
    <d v="2019-07-06T00:00:00"/>
    <s v="Taxi restaurant -agence océan du nord pour l'achat des billets pour Brazzaville le dimanche. Pas de bus pour le dimanche"/>
    <s v="Transport"/>
    <s v="Legal"/>
    <m/>
    <n v="500"/>
    <n v="0.88003379329766263"/>
    <n v="568.16"/>
    <n v="-3966859"/>
    <x v="6"/>
    <s v="Décharge"/>
    <s v="EAGLE-USFWS"/>
    <s v="CONGO"/>
    <s v="PALF"/>
    <s v="ɣ"/>
  </r>
  <r>
    <d v="2019-07-06T00:00:00"/>
    <s v="Taxi à Ouesso, agence océan du nord-agence Stelimac pour l'achat du billet retour, pas de bus pour le dimanche."/>
    <s v="Transport"/>
    <s v="Legal"/>
    <m/>
    <n v="500"/>
    <n v="0.88003379329766263"/>
    <n v="568.16"/>
    <n v="-3967359"/>
    <x v="6"/>
    <s v="Décharge"/>
    <s v="EAGLE-USFWS"/>
    <s v="CONGO"/>
    <s v="PALF"/>
    <s v="ɣ"/>
  </r>
  <r>
    <d v="2019-07-06T00:00:00"/>
    <s v="Taxi à Ouesso agence Stelimac -agence Séoul express pour l'achat du billet,  plus de place pour dimanche "/>
    <s v="Transport"/>
    <s v="Legal"/>
    <m/>
    <n v="500"/>
    <n v="0.88003379329766263"/>
    <n v="568.16"/>
    <n v="-3967859"/>
    <x v="6"/>
    <s v="Décharge"/>
    <s v="EAGLE-USFWS"/>
    <s v="CONGO"/>
    <s v="PALF"/>
    <s v="ɣ"/>
  </r>
  <r>
    <d v="2019-07-06T00:00:00"/>
    <s v="Taxi à ouesso, agence Séoul express -restaurant"/>
    <s v="Transport"/>
    <s v="Legal"/>
    <m/>
    <n v="500"/>
    <n v="0.88003379329766263"/>
    <n v="568.16"/>
    <n v="-3968359"/>
    <x v="6"/>
    <s v="Décharge"/>
    <s v="EAGLE-USFWS"/>
    <s v="CONGO"/>
    <s v="PALF"/>
    <s v="ɣ"/>
  </r>
  <r>
    <d v="2019-07-06T00:00:00"/>
    <s v="Taxi à Ouesso,  restaurant -hôtel "/>
    <s v="Transport"/>
    <s v="Legal"/>
    <m/>
    <n v="500"/>
    <n v="0.88003379329766263"/>
    <n v="568.16"/>
    <n v="-3968859"/>
    <x v="6"/>
    <s v="Décharge"/>
    <s v="EAGLE-USFWS"/>
    <s v="CONGO"/>
    <s v="PALF"/>
    <s v="ɣ"/>
  </r>
  <r>
    <d v="2019-07-06T00:00:00"/>
    <s v="Taxi à Ouesso,  hôtel -deuxième tour à l'agence Stelimac pour vérifications du programme des bus du dimanche et achat de billet,  toujours pas de bus pour dimanche sauf le mercredi. "/>
    <s v="Transport"/>
    <s v="Legal"/>
    <m/>
    <n v="500"/>
    <n v="0.88003379329766263"/>
    <n v="568.16"/>
    <n v="-3969359"/>
    <x v="6"/>
    <s v="Décharge"/>
    <s v="EAGLE-USFWS"/>
    <s v="CONGO"/>
    <s v="PALF"/>
    <s v="ɣ"/>
  </r>
  <r>
    <d v="2019-07-06T00:00:00"/>
    <s v="Taxi agence Stelimac -deuxième tour à l'agence océan du nord, pour réservation des billet de lundi à destination de Brazzaville. Le guichet était fermé. "/>
    <s v="Transport"/>
    <s v="Legal"/>
    <m/>
    <n v="500"/>
    <n v="0.88003379329766263"/>
    <n v="568.16"/>
    <n v="-3969859"/>
    <x v="6"/>
    <s v="Décharge"/>
    <s v="EAGLE-USFWS"/>
    <s v="CONGO"/>
    <s v="PALF"/>
    <s v="ɣ"/>
  </r>
  <r>
    <d v="2019-07-06T00:00:00"/>
    <s v="Taxi à Ouesso agence océan du nord-restaurant"/>
    <s v="Transport"/>
    <s v="Legal"/>
    <m/>
    <n v="500"/>
    <n v="0.88003379329766263"/>
    <n v="568.16"/>
    <n v="-3970359"/>
    <x v="6"/>
    <s v="Décharge"/>
    <s v="EAGLE-USFWS"/>
    <s v="CONGO"/>
    <s v="PALF"/>
    <s v="ɣ"/>
  </r>
  <r>
    <d v="2019-07-06T00:00:00"/>
    <s v="Taxi à Ouesso,  restaurant-hôtel "/>
    <s v="Transport"/>
    <s v="Legal"/>
    <m/>
    <n v="500"/>
    <n v="0.88003379329766263"/>
    <n v="568.16"/>
    <n v="-3970859"/>
    <x v="6"/>
    <s v="Décharge"/>
    <s v="EAGLE-USFWS"/>
    <s v="CONGO"/>
    <s v="PALF"/>
    <s v="ɣ"/>
  </r>
  <r>
    <d v="2019-07-06T00:00:00"/>
    <s v="Taxi: Hôtel-QG Conserv Congo"/>
    <s v="Transport"/>
    <s v="Legal"/>
    <m/>
    <n v="1000"/>
    <n v="1.7600675865953253"/>
    <n v="568.16"/>
    <n v="-3971859"/>
    <x v="7"/>
    <s v="Décharge"/>
    <s v="EAGLE-USFWS"/>
    <s v="CONGO"/>
    <s v="PALF"/>
    <s v="ɣ"/>
  </r>
  <r>
    <d v="2019-07-06T00:00:00"/>
    <s v="Taxi: QG Conser Congo-Hôtel"/>
    <s v="Transport"/>
    <s v="Legal"/>
    <m/>
    <n v="1000"/>
    <n v="1.7600675865953253"/>
    <n v="568.16"/>
    <n v="-3972859"/>
    <x v="7"/>
    <s v="Décharge"/>
    <s v="EAGLE-USFWS"/>
    <s v="CONGO"/>
    <s v="PALF"/>
    <s v="ɣ"/>
  </r>
  <r>
    <d v="2019-07-06T00:00:00"/>
    <s v="Taxi domicile - Casino pour chercher des cartons pour le démenagement"/>
    <s v="Transport"/>
    <s v="Investigations"/>
    <m/>
    <n v="1000"/>
    <n v="1.811889619684369"/>
    <n v="551.91"/>
    <n v="-3973859"/>
    <x v="10"/>
    <s v="Décharge"/>
    <s v="EAGLE-AVAAZ "/>
    <s v="CONGO"/>
    <s v="PALF"/>
    <s v="ɣ"/>
  </r>
  <r>
    <d v="2019-07-06T00:00:00"/>
    <s v="Taxi casino - Park 'n' shop pour chercher des cartons pour le démenagement"/>
    <s v="Transport"/>
    <s v="Investigations"/>
    <m/>
    <n v="1000"/>
    <n v="1.811889619684369"/>
    <n v="551.91"/>
    <n v="-3974859"/>
    <x v="10"/>
    <s v="Décharge"/>
    <s v="EAGLE-AVAAZ "/>
    <s v="CONGO"/>
    <s v="PALF"/>
    <s v="ɣ"/>
  </r>
  <r>
    <d v="2019-07-06T00:00:00"/>
    <s v="Taxi park n shop - Batilux pour chercher des cartons pour démenagement"/>
    <s v="Transport"/>
    <s v="Investigations"/>
    <m/>
    <n v="1000"/>
    <n v="1.811889619684369"/>
    <n v="551.91"/>
    <n v="-3975859"/>
    <x v="10"/>
    <s v="Décharge"/>
    <s v="EAGLE-AVAAZ "/>
    <s v="CONGO"/>
    <s v="PALF"/>
    <s v="ɣ"/>
  </r>
  <r>
    <d v="2019-07-06T00:00:00"/>
    <s v="Taxi Batilux - poto poto pour chercher des cartons"/>
    <s v="Transport"/>
    <s v="Investigations"/>
    <m/>
    <n v="1000"/>
    <n v="1.811889619684369"/>
    <n v="551.91"/>
    <n v="-3976859"/>
    <x v="10"/>
    <s v="Décharge"/>
    <s v="EAGLE-AVAAZ "/>
    <s v="CONGO"/>
    <s v="PALF"/>
    <s v="ɣ"/>
  </r>
  <r>
    <d v="2019-07-06T00:00:00"/>
    <s v="Taxi poto poto - domicile chercher de l'argent pour acheter les cartons"/>
    <s v="Transport"/>
    <s v="Investigations"/>
    <m/>
    <n v="1000"/>
    <n v="1.811889619684369"/>
    <n v="551.91"/>
    <n v="-3977859"/>
    <x v="10"/>
    <s v="Décharge"/>
    <s v="EAGLE-AVAAZ "/>
    <s v="CONGO"/>
    <s v="PALF"/>
    <s v="ɣ"/>
  </r>
  <r>
    <d v="2019-07-06T00:00:00"/>
    <s v="Taxi domicile - marché poto poto pour l'achat des cartons"/>
    <s v="Transport"/>
    <s v="Investigations"/>
    <m/>
    <n v="1000"/>
    <n v="1.811889619684369"/>
    <n v="551.91"/>
    <n v="-3978859"/>
    <x v="10"/>
    <s v="Décharge"/>
    <s v="EAGLE-AVAAZ "/>
    <s v="CONGO"/>
    <s v="PALF"/>
    <s v="ɣ"/>
  </r>
  <r>
    <d v="2019-07-06T00:00:00"/>
    <s v="Achat de 6 cartons pour le démenagement"/>
    <s v="Office Materials"/>
    <s v="Office"/>
    <m/>
    <n v="4200"/>
    <n v="7.3922838637003663"/>
    <n v="568.16"/>
    <n v="-3983059"/>
    <x v="10"/>
    <s v="Décharge"/>
    <s v="EAGLE-USFWS"/>
    <s v="CONGO"/>
    <s v="PALF"/>
    <s v="ɣ"/>
  </r>
  <r>
    <d v="2019-07-06T00:00:00"/>
    <s v="Taxi marché poto poto - bureau avec les cartons"/>
    <s v="Transport"/>
    <s v="Investigations"/>
    <m/>
    <n v="1000"/>
    <n v="1.811889619684369"/>
    <n v="551.91"/>
    <n v="-3984059"/>
    <x v="10"/>
    <s v="Décharge"/>
    <s v="EAGLE-AVAAZ "/>
    <s v="CONGO"/>
    <s v="PALF"/>
    <s v="ɣ"/>
  </r>
  <r>
    <d v="2019-07-06T00:00:00"/>
    <s v="Taxi bureau - marché poto poto pour changer les cartons"/>
    <s v="Transport"/>
    <s v="Investigations"/>
    <m/>
    <n v="1000"/>
    <n v="1.811889619684369"/>
    <n v="551.91"/>
    <n v="-3985059"/>
    <x v="10"/>
    <s v="Décharge"/>
    <s v="EAGLE-AVAAZ "/>
    <s v="CONGO"/>
    <s v="PALF"/>
    <s v="ɣ"/>
  </r>
  <r>
    <d v="2019-07-06T00:00:00"/>
    <s v="Taxi marché poto poto - bureau avec les cartons changés"/>
    <s v="Transport"/>
    <s v="Investigations"/>
    <m/>
    <n v="1000"/>
    <n v="1.811889619684369"/>
    <n v="551.91"/>
    <n v="-3986059"/>
    <x v="10"/>
    <s v="Décharge"/>
    <s v="EAGLE-AVAAZ "/>
    <s v="CONGO"/>
    <s v="PALF"/>
    <s v="ɣ"/>
  </r>
  <r>
    <d v="2019-07-06T00:00:00"/>
    <s v="Taxi résidence - domicile retour du démenagement"/>
    <s v="Transport"/>
    <s v="Investigations"/>
    <m/>
    <n v="1000"/>
    <n v="1.811889619684369"/>
    <n v="551.91"/>
    <n v="-3987059"/>
    <x v="10"/>
    <s v="Décharge"/>
    <s v="EAGLE-AVAAZ "/>
    <s v="CONGO"/>
    <s v="PALF"/>
    <s v="ɣ"/>
  </r>
  <r>
    <d v="2019-07-06T00:00:00"/>
    <s v="Taxi à Ouesso : hôtel - restaurant - hôtel "/>
    <s v="Transport"/>
    <s v="Legal"/>
    <m/>
    <n v="1000"/>
    <n v="1.7600675865953253"/>
    <n v="568.16"/>
    <n v="-3988059"/>
    <x v="13"/>
    <s v="Décharge "/>
    <s v="EAGLE-USFWS"/>
    <s v="CONGO"/>
    <s v="PALF"/>
    <s v="ɣ"/>
  </r>
  <r>
    <d v="2019-07-06T00:00:00"/>
    <s v="Paiement frais d'hôtel à Makoua du 05 au 06 Juillet 2019"/>
    <s v="Travel subsistence"/>
    <s v="Investigations"/>
    <m/>
    <n v="15000"/>
    <n v="27.178344295265536"/>
    <n v="551.91"/>
    <n v="-4003059"/>
    <x v="12"/>
    <n v="17"/>
    <s v="EAGLE-AVAAZ "/>
    <s v="CONGO"/>
    <s v="PALF"/>
    <s v="o"/>
  </r>
  <r>
    <d v="2019-07-07T00:00:00"/>
    <s v="Course taxi à Etoumbi"/>
    <s v="Transport"/>
    <s v="Investigations"/>
    <m/>
    <n v="2000"/>
    <n v="3.623779239368738"/>
    <n v="551.91"/>
    <n v="-4005059"/>
    <x v="12"/>
    <s v="Décharge"/>
    <s v="EAGLE-AVAAZ "/>
    <s v="CONGO"/>
    <s v="PALF"/>
    <s v="ɣ"/>
  </r>
  <r>
    <d v="2019-07-07T00:00:00"/>
    <s v="Achat billet Etoumbi - Tséré-Etoumbi"/>
    <s v="Transport"/>
    <s v="Investigations"/>
    <m/>
    <n v="18000"/>
    <n v="32.614013154318641"/>
    <n v="551.91"/>
    <n v="-4023059"/>
    <x v="12"/>
    <s v="Décharge"/>
    <s v="EAGLE-AVAAZ "/>
    <s v="CONGO"/>
    <s v="PALF"/>
    <s v="ɣ"/>
  </r>
  <r>
    <d v="2019-07-07T00:00:00"/>
    <s v="Achat boisson pour la cible en renforcement de la confiance"/>
    <s v="Trust building"/>
    <s v="Investigations"/>
    <m/>
    <n v="2000"/>
    <n v="3.623779239368738"/>
    <n v="551.91"/>
    <n v="-4025059"/>
    <x v="12"/>
    <s v="Décharge"/>
    <s v="EAGLE-AVAAZ "/>
    <s v="CONGO"/>
    <s v="PALF"/>
    <s v="ɣ"/>
  </r>
  <r>
    <d v="2019-07-07T00:00:00"/>
    <s v="Taxi Hôtel-Stelimac-Hôtel (achat billet pour brazzaville)"/>
    <s v="Transport"/>
    <s v="Investigations"/>
    <m/>
    <n v="1000"/>
    <n v="1.811889619684369"/>
    <n v="551.91"/>
    <n v="-4026059"/>
    <x v="4"/>
    <s v="Décharge"/>
    <s v="EAGLE-AVAAZ "/>
    <s v="CONGO"/>
    <s v="PALF"/>
    <s v="ɣ"/>
  </r>
  <r>
    <d v="2019-07-07T00:00:00"/>
    <s v="Achat billet Ouesso Stelimac (retour à Brazzaville)"/>
    <s v="Transport"/>
    <s v="Investigations"/>
    <m/>
    <n v="15000"/>
    <n v="27.178344295265536"/>
    <n v="551.91"/>
    <n v="-4041059"/>
    <x v="4"/>
    <n v="37"/>
    <s v="EAGLE-AVAAZ "/>
    <s v="CONGO"/>
    <s v="PALF"/>
    <s v="o"/>
  </r>
  <r>
    <d v="2019-07-07T00:00:00"/>
    <s v="Taxi Résidence-restaurant à Ouesso"/>
    <s v="Transport"/>
    <s v="Legal"/>
    <m/>
    <n v="500"/>
    <n v="0.88003379329766263"/>
    <n v="568.16"/>
    <n v="-4041559"/>
    <x v="5"/>
    <s v="Décharge"/>
    <s v="EAGLE-USFWS"/>
    <s v="CONGO"/>
    <s v="PALF"/>
    <s v="ɣ"/>
  </r>
  <r>
    <d v="2019-07-07T00:00:00"/>
    <s v="Taxi Résidence-restauarant à Ouesso"/>
    <s v="Transport"/>
    <s v="Legal"/>
    <m/>
    <n v="500"/>
    <n v="0.88003379329766263"/>
    <n v="568.16"/>
    <n v="-4042059"/>
    <x v="5"/>
    <s v="Décharge"/>
    <s v="EAGLE-USFWS"/>
    <s v="CONGO"/>
    <s v="PALF"/>
    <s v="ɣ"/>
  </r>
  <r>
    <d v="2019-07-07T00:00:00"/>
    <s v="Achat Billet Ouesso à l'agence stelimac par Jospin"/>
    <s v="Transport"/>
    <s v="Legal"/>
    <m/>
    <n v="15000"/>
    <n v="26.401013798929881"/>
    <n v="568.16"/>
    <n v="-4057059"/>
    <x v="5"/>
    <n v="4"/>
    <s v="EAGLE-USFWS"/>
    <s v="CONGO"/>
    <s v="PALF"/>
    <s v="o"/>
  </r>
  <r>
    <d v="2019-07-07T00:00:00"/>
    <s v="Taxi restaurant -hôtel pour clarifier la situation du paiement des nuitées"/>
    <s v="Transport"/>
    <s v="Legal"/>
    <m/>
    <n v="500"/>
    <n v="0.88003379329766263"/>
    <n v="568.16"/>
    <n v="-4057559"/>
    <x v="5"/>
    <s v="Décharge"/>
    <s v="EAGLE-USFWS"/>
    <s v="CONGO"/>
    <s v="PALF"/>
    <s v="ɣ"/>
  </r>
  <r>
    <d v="2019-07-07T00:00:00"/>
    <s v="Taxi Hôtel -Résidence à Ouesso"/>
    <s v="Transport"/>
    <s v="Legal"/>
    <m/>
    <n v="500"/>
    <n v="0.88003379329766263"/>
    <n v="568.16"/>
    <n v="-4058059"/>
    <x v="5"/>
    <s v="Décharge"/>
    <s v="EAGLE-USFWS"/>
    <s v="CONGO"/>
    <s v="PALF"/>
    <s v="ɣ"/>
  </r>
  <r>
    <d v="2019-07-07T00:00:00"/>
    <s v="Taxi Résidence-restaurant à Ouesso"/>
    <s v="Transport"/>
    <s v="Legal"/>
    <m/>
    <n v="500"/>
    <n v="0.88003379329766263"/>
    <n v="568.16"/>
    <n v="-4058559"/>
    <x v="5"/>
    <s v="Décharge"/>
    <s v="EAGLE-USFWS"/>
    <s v="CONGO"/>
    <s v="PALF"/>
    <s v="ɣ"/>
  </r>
  <r>
    <d v="2019-07-07T00:00:00"/>
    <s v="Taxi restaurant-Résidence Ouesso"/>
    <s v="Transport"/>
    <s v="Legal"/>
    <m/>
    <n v="500"/>
    <n v="0.88003379329766263"/>
    <n v="568.16"/>
    <n v="-4059059"/>
    <x v="5"/>
    <s v="Décharge"/>
    <s v="EAGLE-USFWS"/>
    <s v="CONGO"/>
    <s v="PALF"/>
    <s v="ɣ"/>
  </r>
  <r>
    <d v="2019-07-07T00:00:00"/>
    <s v="Food allowance à Ouesso du 02 au 09 juillet 2019 soit 07 jours"/>
    <s v="Travel subsistence"/>
    <s v="Legal"/>
    <m/>
    <n v="70000"/>
    <n v="123.20473106167277"/>
    <n v="568.16"/>
    <n v="-4129059"/>
    <x v="5"/>
    <s v="Décharge"/>
    <s v="EAGLE-USFWS"/>
    <s v="CONGO"/>
    <s v="RALFF"/>
    <s v="ɣ"/>
  </r>
  <r>
    <d v="2019-07-07T00:00:00"/>
    <s v="Impression en couleur de l'avis de recherche (indic)"/>
    <s v="Office Materials"/>
    <s v="Office"/>
    <m/>
    <n v="600"/>
    <n v="1.0560405519571952"/>
    <n v="568.16"/>
    <n v="-4129659"/>
    <x v="5"/>
    <n v="8698"/>
    <s v="EAGLE-USFWS"/>
    <s v="CONGO"/>
    <s v="PALF"/>
    <s v="o"/>
  </r>
  <r>
    <d v="2019-07-07T00:00:00"/>
    <s v="Taxi à Ouesso,  hôtel -premier tour à l'agence océan du nord pour l'achat des billets. Le guichet était fermé. "/>
    <s v="Transport"/>
    <s v="Legal"/>
    <m/>
    <n v="500"/>
    <n v="0.88003379329766263"/>
    <n v="568.16"/>
    <n v="-4130159"/>
    <x v="6"/>
    <s v="Décharge"/>
    <s v="EAGLE-USFWS"/>
    <s v="CONGO"/>
    <s v="PALF"/>
    <s v="ɣ"/>
  </r>
  <r>
    <d v="2019-07-07T00:00:00"/>
    <s v="Taxi à Ouesso, agence océan du nord restaurant pour le petit déjeuner "/>
    <s v="Transport"/>
    <s v="Legal"/>
    <m/>
    <n v="500"/>
    <n v="0.88003379329766263"/>
    <n v="568.16"/>
    <n v="-4130659"/>
    <x v="6"/>
    <s v="Décharge"/>
    <s v="EAGLE-USFWS"/>
    <s v="CONGO"/>
    <s v="PALF"/>
    <s v="ɣ"/>
  </r>
  <r>
    <d v="2019-07-07T00:00:00"/>
    <s v="Taxi à Ouesso,  restaurant -deuxième tour à l'agence océan du nord pour vérifier si le guichet est ouvert. Le guichet toujours fermé pour cause, plus de place pour lundi"/>
    <s v="Transport"/>
    <s v="Legal"/>
    <m/>
    <n v="500"/>
    <n v="0.88003379329766263"/>
    <n v="568.16"/>
    <n v="-4131159"/>
    <x v="6"/>
    <s v="Décharge"/>
    <s v="EAGLE-USFWS"/>
    <s v="CONGO"/>
    <s v="PALF"/>
    <s v="ɣ"/>
  </r>
  <r>
    <d v="2019-07-07T00:00:00"/>
    <s v="Taxi à Ouesso,  agence océan du nord-agence Séoul express pour renseignements et achat des billets. Pas de bus pour lundi. "/>
    <s v="Transport"/>
    <s v="Legal"/>
    <m/>
    <n v="500"/>
    <n v="0.88003379329766263"/>
    <n v="568.16"/>
    <n v="-4131659"/>
    <x v="6"/>
    <s v="Décharge"/>
    <s v="EAGLE-USFWS"/>
    <s v="CONGO"/>
    <s v="PALF"/>
    <s v="ɣ"/>
  </r>
  <r>
    <d v="2019-07-07T00:00:00"/>
    <s v="Taxi à Ouesso,  agence Séoul express - agence Stelimac pour renseignements et achat des billets.  Finalement un bus était disponible et les trois billets ont été achetés. "/>
    <s v="Transport"/>
    <s v="Legal"/>
    <m/>
    <n v="500"/>
    <n v="0.88003379329766263"/>
    <n v="568.16"/>
    <n v="-4132159"/>
    <x v="6"/>
    <s v="Décharge"/>
    <s v="EAGLE-USFWS"/>
    <s v="CONGO"/>
    <s v="PALF"/>
    <s v="ɣ"/>
  </r>
  <r>
    <d v="2019-07-07T00:00:00"/>
    <s v="Taxi à Ouesso,  agence Stelimac -hôtel "/>
    <s v="Transport"/>
    <s v="Legal"/>
    <m/>
    <n v="500"/>
    <n v="0.88003379329766263"/>
    <n v="568.16"/>
    <n v="-4132659"/>
    <x v="6"/>
    <s v="Décharge"/>
    <s v="EAGLE-USFWS"/>
    <s v="CONGO"/>
    <s v="PALF"/>
    <s v="ɣ"/>
  </r>
  <r>
    <d v="2019-07-07T00:00:00"/>
    <s v="Food allowance à Ouesso du 04 au 08 juillet 2019"/>
    <s v="Travel subsistence"/>
    <s v="Legal"/>
    <m/>
    <n v="50000"/>
    <n v="88.003379329766261"/>
    <n v="568.16"/>
    <n v="-4182659"/>
    <x v="6"/>
    <s v="Décharge"/>
    <s v="EAGLE-USFWS"/>
    <s v="CONGO"/>
    <s v="RALFF"/>
    <s v="ɣ"/>
  </r>
  <r>
    <d v="2019-07-07T00:00:00"/>
    <s v="Paiement frais d'hôtel à Ouesso du 04 au 08 juillet 2019 soit 4 nuitées"/>
    <s v="Travel subsistence"/>
    <s v="Legal"/>
    <m/>
    <n v="40000"/>
    <n v="70.402703463813012"/>
    <n v="568.16"/>
    <n v="-4222659"/>
    <x v="6"/>
    <n v="12"/>
    <s v="EAGLE-USFWS"/>
    <s v="CONGO"/>
    <s v="RALFF"/>
    <s v="o"/>
  </r>
  <r>
    <d v="2019-07-07T00:00:00"/>
    <s v="Paiement frais d'hôtel à Ouesso du 08 au 09 juillet 2019 soit 1 nuitée"/>
    <s v="Travel subsistence"/>
    <s v="Legal"/>
    <m/>
    <n v="10000"/>
    <n v="17.600675865953253"/>
    <n v="568.16"/>
    <n v="-4232659"/>
    <x v="6"/>
    <n v="15"/>
    <s v="EAGLE-USFWS"/>
    <s v="CONGO"/>
    <s v="PALF"/>
    <s v="o"/>
  </r>
  <r>
    <d v="2019-07-07T00:00:00"/>
    <s v="Achat billet Ouesso -Brazzaville à l'agence Stelimac "/>
    <s v="Transport"/>
    <s v="Legal"/>
    <m/>
    <n v="15000"/>
    <n v="26.401013798929881"/>
    <n v="568.16"/>
    <n v="-4247659"/>
    <x v="6"/>
    <n v="67"/>
    <s v="EAGLE-USFWS"/>
    <s v="CONGO"/>
    <s v="PALF"/>
    <s v="o"/>
  </r>
  <r>
    <d v="2019-07-07T00:00:00"/>
    <s v="Taxi à Ouesso : Hôtel restaurant - hôtel le matin "/>
    <s v="Transport"/>
    <s v="Legal"/>
    <m/>
    <n v="1000"/>
    <n v="1.7600675865953253"/>
    <n v="568.16"/>
    <n v="-4248659"/>
    <x v="13"/>
    <s v="Décharge "/>
    <s v="EAGLE-USFWS"/>
    <s v="CONGO"/>
    <s v="PALF"/>
    <s v="ɣ"/>
  </r>
  <r>
    <d v="2019-07-07T00:00:00"/>
    <s v="Taxi à Ouesso : Hôtel restaurant - hôtel le soir "/>
    <s v="Transport"/>
    <s v="Legal"/>
    <m/>
    <n v="1000"/>
    <n v="1.7600675865953253"/>
    <n v="568.16"/>
    <n v="-4249659"/>
    <x v="13"/>
    <s v="Décharge "/>
    <s v="EAGLE-USFWS"/>
    <s v="CONGO"/>
    <s v="PALF"/>
    <s v="ɣ"/>
  </r>
  <r>
    <d v="2019-07-07T00:00:00"/>
    <s v="Paiement frais d'hôtel Nuitées à Ouesso du 04 au 08 juillet 2019"/>
    <s v="Travel subsistence"/>
    <s v="Legal"/>
    <m/>
    <n v="40000"/>
    <n v="70.402703463813012"/>
    <n v="568.16"/>
    <n v="-4289659"/>
    <x v="13"/>
    <n v="13"/>
    <s v="EAGLE-USFWS"/>
    <s v="CONGO"/>
    <s v="RALFF"/>
    <s v="o"/>
  </r>
  <r>
    <d v="2019-07-07T00:00:00"/>
    <s v="Achat billet Ouesso - BZV "/>
    <s v="Transport"/>
    <s v="Legal"/>
    <m/>
    <n v="15000"/>
    <n v="26.401013798929881"/>
    <n v="568.16"/>
    <n v="-4304659"/>
    <x v="13"/>
    <n v="66"/>
    <s v="EAGLE-USFWS"/>
    <s v="CONGO"/>
    <s v="PALF"/>
    <s v="o"/>
  </r>
  <r>
    <d v="2019-07-07T00:00:00"/>
    <s v="Food allowance à Ouesso du 04 au 08 juillet 2019"/>
    <s v="Travel subsistence"/>
    <s v="Legal"/>
    <m/>
    <n v="50000"/>
    <n v="88.003379329766261"/>
    <n v="568.16"/>
    <n v="-4354659"/>
    <x v="13"/>
    <s v="Décharge "/>
    <s v="EAGLE-USFWS"/>
    <s v="CONGO"/>
    <s v="RALFF"/>
    <s v="ɣ"/>
  </r>
  <r>
    <d v="2019-07-08T00:00:00"/>
    <s v="Course taxi à Etoumbi"/>
    <s v="Transport"/>
    <s v="Investigations"/>
    <m/>
    <n v="4000"/>
    <n v="7.2475584787374761"/>
    <n v="551.91"/>
    <n v="-4358659"/>
    <x v="12"/>
    <s v="décharge"/>
    <s v="EAGLE-AVAAZ "/>
    <s v="CONGO"/>
    <s v="PALF"/>
    <s v="ɣ"/>
  </r>
  <r>
    <d v="2019-07-08T00:00:00"/>
    <s v="Achat boisson pour la cible en renforcement de la confiance"/>
    <s v="Trust building"/>
    <s v="Investigations"/>
    <m/>
    <n v="2000"/>
    <n v="3.623779239368738"/>
    <n v="551.91"/>
    <n v="-4360659"/>
    <x v="12"/>
    <s v="décharge"/>
    <s v="EAGLE-AVAAZ "/>
    <s v="CONGO"/>
    <s v="PALF"/>
    <s v="ɣ"/>
  </r>
  <r>
    <d v="2019-07-08T00:00:00"/>
    <s v="Achat boisson pour la cible en renforcement de la confiance"/>
    <s v="Trust building"/>
    <s v="Investigations"/>
    <m/>
    <n v="2000"/>
    <n v="3.623779239368738"/>
    <n v="551.91"/>
    <n v="-4362659"/>
    <x v="12"/>
    <s v="décharge"/>
    <s v="EAGLE-AVAAZ "/>
    <s v="CONGO"/>
    <s v="PALF"/>
    <s v="ɣ"/>
  </r>
  <r>
    <d v="2019-07-08T00:00:00"/>
    <s v="Taxi Bureau-Aeroport"/>
    <s v="Transport"/>
    <s v="Legal"/>
    <m/>
    <n v="1000"/>
    <n v="1.7600675865953253"/>
    <n v="568.16"/>
    <n v="-4363659"/>
    <x v="1"/>
    <s v="Décharge"/>
    <s v="EAGLE-USFWS"/>
    <s v="CONGO"/>
    <s v="PALF"/>
    <s v="ɣ"/>
  </r>
  <r>
    <d v="2019-07-08T00:00:00"/>
    <s v="Achat billet d'avion BZV-PNR pour Maitre Sevérin"/>
    <s v="Lawyer fees"/>
    <s v="Legal"/>
    <m/>
    <n v="40000"/>
    <n v="70.402703463813012"/>
    <n v="568.16"/>
    <n v="-4403659"/>
    <x v="1"/>
    <n v="72386"/>
    <s v="EAGLE-USFWS"/>
    <s v="CONGO"/>
    <s v="PALF"/>
    <s v="o"/>
  </r>
  <r>
    <d v="2019-07-08T00:00:00"/>
    <s v="Achat billet d'avion BZV-IMPFONDO "/>
    <s v="Flight"/>
    <s v="Legal"/>
    <m/>
    <n v="60000"/>
    <n v="105.60405519571952"/>
    <n v="568.16"/>
    <n v="-4463659"/>
    <x v="1"/>
    <s v="OUI"/>
    <s v="EAGLE-USFWS"/>
    <s v="CONGO"/>
    <s v="RALFF"/>
    <s v="o"/>
  </r>
  <r>
    <d v="2019-07-08T00:00:00"/>
    <s v="Taxi Aeroport-Bureau"/>
    <s v="Transport"/>
    <s v="Legal"/>
    <m/>
    <n v="1000"/>
    <n v="1.7600675865953253"/>
    <n v="568.16"/>
    <n v="-4464659"/>
    <x v="1"/>
    <s v="Décharge"/>
    <s v="EAGLE-USFWS"/>
    <s v="CONGO"/>
    <s v="PALF"/>
    <s v="ɣ"/>
  </r>
  <r>
    <d v="2019-07-08T00:00:00"/>
    <s v="Taxi:bureau-EEC pour le paiement de la facture d'electricité"/>
    <s v="Transport"/>
    <s v="Legal"/>
    <m/>
    <n v="1000"/>
    <n v="1.7600675865953253"/>
    <n v="568.16"/>
    <n v="-4465659"/>
    <x v="2"/>
    <s v="Décharge"/>
    <s v="EAGLE-USFWS"/>
    <s v="CONGO"/>
    <s v="PALF"/>
    <s v="ɣ"/>
  </r>
  <r>
    <d v="2019-07-08T00:00:00"/>
    <s v="Taxi: EEC-Ministère de la justice"/>
    <s v="Transport"/>
    <s v="Legal"/>
    <m/>
    <n v="1000"/>
    <n v="1.7600675865953253"/>
    <n v="568.16"/>
    <n v="-4466659"/>
    <x v="2"/>
    <s v="Décharge"/>
    <s v="EAGLE-USFWS"/>
    <s v="CONGO"/>
    <s v="PALF"/>
    <s v="ɣ"/>
  </r>
  <r>
    <d v="2019-07-08T00:00:00"/>
    <s v="Taxi: Ministère de la justice-UE"/>
    <s v="Transport"/>
    <s v="Legal"/>
    <m/>
    <n v="1000"/>
    <n v="1.7600675865953253"/>
    <n v="568.16"/>
    <n v="-4467659"/>
    <x v="2"/>
    <s v="Décharge"/>
    <s v="EAGLE-USFWS"/>
    <s v="CONGO"/>
    <s v="PALF"/>
    <s v="ɣ"/>
  </r>
  <r>
    <d v="2019-07-08T00:00:00"/>
    <s v="Paiement facture d'electricité bureau PALF (Mai-Juin 2019)"/>
    <s v="Rent &amp; Utilities"/>
    <s v="Office"/>
    <m/>
    <n v="46300"/>
    <n v="81.680897607790556"/>
    <n v="566.84"/>
    <n v="-4513959"/>
    <x v="2"/>
    <s v="OUI"/>
    <s v="Wildcat"/>
    <s v="CONGO"/>
    <s v="RALFF"/>
    <s v="o"/>
  </r>
  <r>
    <d v="2019-07-08T00:00:00"/>
    <s v="Paiement frais d'hôtel pour 04 nuitées du 4 au 8 juillet 2019 (cfr mission opération Ouesso)"/>
    <s v="Travel subsistence"/>
    <s v="Investigations"/>
    <m/>
    <n v="60000"/>
    <n v="105.84997530167243"/>
    <n v="566.84"/>
    <n v="-4573959"/>
    <x v="4"/>
    <s v="oui"/>
    <s v="Wildcat"/>
    <s v="CONGO"/>
    <s v="RALFF"/>
    <s v="o"/>
  </r>
  <r>
    <d v="2019-07-08T00:00:00"/>
    <s v="Taxi Hôtel-Stelimac -Hôtel (voyage reporté par manque de bus)"/>
    <s v="Transport"/>
    <s v="Investigations"/>
    <m/>
    <n v="1000"/>
    <n v="1.811889619684369"/>
    <n v="551.91"/>
    <n v="-4574959"/>
    <x v="4"/>
    <s v="Décharge"/>
    <s v="EAGLE-AVAAZ "/>
    <s v="CONGO"/>
    <s v="PALF"/>
    <s v="ɣ"/>
  </r>
  <r>
    <d v="2019-07-08T00:00:00"/>
    <s v="Taxi Hôtel-restaurant-Hôtel (se ressourcer)"/>
    <s v="Transport"/>
    <s v="Investigations"/>
    <m/>
    <n v="1000"/>
    <n v="1.811889619684369"/>
    <n v="551.91"/>
    <n v="-4575959"/>
    <x v="4"/>
    <s v="Décharge"/>
    <s v="EAGLE-AVAAZ "/>
    <s v="CONGO"/>
    <s v="PALF"/>
    <s v="ɣ"/>
  </r>
  <r>
    <d v="2019-07-08T00:00:00"/>
    <s v="Taxi Hôtel-Stelimac-Hôtel (modification billet pour Oyo)"/>
    <s v="Transport"/>
    <s v="Investigations"/>
    <m/>
    <n v="1000"/>
    <n v="1.811889619684369"/>
    <n v="551.91"/>
    <n v="-4576959"/>
    <x v="4"/>
    <s v="Décharge"/>
    <s v="EAGLE-AVAAZ "/>
    <s v="CONGO"/>
    <s v="PALF"/>
    <s v="ɣ"/>
  </r>
  <r>
    <d v="2019-07-08T00:00:00"/>
    <s v="Achat billet Ouesso-Oyo (mission d'investigation à Oyo)"/>
    <s v="Transport"/>
    <s v="Investigations"/>
    <m/>
    <n v="10000"/>
    <n v="18.118896196843689"/>
    <n v="551.91"/>
    <n v="-4586959"/>
    <x v="4"/>
    <s v="oui"/>
    <s v="EAGLE-AVAAZ "/>
    <s v="CONGO"/>
    <s v="PALF"/>
    <s v="o"/>
  </r>
  <r>
    <d v="2019-07-08T00:00:00"/>
    <s v="Taxi office &gt; Casino &gt; Office "/>
    <s v="Transport"/>
    <s v="Management"/>
    <m/>
    <n v="2000"/>
    <n v="3.5283325100557477"/>
    <n v="566.84"/>
    <n v="-4588959"/>
    <x v="14"/>
    <s v="Décharge"/>
    <s v="Wildcat"/>
    <s v="CONGO"/>
    <s v="PALF"/>
    <s v="ɣ"/>
  </r>
  <r>
    <d v="2019-07-08T00:00:00"/>
    <s v="Achat portes-étiquettes, mêtre ruban, sécateur acier et 2 cadenas "/>
    <s v="Office Materials"/>
    <s v="Office"/>
    <m/>
    <n v="17650"/>
    <n v="31.137534401241972"/>
    <n v="566.84"/>
    <n v="-4606609"/>
    <x v="14"/>
    <s v="oui"/>
    <s v="Wildcat"/>
    <s v="CONGO"/>
    <s v="PALF"/>
    <s v="o"/>
  </r>
  <r>
    <d v="2019-07-08T00:00:00"/>
    <s v="Taxi Résidence-Agence stelimac"/>
    <s v="Transport"/>
    <s v="Legal"/>
    <m/>
    <n v="500"/>
    <n v="0.88003379329766263"/>
    <n v="568.16"/>
    <n v="-4607109"/>
    <x v="5"/>
    <s v="Décharge"/>
    <s v="EAGLE-USFWS"/>
    <s v="CONGO"/>
    <s v="PALF"/>
    <s v="ɣ"/>
  </r>
  <r>
    <d v="2019-07-08T00:00:00"/>
    <s v="Taxi agence Stelimac-Résidence"/>
    <s v="Transport"/>
    <s v="Legal"/>
    <m/>
    <n v="500"/>
    <n v="0.88003379329766263"/>
    <n v="568.16"/>
    <n v="-4607609"/>
    <x v="5"/>
    <s v="Décharge"/>
    <s v="EAGLE-USFWS"/>
    <s v="CONGO"/>
    <s v="PALF"/>
    <s v="ɣ"/>
  </r>
  <r>
    <d v="2019-07-08T00:00:00"/>
    <s v="Taxi Résidence-restaurant à Ouesso"/>
    <s v="Transport"/>
    <s v="Legal"/>
    <m/>
    <n v="500"/>
    <n v="0.88003379329766263"/>
    <n v="568.16"/>
    <n v="-4608109"/>
    <x v="5"/>
    <s v="Décharge"/>
    <s v="EAGLE-USFWS"/>
    <s v="CONGO"/>
    <s v="PALF"/>
    <s v="ɣ"/>
  </r>
  <r>
    <d v="2019-07-08T00:00:00"/>
    <s v="Taxi Restaurant-Résidence"/>
    <s v="Transport"/>
    <s v="Legal"/>
    <m/>
    <n v="500"/>
    <n v="0.88003379329766263"/>
    <n v="568.16"/>
    <n v="-4608609"/>
    <x v="5"/>
    <s v="Décharge"/>
    <s v="EAGLE-USFWS"/>
    <s v="CONGO"/>
    <s v="PALF"/>
    <s v="ɣ"/>
  </r>
  <r>
    <d v="2019-07-08T00:00:00"/>
    <s v="Taxi à Ouesso, hôtel-gare routière de l'agence Stelimac(pas de bus disponible)"/>
    <s v="Transport"/>
    <s v="Legal"/>
    <m/>
    <n v="500"/>
    <n v="0.88003379329766263"/>
    <n v="568.16"/>
    <n v="-4609109"/>
    <x v="6"/>
    <s v="Décharge"/>
    <s v="EAGLE-USFWS"/>
    <s v="CONGO"/>
    <s v="PALF"/>
    <s v="ɣ"/>
  </r>
  <r>
    <d v="2019-07-08T00:00:00"/>
    <s v="Taxi agence de voyage Stelimac-hôtel"/>
    <s v="Transport"/>
    <s v="Legal"/>
    <m/>
    <n v="500"/>
    <n v="0.88003379329766263"/>
    <n v="568.16"/>
    <n v="-4609609"/>
    <x v="6"/>
    <s v="Décharge"/>
    <s v="EAGLE-USFWS"/>
    <s v="CONGO"/>
    <s v="PALF"/>
    <s v="ɣ"/>
  </r>
  <r>
    <d v="2019-07-08T00:00:00"/>
    <s v="Taxi à ouesso, hôtel-restaurant"/>
    <s v="Transport"/>
    <s v="Legal"/>
    <m/>
    <n v="500"/>
    <n v="0.88003379329766263"/>
    <n v="568.16"/>
    <n v="-4610109"/>
    <x v="6"/>
    <s v="Décharge"/>
    <s v="EAGLE-USFWS"/>
    <s v="CONGO"/>
    <s v="PALF"/>
    <s v="ɣ"/>
  </r>
  <r>
    <d v="2019-07-08T00:00:00"/>
    <s v="Taxi à ouesso, restaurant-hôtel"/>
    <s v="Transport"/>
    <s v="Legal"/>
    <m/>
    <n v="500"/>
    <n v="0.88003379329766263"/>
    <n v="568.16"/>
    <n v="-4610609"/>
    <x v="6"/>
    <s v="Décharge"/>
    <s v="EAGLE-USFWS"/>
    <s v="CONGO"/>
    <s v="PALF"/>
    <s v="ɣ"/>
  </r>
  <r>
    <d v="2019-07-08T00:00:00"/>
    <s v="Taxi: Hôtel-QG Conserv Congo"/>
    <s v="Transport"/>
    <s v="Legal"/>
    <m/>
    <n v="1000"/>
    <n v="1.7600675865953253"/>
    <n v="568.16"/>
    <n v="-4611609"/>
    <x v="7"/>
    <s v="Décharge"/>
    <s v="EAGLE-USFWS"/>
    <s v="CONGO"/>
    <s v="PALF"/>
    <s v="ɣ"/>
  </r>
  <r>
    <d v="2019-07-08T00:00:00"/>
    <s v="Taxi: QG Conser Congo-Hôtel"/>
    <s v="Transport"/>
    <s v="Legal"/>
    <m/>
    <n v="1000"/>
    <n v="1.7600675865953253"/>
    <n v="568.16"/>
    <n v="-4612609"/>
    <x v="7"/>
    <s v="Décharge"/>
    <s v="EAGLE-USFWS"/>
    <s v="CONGO"/>
    <s v="PALF"/>
    <s v="ɣ"/>
  </r>
  <r>
    <d v="2019-07-08T00:00:00"/>
    <s v="Taxi domicile-Bureau-domicile"/>
    <s v="Transport"/>
    <s v="Management"/>
    <m/>
    <n v="2000"/>
    <n v="3.5283325100557477"/>
    <n v="566.84"/>
    <n v="-4614609"/>
    <x v="8"/>
    <s v="Décharge"/>
    <s v="Wildcat"/>
    <s v="CONGO"/>
    <s v="PALF"/>
    <s v="ɣ"/>
  </r>
  <r>
    <d v="2019-07-08T00:00:00"/>
    <s v="Food allowance pendant la pause"/>
    <s v="Personnel"/>
    <s v="Management"/>
    <m/>
    <n v="1000"/>
    <n v="1.7641662550278738"/>
    <n v="566.84"/>
    <n v="-4615609"/>
    <x v="8"/>
    <s v="Décharge"/>
    <s v="Wildcat"/>
    <s v="CONGO"/>
    <s v="PALF"/>
    <s v="ɣ"/>
  </r>
  <r>
    <d v="2019-07-08T00:00:00"/>
    <s v="Rideaux et couvres fauteuils déposés au pressing-Bureau PALF"/>
    <s v="Office Materials"/>
    <s v="Office"/>
    <m/>
    <n v="11000"/>
    <n v="19.405828805306612"/>
    <n v="566.84"/>
    <n v="-4626609"/>
    <x v="9"/>
    <s v="OUI"/>
    <s v="Wildcat"/>
    <s v="CONGO"/>
    <s v="PALF"/>
    <s v="o"/>
  </r>
  <r>
    <d v="2019-07-08T00:00:00"/>
    <s v="Taxi bureau-marché moungali"/>
    <s v="Transport"/>
    <s v="Legal"/>
    <m/>
    <n v="1000"/>
    <n v="1.7600675865953253"/>
    <n v="568.16"/>
    <n v="-4627609"/>
    <x v="9"/>
    <s v="Décharge"/>
    <s v="EAGLE-USFWS"/>
    <s v="CONGO"/>
    <s v="PALF"/>
    <s v="ɣ"/>
  </r>
  <r>
    <d v="2019-07-08T00:00:00"/>
    <s v="Taxi marché moungali-bureau "/>
    <s v="Transport"/>
    <s v="Legal"/>
    <m/>
    <n v="1000"/>
    <n v="1.7600675865953253"/>
    <n v="568.16"/>
    <n v="-4628609"/>
    <x v="9"/>
    <s v="Décharge"/>
    <s v="EAGLE-USFWS"/>
    <s v="CONGO"/>
    <s v="PALF"/>
    <s v="ɣ"/>
  </r>
  <r>
    <d v="2019-07-08T00:00:00"/>
    <s v="Taxi bureau-agence océan du nord "/>
    <s v="Transport"/>
    <s v="Legal"/>
    <m/>
    <n v="1000"/>
    <n v="1.7600675865953253"/>
    <n v="568.16"/>
    <n v="-4629609"/>
    <x v="9"/>
    <s v="Décharge"/>
    <s v="EAGLE-USFWS"/>
    <s v="CONGO"/>
    <s v="PALF"/>
    <s v="ɣ"/>
  </r>
  <r>
    <d v="2019-07-08T00:00:00"/>
    <s v="Achat billet Brazzaville-Pointe noire "/>
    <s v="Transport"/>
    <s v="Legal"/>
    <m/>
    <n v="12000"/>
    <n v="21.120811039143906"/>
    <n v="568.16"/>
    <n v="-4641609"/>
    <x v="9"/>
    <s v="090706302019--23"/>
    <s v="EAGLE-USFWS"/>
    <s v="CONGO"/>
    <s v="PALF"/>
    <s v="o"/>
  </r>
  <r>
    <d v="2019-07-08T00:00:00"/>
    <s v="Taxi agence océan du nord-bureau"/>
    <s v="Transport"/>
    <s v="Legal"/>
    <m/>
    <n v="1000"/>
    <n v="1.7600675865953253"/>
    <n v="568.16"/>
    <n v="-4642609"/>
    <x v="9"/>
    <s v="Décharge"/>
    <s v="EAGLE-USFWS"/>
    <s v="CONGO"/>
    <s v="PALF"/>
    <s v="ɣ"/>
  </r>
  <r>
    <d v="2019-07-08T00:00:00"/>
    <s v="Taxi bureau-palais de justice"/>
    <s v="Transport"/>
    <s v="Legal"/>
    <m/>
    <n v="1000"/>
    <n v="1.7600675865953253"/>
    <n v="568.16"/>
    <n v="-4643609"/>
    <x v="9"/>
    <s v="Décharge"/>
    <s v="EAGLE-USFWS"/>
    <s v="CONGO"/>
    <s v="PALF"/>
    <s v="ɣ"/>
  </r>
  <r>
    <d v="2019-07-08T00:00:00"/>
    <s v="Frais de mission PNR/Maitre Severin MIAKASSISSA"/>
    <s v="Lawyer fees"/>
    <s v="Legal"/>
    <m/>
    <n v="97500"/>
    <n v="171.60658969304421"/>
    <n v="568.16"/>
    <n v="-4741109"/>
    <x v="9"/>
    <s v="Oui"/>
    <s v="EAGLE-USFWS"/>
    <s v="CONGO"/>
    <s v="PALF"/>
    <s v="o"/>
  </r>
  <r>
    <d v="2019-07-08T00:00:00"/>
    <s v="Taxi palais de justice-bureau"/>
    <s v="Transport"/>
    <s v="Legal"/>
    <m/>
    <n v="1000"/>
    <n v="1.7600675865953253"/>
    <n v="568.16"/>
    <n v="-4742109"/>
    <x v="9"/>
    <s v="Décharge"/>
    <s v="EAGLE-USFWS"/>
    <s v="CONGO"/>
    <s v="PALF"/>
    <s v="ɣ"/>
  </r>
  <r>
    <d v="2019-07-08T00:00:00"/>
    <s v="Taxi résidence - Agence Ocean du nord de Moungali pour l'achat du billet BZV-PNR"/>
    <s v="Transport"/>
    <s v="Investigations"/>
    <m/>
    <n v="1000"/>
    <n v="1.811889619684369"/>
    <n v="551.91"/>
    <n v="-4743109"/>
    <x v="10"/>
    <s v="décharge"/>
    <s v="EAGLE-AVAAZ "/>
    <s v="CONGO"/>
    <s v="PALF"/>
    <s v="ɣ"/>
  </r>
  <r>
    <d v="2019-07-08T00:00:00"/>
    <s v="Achat du billet BZV-PNR pour mission d'investigation"/>
    <s v="Transport"/>
    <s v="Investigations"/>
    <m/>
    <n v="12000"/>
    <n v="21.742675436212426"/>
    <n v="551.91"/>
    <n v="-4755109"/>
    <x v="10"/>
    <s v="090706302019--67"/>
    <s v="EAGLE-AVAAZ "/>
    <s v="CONGO"/>
    <s v="PALF"/>
    <s v="o"/>
  </r>
  <r>
    <d v="2019-07-08T00:00:00"/>
    <s v="Paiement frais d'hôtel Nuitée à Ouesso du 08 au 09 juillet "/>
    <s v="Travel subsistence"/>
    <s v="Legal"/>
    <m/>
    <n v="10000"/>
    <n v="17.600675865953253"/>
    <n v="568.16"/>
    <n v="-4765109"/>
    <x v="13"/>
    <n v="16"/>
    <s v="EAGLE-USFWS"/>
    <s v="CONGO"/>
    <s v="PALF"/>
    <s v="o"/>
  </r>
  <r>
    <d v="2019-07-08T00:00:00"/>
    <s v="Taxi à Ouesso : hôtel - gare routière - hôtel suite au départ manqué pour BZ (la société de transport n'ayant pas de bus disponible malgré l'achat des billets )"/>
    <s v="Transport"/>
    <s v="Legal"/>
    <m/>
    <n v="1000"/>
    <n v="1.7600675865953253"/>
    <n v="568.16"/>
    <n v="-4766109"/>
    <x v="13"/>
    <s v="Décharge "/>
    <s v="EAGLE-USFWS"/>
    <s v="CONGO"/>
    <s v="PALF"/>
    <s v="ɣ"/>
  </r>
  <r>
    <d v="2019-07-08T00:00:00"/>
    <s v="Taxi à Ouesso : hôtel - restaurant - hôtel "/>
    <s v="Transport"/>
    <s v="Legal"/>
    <m/>
    <n v="1000"/>
    <n v="1.7600675865953253"/>
    <n v="568.16"/>
    <n v="-4767109"/>
    <x v="13"/>
    <s v="Décharge "/>
    <s v="EAGLE-USFWS"/>
    <s v="CONGO"/>
    <s v="PALF"/>
    <s v="ɣ"/>
  </r>
  <r>
    <d v="2019-07-09T00:00:00"/>
    <s v="Courses taxi à Etoumbi"/>
    <s v="Transport"/>
    <s v="Investigations"/>
    <m/>
    <n v="3000"/>
    <n v="5.4356688590531066"/>
    <n v="551.91"/>
    <n v="-4770109"/>
    <x v="12"/>
    <s v="décharge"/>
    <s v="EAGLE-AVAAZ "/>
    <s v="CONGO"/>
    <s v="PALF"/>
    <s v="ɣ"/>
  </r>
  <r>
    <d v="2019-07-09T00:00:00"/>
    <s v="Achat boisson pour la cible en renforcement de la confiance"/>
    <s v="Trust building"/>
    <s v="Investigations"/>
    <m/>
    <n v="2000"/>
    <n v="3.623779239368738"/>
    <n v="551.91"/>
    <n v="-4772109"/>
    <x v="12"/>
    <s v="décharge"/>
    <s v="EAGLE-AVAAZ "/>
    <s v="CONGO"/>
    <s v="PALF"/>
    <s v="ɣ"/>
  </r>
  <r>
    <d v="2019-07-09T00:00:00"/>
    <s v="Taxi Bureau-Palais de Justice"/>
    <s v="Transport"/>
    <s v="Legal"/>
    <m/>
    <n v="1000"/>
    <n v="1.7600675865953253"/>
    <n v="568.16"/>
    <n v="-4773109"/>
    <x v="1"/>
    <s v="Décharge"/>
    <s v="EAGLE-USFWS"/>
    <s v="CONGO"/>
    <s v="PALF"/>
    <s v="ɣ"/>
  </r>
  <r>
    <d v="2019-07-09T00:00:00"/>
    <s v="Taxi Palais de Justice-DGEF"/>
    <s v="Transport"/>
    <s v="Legal"/>
    <m/>
    <n v="1000"/>
    <n v="1.7600675865953253"/>
    <n v="568.16"/>
    <n v="-4774109"/>
    <x v="1"/>
    <s v="Décharge"/>
    <s v="EAGLE-USFWS"/>
    <s v="CONGO"/>
    <s v="PALF"/>
    <s v="ɣ"/>
  </r>
  <r>
    <d v="2019-07-09T00:00:00"/>
    <s v="Taxi DGEF-Bureau"/>
    <s v="Transport"/>
    <s v="Legal"/>
    <m/>
    <n v="1000"/>
    <n v="1.7600675865953253"/>
    <n v="568.16"/>
    <n v="-4775109"/>
    <x v="1"/>
    <s v="Décharge"/>
    <s v="EAGLE-USFWS"/>
    <s v="CONGO"/>
    <s v="PALF"/>
    <s v="ɣ"/>
  </r>
  <r>
    <d v="2019-07-09T00:00:00"/>
    <s v="Frais de Transfert charden farell à CI64/ETOUMBI"/>
    <s v="Transfer fees"/>
    <s v="Office"/>
    <m/>
    <n v="3115"/>
    <n v="5.4953778844118268"/>
    <n v="566.84"/>
    <n v="-4778224"/>
    <x v="2"/>
    <s v="24/GCF"/>
    <s v="Wildcat"/>
    <s v="CONGO"/>
    <s v="PALF"/>
    <s v="o"/>
  </r>
  <r>
    <d v="2019-07-09T00:00:00"/>
    <s v="Taxi:bureau-banque aller-retour"/>
    <s v="Transport"/>
    <s v="Legal"/>
    <m/>
    <n v="2000"/>
    <n v="3.5201351731906505"/>
    <n v="568.16"/>
    <n v="-4780224"/>
    <x v="2"/>
    <s v="Décharge"/>
    <s v="EAGLE-USFWS"/>
    <s v="CONGO"/>
    <s v="PALF"/>
    <s v="ɣ"/>
  </r>
  <r>
    <d v="2019-07-09T00:00:00"/>
    <s v="Paiement frais d'hôtel une nuitée du 08 au 09 juillet 2019 "/>
    <s v="Travel subsistence"/>
    <s v="Investigations"/>
    <m/>
    <n v="15000"/>
    <n v="27.178344295265536"/>
    <n v="551.91"/>
    <n v="-4795224"/>
    <x v="4"/>
    <s v="oui"/>
    <s v="EAGLE-AVAAZ "/>
    <s v="CONGO"/>
    <s v="PALF"/>
    <s v="o"/>
  </r>
  <r>
    <d v="2019-07-09T00:00:00"/>
    <s v="Taxi Hôtel-Stelimac (départ pour Oyo)"/>
    <s v="Transport"/>
    <s v="Investigations"/>
    <m/>
    <n v="500"/>
    <n v="0.90594480984218451"/>
    <n v="551.91"/>
    <n v="-4795724"/>
    <x v="4"/>
    <s v="Décharge"/>
    <s v="EAGLE-AVAAZ "/>
    <s v="CONGO"/>
    <s v="PALF"/>
    <s v="ɣ"/>
  </r>
  <r>
    <d v="2019-07-09T00:00:00"/>
    <s v="Food allowance mission Ouesso du 03 au 09 juillet 2019"/>
    <s v="Travel subsistence"/>
    <s v="Investigations"/>
    <m/>
    <n v="60000"/>
    <n v="105.84997530167243"/>
    <n v="566.84"/>
    <n v="-4855724"/>
    <x v="4"/>
    <s v="Décharge"/>
    <s v="Wildcat"/>
    <s v="CONGO"/>
    <s v="PALF"/>
    <s v="ɣ"/>
  </r>
  <r>
    <d v="2019-07-09T00:00:00"/>
    <s v="Taxi la gare-Hôtel 1-Hôtel 2 (recherche de l'hôtel)"/>
    <s v="Transport"/>
    <s v="Investigations"/>
    <m/>
    <n v="1000"/>
    <n v="1.811889619684369"/>
    <n v="551.91"/>
    <n v="-4856724"/>
    <x v="4"/>
    <s v="Décharge"/>
    <s v="EAGLE-AVAAZ "/>
    <s v="CONGO"/>
    <s v="PALF"/>
    <s v="ɣ"/>
  </r>
  <r>
    <d v="2019-07-09T00:00:00"/>
    <s v="Taxi Hôtel 1-Hôtel 2-Hôtel 3 (recherche de l'hôtel)"/>
    <s v="Transport"/>
    <s v="Investigations"/>
    <m/>
    <n v="1000"/>
    <n v="1.811889619684369"/>
    <n v="551.91"/>
    <n v="-4857724"/>
    <x v="4"/>
    <s v="Décharge"/>
    <s v="EAGLE-AVAAZ "/>
    <s v="CONGO"/>
    <s v="PALF"/>
    <s v="ɣ"/>
  </r>
  <r>
    <d v="2019-07-09T00:00:00"/>
    <s v="Taxi Hôtel-restaurant-Hôtel (se ressourcer)"/>
    <s v="Transport"/>
    <s v="Investigations"/>
    <m/>
    <n v="1000"/>
    <n v="1.811889619684369"/>
    <n v="551.91"/>
    <n v="-4858724"/>
    <x v="4"/>
    <s v="Décharge"/>
    <s v="EAGLE-AVAAZ "/>
    <s v="CONGO"/>
    <s v="PALF"/>
    <s v="ɣ"/>
  </r>
  <r>
    <d v="2019-07-09T00:00:00"/>
    <s v="Taxi Résidence-Gare routière"/>
    <s v="Transport"/>
    <s v="Legal"/>
    <m/>
    <n v="500"/>
    <n v="0.88003379329766263"/>
    <n v="568.16"/>
    <n v="-4859224"/>
    <x v="5"/>
    <s v="Décharge"/>
    <s v="EAGLE-USFWS"/>
    <s v="CONGO"/>
    <s v="PALF"/>
    <s v="ɣ"/>
  </r>
  <r>
    <d v="2019-07-09T00:00:00"/>
    <s v="Taxi Agence stelimac moukondo-domicle à BZV"/>
    <s v="Transport"/>
    <s v="Legal"/>
    <m/>
    <n v="1500"/>
    <n v="2.6401013798929882"/>
    <n v="568.16"/>
    <n v="-4860724"/>
    <x v="5"/>
    <s v="Décharge"/>
    <s v="EAGLE-USFWS"/>
    <s v="CONGO"/>
    <s v="PALF"/>
    <s v="ɣ"/>
  </r>
  <r>
    <d v="2019-07-09T00:00:00"/>
    <s v="Taxi  à Ouesso hôtel-gare routière de l'agence Stelimac"/>
    <s v="Transport"/>
    <s v="Legal"/>
    <m/>
    <n v="500"/>
    <n v="0.88003379329766263"/>
    <n v="568.16"/>
    <n v="-4861224"/>
    <x v="6"/>
    <s v="Décharge"/>
    <s v="EAGLE-USFWS"/>
    <s v="CONGO"/>
    <s v="PALF"/>
    <s v="ɣ"/>
  </r>
  <r>
    <d v="2019-07-09T00:00:00"/>
    <s v="Food Allowance mission Kinshasa du 01 au 09 juillet 2019 soit 8 nuitées"/>
    <s v="Travel subsistence"/>
    <s v="Legal"/>
    <m/>
    <n v="80000"/>
    <n v="140.80540692762602"/>
    <n v="568.16"/>
    <n v="-4941224"/>
    <x v="7"/>
    <s v="Décharge"/>
    <s v="EAGLE-USFWS"/>
    <s v="CONGO"/>
    <s v="PALF"/>
    <s v="ɣ"/>
  </r>
  <r>
    <d v="2019-07-09T00:00:00"/>
    <s v="Paiement frais d'hôtel pour 08 nuitées à Kinshasa du 01 au 09 juillet 2019"/>
    <s v="Travel subsistence"/>
    <s v="Legal"/>
    <m/>
    <n v="196000"/>
    <n v="344.9732469726838"/>
    <n v="568.16"/>
    <n v="-5137224"/>
    <x v="7"/>
    <n v="24"/>
    <s v="EAGLE-USFWS"/>
    <s v="CONGO"/>
    <s v="PALF"/>
    <s v="o"/>
  </r>
  <r>
    <d v="2019-07-09T00:00:00"/>
    <s v="Paiement ticket du cannot rapide pour la traversée de Kinshasa-Brazzaville montant en francs congolais de 37000fc"/>
    <s v="Travel expenses"/>
    <s v="Legal"/>
    <m/>
    <n v="15000"/>
    <n v="26.401013798929881"/>
    <n v="568.16"/>
    <n v="-5152224"/>
    <x v="7"/>
    <n v="534254"/>
    <s v="EAGLE-USFWS"/>
    <s v="CONGO"/>
    <s v="PALF"/>
    <s v="o"/>
  </r>
  <r>
    <d v="2019-07-09T00:00:00"/>
    <s v="Paiement de la redevance au beach de Kinshasa/mission RDC"/>
    <s v="Travel expenses"/>
    <s v="Legal"/>
    <m/>
    <n v="1200"/>
    <n v="2.1120811039143903"/>
    <n v="568.16"/>
    <n v="-5153424"/>
    <x v="7"/>
    <n v="27100"/>
    <s v="EAGLE-USFWS"/>
    <s v="CONGO"/>
    <s v="PALF"/>
    <s v="o"/>
  </r>
  <r>
    <d v="2019-07-09T00:00:00"/>
    <s v="Paiement de la redevance au beach de Brazzaville/mission RDC"/>
    <s v="Travel expenses"/>
    <s v="Legal"/>
    <m/>
    <n v="1200"/>
    <n v="2.1120811039143903"/>
    <n v="568.16"/>
    <n v="-5154624"/>
    <x v="7"/>
    <n v="64322"/>
    <s v="EAGLE-USFWS"/>
    <s v="CONGO"/>
    <s v="PALF"/>
    <s v="o"/>
  </r>
  <r>
    <d v="2019-07-09T00:00:00"/>
    <s v="Taxi: Beach de Brazzaville-Bureau PALF"/>
    <s v="Transport"/>
    <s v="Legal"/>
    <m/>
    <n v="1000"/>
    <n v="1.7600675865953253"/>
    <n v="568.16"/>
    <n v="-5155624"/>
    <x v="7"/>
    <s v="Décharge"/>
    <s v="EAGLE-USFWS"/>
    <s v="CONGO"/>
    <s v="PALF"/>
    <s v="ɣ"/>
  </r>
  <r>
    <d v="2019-07-09T00:00:00"/>
    <s v="Taxi domicile-Bureau-domicile"/>
    <s v="Transport"/>
    <s v="Management"/>
    <m/>
    <n v="2000"/>
    <n v="3.5283325100557477"/>
    <n v="566.84"/>
    <n v="-5157624"/>
    <x v="8"/>
    <s v="Décharge"/>
    <s v="Wildcat"/>
    <s v="CONGO"/>
    <s v="PALF"/>
    <s v="ɣ"/>
  </r>
  <r>
    <d v="2019-07-09T00:00:00"/>
    <s v="Food allowance pendant la pause"/>
    <s v="Personnel"/>
    <s v="Management"/>
    <m/>
    <n v="1000"/>
    <n v="1.7641662550278738"/>
    <n v="566.84"/>
    <n v="-5158624"/>
    <x v="8"/>
    <s v="Décharge"/>
    <s v="Wildcat"/>
    <s v="CONGO"/>
    <s v="PALF"/>
    <s v="ɣ"/>
  </r>
  <r>
    <d v="2019-07-09T00:00:00"/>
    <s v="Taxi domicile-agence océan du nord "/>
    <s v="Transport"/>
    <s v="Legal"/>
    <m/>
    <n v="1000"/>
    <n v="1.7600675865953253"/>
    <n v="568.16"/>
    <n v="-5159624"/>
    <x v="9"/>
    <s v="Décharge"/>
    <s v="EAGLE-USFWS"/>
    <s v="CONGO"/>
    <s v="PALF"/>
    <s v="ɣ"/>
  </r>
  <r>
    <d v="2019-07-09T00:00:00"/>
    <s v="Taxi agence océan du nord-résidence à Pointe noire "/>
    <s v="Transport"/>
    <s v="Legal"/>
    <m/>
    <n v="1000"/>
    <n v="1.7600675865953253"/>
    <n v="568.16"/>
    <n v="-5160624"/>
    <x v="9"/>
    <s v="Décharge"/>
    <s v="EAGLE-USFWS"/>
    <s v="CONGO"/>
    <s v="PALF"/>
    <s v="ɣ"/>
  </r>
  <r>
    <d v="2019-07-09T00:00:00"/>
    <s v="Taxi résidence-restaurant  à pointe noire "/>
    <s v="Transport"/>
    <s v="Legal"/>
    <m/>
    <n v="1000"/>
    <n v="1.7600675865953253"/>
    <n v="568.16"/>
    <n v="-5161624"/>
    <x v="9"/>
    <s v="Décharge"/>
    <s v="EAGLE-USFWS"/>
    <s v="CONGO"/>
    <s v="PALF"/>
    <s v="ɣ"/>
  </r>
  <r>
    <d v="2019-07-09T00:00:00"/>
    <s v="Taxi restaurant-résidence à pointe noire "/>
    <s v="Transport"/>
    <s v="Legal"/>
    <m/>
    <n v="1000"/>
    <n v="1.7600675865953253"/>
    <n v="568.16"/>
    <n v="-5162624"/>
    <x v="9"/>
    <s v="Décharge"/>
    <s v="EAGLE-USFWS"/>
    <s v="CONGO"/>
    <s v="PALF"/>
    <s v="ɣ"/>
  </r>
  <r>
    <d v="2019-07-09T00:00:00"/>
    <s v="Taxi domicile - gare routière pour mission de PNR"/>
    <s v="Transport"/>
    <s v="Investigations"/>
    <m/>
    <n v="1000"/>
    <n v="1.811889619684369"/>
    <n v="551.91"/>
    <n v="-5163624"/>
    <x v="10"/>
    <s v="décharge"/>
    <s v="EAGLE-AVAAZ "/>
    <s v="CONGO"/>
    <s v="PALF"/>
    <s v="ɣ"/>
  </r>
  <r>
    <d v="2019-07-09T00:00:00"/>
    <s v="Taxi gare routière ocean OCH - Tchimbamba appartement"/>
    <s v="Transport"/>
    <s v="Investigations"/>
    <m/>
    <n v="1500"/>
    <n v="2.7178344295265533"/>
    <n v="551.91"/>
    <n v="-5165124"/>
    <x v="10"/>
    <s v="décharge"/>
    <s v="EAGLE-AVAAZ "/>
    <s v="CONGO"/>
    <s v="PALF"/>
    <s v="ɣ"/>
  </r>
  <r>
    <d v="2019-07-09T00:00:00"/>
    <s v="Taxi à Ouesso : hôtel - gare routière à destination de BZV "/>
    <s v="Transport"/>
    <s v="Legal"/>
    <m/>
    <n v="500"/>
    <n v="0.88003379329766263"/>
    <n v="568.16"/>
    <n v="-5165624"/>
    <x v="13"/>
    <s v="Décharge "/>
    <s v="EAGLE-USFWS"/>
    <s v="CONGO"/>
    <s v="PALF"/>
    <s v="ɣ"/>
  </r>
  <r>
    <d v="2019-07-09T00:00:00"/>
    <s v="RGL FRS/RETRAIT DU 03/06/19"/>
    <s v="Bank fees"/>
    <s v="Office"/>
    <n v="3484"/>
    <m/>
    <n v="0"/>
    <n v="566.84"/>
    <n v="-5162140"/>
    <x v="11"/>
    <s v="Relevé"/>
    <s v="Wildcat"/>
    <s v="CONGO"/>
    <s v="PALF"/>
    <s v="o"/>
  </r>
  <r>
    <d v="2019-07-09T00:00:00"/>
    <s v="Virt Grant Wildcat"/>
    <m/>
    <m/>
    <n v="5616212"/>
    <m/>
    <n v="0"/>
    <n v="566.84"/>
    <n v="454072"/>
    <x v="11"/>
    <s v="Relevé"/>
    <s v="Wildcat"/>
    <s v="CONGO"/>
    <s v="PALF"/>
    <s v="o"/>
  </r>
  <r>
    <d v="2019-07-10T00:00:00"/>
    <s v="Taxi Hôtel - Gare routière (Etoumbi)"/>
    <s v="Transport"/>
    <s v="Investigations"/>
    <m/>
    <n v="500"/>
    <n v="0.90594480984218451"/>
    <n v="551.91"/>
    <n v="453572"/>
    <x v="12"/>
    <s v="décharge"/>
    <s v="EAGLE-AVAAZ "/>
    <s v="CONGO"/>
    <s v="PALF"/>
    <s v="ɣ"/>
  </r>
  <r>
    <d v="2019-07-10T00:00:00"/>
    <s v="Billet Etoumbi - Makoua"/>
    <s v="Transport"/>
    <s v="Investigations"/>
    <m/>
    <n v="5000"/>
    <n v="9.0594480984218446"/>
    <n v="551.91"/>
    <n v="448572"/>
    <x v="12"/>
    <s v="décharge"/>
    <s v="EAGLE-AVAAZ "/>
    <s v="CONGO"/>
    <s v="PALF"/>
    <s v="ɣ"/>
  </r>
  <r>
    <d v="2019-07-10T00:00:00"/>
    <s v="Taxi Gare routière - Restaurant (MAKOUA)"/>
    <s v="Transport"/>
    <s v="Investigations"/>
    <m/>
    <n v="500"/>
    <n v="0.90594480984218451"/>
    <n v="551.91"/>
    <n v="448072"/>
    <x v="12"/>
    <s v="décharge"/>
    <s v="EAGLE-AVAAZ "/>
    <s v="CONGO"/>
    <s v="PALF"/>
    <s v="ɣ"/>
  </r>
  <r>
    <d v="2019-07-10T00:00:00"/>
    <s v="Taxi Restaurant - Hôtel"/>
    <s v="Transport"/>
    <s v="Investigations"/>
    <m/>
    <n v="500"/>
    <n v="0.90594480984218451"/>
    <n v="551.91"/>
    <n v="447572"/>
    <x v="12"/>
    <s v="décharge"/>
    <s v="EAGLE-AVAAZ "/>
    <s v="CONGO"/>
    <s v="PALF"/>
    <s v="ɣ"/>
  </r>
  <r>
    <d v="2019-07-10T00:00:00"/>
    <s v="Taxi Domicile-Bureau"/>
    <s v="Transport"/>
    <s v="Legal"/>
    <m/>
    <n v="1000"/>
    <n v="1.7600675865953253"/>
    <n v="568.16"/>
    <n v="446572"/>
    <x v="1"/>
    <s v="Décharge"/>
    <s v="EAGLE-USFWS"/>
    <s v="CONGO"/>
    <s v="PALF"/>
    <s v="ɣ"/>
  </r>
  <r>
    <d v="2019-07-10T00:00:00"/>
    <s v="Taxi Aeroport Impfondo-Hôtel"/>
    <s v="Transport"/>
    <s v="Legal"/>
    <m/>
    <n v="500"/>
    <n v="0.88003379329766263"/>
    <n v="568.16"/>
    <n v="446072"/>
    <x v="1"/>
    <s v="Décharge"/>
    <s v="EAGLE-USFWS"/>
    <s v="CONGO"/>
    <s v="PALF"/>
    <s v="ɣ"/>
  </r>
  <r>
    <d v="2019-07-10T00:00:00"/>
    <s v="Taxi Hôtel-MA Impfondo"/>
    <s v="Transport"/>
    <s v="Legal"/>
    <m/>
    <n v="500"/>
    <n v="0.88003379329766263"/>
    <n v="568.16"/>
    <n v="445572"/>
    <x v="1"/>
    <s v="Décharge"/>
    <s v="EAGLE-USFWS"/>
    <s v="CONGO"/>
    <s v="PALF"/>
    <s v="ɣ"/>
  </r>
  <r>
    <d v="2019-07-10T00:00:00"/>
    <s v="Taxi MA Impfondo-Hôtel"/>
    <s v="Transport"/>
    <s v="Legal"/>
    <m/>
    <n v="500"/>
    <n v="0.88003379329766263"/>
    <n v="568.16"/>
    <n v="445072"/>
    <x v="1"/>
    <s v="Décharge"/>
    <s v="EAGLE-USFWS"/>
    <s v="CONGO"/>
    <s v="PALF"/>
    <s v="ɣ"/>
  </r>
  <r>
    <d v="2019-07-10T00:00:00"/>
    <s v="Taxi hôtel-restaurant"/>
    <s v="Transport"/>
    <s v="Legal"/>
    <m/>
    <n v="500"/>
    <n v="0.88003379329766263"/>
    <n v="568.16"/>
    <n v="444572"/>
    <x v="1"/>
    <s v="Décharge"/>
    <s v="EAGLE-USFWS"/>
    <s v="CONGO"/>
    <s v="PALF"/>
    <s v="ɣ"/>
  </r>
  <r>
    <d v="2019-07-10T00:00:00"/>
    <s v="Taxi Restaurant-hôtel"/>
    <s v="Transport"/>
    <s v="Legal"/>
    <m/>
    <n v="500"/>
    <n v="0.88003379329766263"/>
    <n v="568.16"/>
    <n v="444072"/>
    <x v="1"/>
    <s v="Décharge"/>
    <s v="EAGLE-USFWS"/>
    <s v="CONGO"/>
    <s v="PALF"/>
    <s v="ɣ"/>
  </r>
  <r>
    <d v="2019-07-10T00:00:00"/>
    <s v="Taxi Bureau PALF-Magasin Soprafric"/>
    <s v="Transport"/>
    <s v="Media"/>
    <m/>
    <n v="1000"/>
    <n v="1.7600675865953253"/>
    <n v="568.16"/>
    <n v="443072"/>
    <x v="3"/>
    <s v="Décharge"/>
    <s v="EAGLE-USFWS"/>
    <s v="CONGO"/>
    <s v="PALF"/>
    <s v="ɣ"/>
  </r>
  <r>
    <d v="2019-07-10T00:00:00"/>
    <s v="Taxi Magasin Sporafric-Magasin Abdoul Poto poto"/>
    <s v="Transport"/>
    <s v="Media"/>
    <m/>
    <n v="1000"/>
    <n v="1.7600675865953253"/>
    <n v="568.16"/>
    <n v="442072"/>
    <x v="3"/>
    <s v="Décharge"/>
    <s v="EAGLE-USFWS"/>
    <s v="CONGO"/>
    <s v="PALF"/>
    <s v="ɣ"/>
  </r>
  <r>
    <d v="2019-07-10T00:00:00"/>
    <s v="Taxi Magasin Abdoul Poto Poto-Ets SS Congo sur l'avenue de la paix"/>
    <s v="Transport"/>
    <s v="Media"/>
    <m/>
    <n v="1000"/>
    <n v="1.7600675865953253"/>
    <n v="568.16"/>
    <n v="441072"/>
    <x v="3"/>
    <s v="Décharge"/>
    <s v="EAGLE-USFWS"/>
    <s v="CONGO"/>
    <s v="PALF"/>
    <s v="ɣ"/>
  </r>
  <r>
    <d v="2019-07-10T00:00:00"/>
    <s v="Achat serrures marque LENG pour le nouvel appartement"/>
    <s v="Office Materials"/>
    <s v="Office"/>
    <m/>
    <n v="40000"/>
    <n v="70.566650201114953"/>
    <n v="566.84"/>
    <n v="401072"/>
    <x v="3"/>
    <n v="111"/>
    <s v="Wildcat"/>
    <s v="CONGO"/>
    <s v="PALF"/>
    <s v="o"/>
  </r>
  <r>
    <d v="2019-07-10T00:00:00"/>
    <s v="Achat serrures marque Laperche  pour le nouvel appartement"/>
    <s v="Office Materials"/>
    <s v="Office"/>
    <m/>
    <n v="40000"/>
    <n v="70.566650201114953"/>
    <n v="566.84"/>
    <n v="361072"/>
    <x v="3"/>
    <n v="109"/>
    <s v="Wildcat"/>
    <s v="CONGO"/>
    <s v="PALF"/>
    <s v="o"/>
  </r>
  <r>
    <d v="2019-07-10T00:00:00"/>
    <s v="Taxi Ets SS Congo-Bureau PALF"/>
    <s v="Transport"/>
    <s v="Media"/>
    <m/>
    <n v="1000"/>
    <n v="1.7600675865953253"/>
    <n v="568.16"/>
    <n v="360072"/>
    <x v="3"/>
    <s v="Décharge"/>
    <s v="EAGLE-USFWS"/>
    <s v="CONGO"/>
    <s v="PALF"/>
    <s v="ɣ"/>
  </r>
  <r>
    <d v="2019-07-10T00:00:00"/>
    <s v="Taxi Bureau PALF-Magasin Soprafric"/>
    <s v="Transport"/>
    <s v="Media"/>
    <m/>
    <n v="1000"/>
    <n v="1.7600675865953253"/>
    <n v="568.16"/>
    <n v="359072"/>
    <x v="3"/>
    <s v="Décharge"/>
    <s v="EAGLE-USFWS"/>
    <s v="CONGO"/>
    <s v="PALF"/>
    <s v="ɣ"/>
  </r>
  <r>
    <d v="2019-07-10T00:00:00"/>
    <s v="Achat Serrure complx pour le nouvel appartement"/>
    <s v="Office Materials"/>
    <s v="Office"/>
    <m/>
    <n v="34000"/>
    <n v="59.98165267094771"/>
    <n v="566.84"/>
    <n v="325072"/>
    <x v="3"/>
    <n v="20115"/>
    <s v="Wildcat"/>
    <s v="CONGO"/>
    <s v="PALF"/>
    <s v="o"/>
  </r>
  <r>
    <d v="2019-07-10T00:00:00"/>
    <s v="Taxi Magasin Sporafric-Bureau PALF"/>
    <s v="Transport"/>
    <s v="Media"/>
    <m/>
    <n v="1000"/>
    <n v="1.7600675865953253"/>
    <n v="568.16"/>
    <n v="324072"/>
    <x v="3"/>
    <s v="Décharge"/>
    <s v="EAGLE-USFWS"/>
    <s v="CONGO"/>
    <s v="PALF"/>
    <s v="ɣ"/>
  </r>
  <r>
    <d v="2019-07-10T00:00:00"/>
    <s v="Frais payé au menuisier pour le changement des serrures à la nouvelle résidence PALF"/>
    <s v="Services"/>
    <s v="Office"/>
    <m/>
    <n v="30000"/>
    <n v="52.924987650836215"/>
    <n v="566.84"/>
    <n v="294072"/>
    <x v="3"/>
    <s v="oui"/>
    <s v="Wildcat"/>
    <s v="CONGO"/>
    <s v="PALF"/>
    <s v="o"/>
  </r>
  <r>
    <d v="2019-07-10T00:00:00"/>
    <s v="Taxi hôtel-AGC-Marché (investigation sur terrain)"/>
    <s v="Transport"/>
    <s v="Investigations"/>
    <m/>
    <n v="1000"/>
    <n v="1.811889619684369"/>
    <n v="551.91"/>
    <n v="293072"/>
    <x v="4"/>
    <s v="Décharge"/>
    <s v="EAGLE-AVAAZ "/>
    <s v="CONGO"/>
    <s v="PALF"/>
    <s v="ɣ"/>
  </r>
  <r>
    <d v="2019-07-10T00:00:00"/>
    <s v="Taxi marché-Chez Kamba-Chez Didas (investigation et rencontre avec les cibles)"/>
    <s v="Transport"/>
    <s v="Investigations"/>
    <m/>
    <n v="1500"/>
    <n v="2.7178344295265533"/>
    <n v="551.91"/>
    <n v="291572"/>
    <x v="4"/>
    <s v="Décharge"/>
    <s v="EAGLE-AVAAZ "/>
    <s v="CONGO"/>
    <s v="PALF"/>
    <s v="ɣ"/>
  </r>
  <r>
    <d v="2019-07-10T00:00:00"/>
    <s v="Taxi De Chez Didas-Boulevard-Gare routière (investigation sur terrain)"/>
    <s v="Transport"/>
    <s v="Investigations"/>
    <m/>
    <n v="1000"/>
    <n v="1.811889619684369"/>
    <n v="551.91"/>
    <n v="290572"/>
    <x v="4"/>
    <s v="Décharge"/>
    <s v="EAGLE-AVAAZ "/>
    <s v="CONGO"/>
    <s v="PALF"/>
    <s v="ɣ"/>
  </r>
  <r>
    <d v="2019-07-10T00:00:00"/>
    <s v="Taxi Gare routière-Hôtel (retour à l'hôtel à cause de la pluie)"/>
    <s v="Transport"/>
    <s v="Investigations"/>
    <m/>
    <n v="500"/>
    <n v="0.90594480984218451"/>
    <n v="551.91"/>
    <n v="290072"/>
    <x v="4"/>
    <s v="Décharge"/>
    <s v="EAGLE-AVAAZ "/>
    <s v="CONGO"/>
    <s v="PALF"/>
    <s v="ɣ"/>
  </r>
  <r>
    <d v="2019-07-10T00:00:00"/>
    <s v="Taxi Hôtel-Chez Kamba-Hôtel (rencontre avec 2 cibles)"/>
    <s v="Transport"/>
    <s v="Investigations"/>
    <m/>
    <n v="1500"/>
    <n v="2.7178344295265533"/>
    <n v="551.91"/>
    <n v="288572"/>
    <x v="4"/>
    <s v="Décharge"/>
    <s v="EAGLE-AVAAZ "/>
    <s v="CONGO"/>
    <s v="PALF"/>
    <s v="ɣ"/>
  </r>
  <r>
    <d v="2019-07-10T00:00:00"/>
    <s v="Achat boisson et repas (renforcement de la confiance avec 2 cibles)"/>
    <s v="Trust building"/>
    <s v="Investigations"/>
    <m/>
    <n v="5000"/>
    <n v="9.0594480984218446"/>
    <n v="551.91"/>
    <n v="283572"/>
    <x v="4"/>
    <s v="Décharge"/>
    <s v="EAGLE-AVAAZ "/>
    <s v="CONGO"/>
    <s v="PALF"/>
    <s v="ɣ"/>
  </r>
  <r>
    <d v="2019-07-10T00:00:00"/>
    <s v="Taxi à Brazzaville agence stelimac de Moukondo-Domicile"/>
    <s v="Transport"/>
    <s v="Legal"/>
    <m/>
    <n v="1500"/>
    <n v="2.6401013798929882"/>
    <n v="568.16"/>
    <n v="282072"/>
    <x v="6"/>
    <s v="Décharge"/>
    <s v="EAGLE-USFWS"/>
    <s v="CONGO"/>
    <s v="PALF"/>
    <s v="ɣ"/>
  </r>
  <r>
    <d v="2019-07-10T00:00:00"/>
    <s v="Taxi domicile-Bureau-domicile"/>
    <s v="Transport"/>
    <s v="Management"/>
    <m/>
    <n v="2000"/>
    <n v="3.5283325100557477"/>
    <n v="566.84"/>
    <n v="280072"/>
    <x v="8"/>
    <s v="Décharge"/>
    <s v="Wildcat"/>
    <s v="CONGO"/>
    <s v="PALF"/>
    <s v="ɣ"/>
  </r>
  <r>
    <d v="2019-07-10T00:00:00"/>
    <s v="Food allowance pendant la pause"/>
    <s v="Personnel"/>
    <s v="Management"/>
    <m/>
    <n v="1000"/>
    <n v="1.7641662550278738"/>
    <n v="566.84"/>
    <n v="279072"/>
    <x v="8"/>
    <s v="Décharge"/>
    <s v="Wildcat"/>
    <s v="CONGO"/>
    <s v="PALF"/>
    <s v="ɣ"/>
  </r>
  <r>
    <d v="2019-07-10T00:00:00"/>
    <s v="Taxi résidence-ddef à pointe noire "/>
    <s v="Transport"/>
    <s v="Legal"/>
    <m/>
    <n v="1000"/>
    <n v="1.7600675865953253"/>
    <n v="568.16"/>
    <n v="278072"/>
    <x v="9"/>
    <s v="Décharge"/>
    <s v="EAGLE-USFWS"/>
    <s v="CONGO"/>
    <s v="PALF"/>
    <s v="ɣ"/>
  </r>
  <r>
    <d v="2019-07-10T00:00:00"/>
    <s v="Taxi ddef-CA à pointe noire "/>
    <s v="Transport"/>
    <s v="Legal"/>
    <m/>
    <n v="1000"/>
    <n v="1.7600675865953253"/>
    <n v="568.16"/>
    <n v="277072"/>
    <x v="9"/>
    <s v="Décharge"/>
    <s v="EAGLE-USFWS"/>
    <s v="CONGO"/>
    <s v="PALF"/>
    <s v="ɣ"/>
  </r>
  <r>
    <d v="2019-07-10T00:00:00"/>
    <s v="Taxi CA-ddef à pointe noire "/>
    <s v="Transport"/>
    <s v="Legal"/>
    <m/>
    <n v="1000"/>
    <n v="1.7600675865953253"/>
    <n v="568.16"/>
    <n v="276072"/>
    <x v="9"/>
    <s v="Décharge"/>
    <s v="EAGLE-USFWS"/>
    <s v="CONGO"/>
    <s v="PALF"/>
    <s v="ɣ"/>
  </r>
  <r>
    <d v="2019-07-10T00:00:00"/>
    <s v="Taxi ddef-résidence à pointe noire "/>
    <s v="Transport"/>
    <s v="Legal"/>
    <m/>
    <n v="1000"/>
    <n v="1.7600675865953253"/>
    <n v="568.16"/>
    <n v="275072"/>
    <x v="9"/>
    <s v="Décharge"/>
    <s v="EAGLE-USFWS"/>
    <s v="CONGO"/>
    <s v="PALF"/>
    <s v="ɣ"/>
  </r>
  <r>
    <d v="2019-07-10T00:00:00"/>
    <s v="Taxi résidence-restaurant à pointe noire "/>
    <s v="Transport"/>
    <s v="Legal"/>
    <m/>
    <n v="1000"/>
    <n v="1.7600675865953253"/>
    <n v="568.16"/>
    <n v="274072"/>
    <x v="9"/>
    <s v="Décharge"/>
    <s v="EAGLE-USFWS"/>
    <s v="CONGO"/>
    <s v="PALF"/>
    <s v="ɣ"/>
  </r>
  <r>
    <d v="2019-07-10T00:00:00"/>
    <s v="Taxi restaurtant-résidence à pointe noire "/>
    <s v="Transport"/>
    <s v="Legal"/>
    <m/>
    <n v="1000"/>
    <n v="1.7600675865953253"/>
    <n v="568.16"/>
    <n v="273072"/>
    <x v="9"/>
    <s v="Décharge"/>
    <s v="EAGLE-USFWS"/>
    <s v="CONGO"/>
    <s v="PALF"/>
    <s v="ɣ"/>
  </r>
  <r>
    <d v="2019-07-10T00:00:00"/>
    <s v="Taxi appartement - Tchyster rencontrer une cible"/>
    <s v="Transport"/>
    <s v="Investigations"/>
    <m/>
    <n v="2500"/>
    <n v="4.5297240492109223"/>
    <n v="551.91"/>
    <n v="270572"/>
    <x v="10"/>
    <s v="décharge"/>
    <s v="EAGLE-AVAAZ "/>
    <s v="CONGO"/>
    <s v="PALF"/>
    <s v="ɣ"/>
  </r>
  <r>
    <d v="2019-07-10T00:00:00"/>
    <s v="Achat à manger et à boire lors de la rencontre avec la cible"/>
    <s v="Trust building"/>
    <s v="Investigations"/>
    <m/>
    <n v="3000"/>
    <n v="5.4356688590531066"/>
    <n v="551.91"/>
    <n v="267572"/>
    <x v="10"/>
    <s v="décharge"/>
    <s v="EAGLE-AVAAZ "/>
    <s v="CONGO"/>
    <s v="PALF"/>
    <s v="ɣ"/>
  </r>
  <r>
    <d v="2019-07-10T00:00:00"/>
    <s v="Taxi Tchyster - gare de Dolisie à PNR rencontrer une cible"/>
    <s v="Transport"/>
    <s v="Investigations"/>
    <m/>
    <n v="500"/>
    <n v="0.90594480984218451"/>
    <n v="551.91"/>
    <n v="267072"/>
    <x v="10"/>
    <s v="décharge"/>
    <s v="EAGLE-AVAAZ "/>
    <s v="CONGO"/>
    <s v="PALF"/>
    <s v="ɣ"/>
  </r>
  <r>
    <d v="2019-07-10T00:00:00"/>
    <s v="Taxi gare de Dolisie à PNR - grand marché pour rendez vous avec cible"/>
    <s v="Transport"/>
    <s v="Investigations"/>
    <m/>
    <n v="1500"/>
    <n v="2.7178344295265533"/>
    <n v="551.91"/>
    <n v="265572"/>
    <x v="10"/>
    <s v="décharge"/>
    <s v="EAGLE-AVAAZ "/>
    <s v="CONGO"/>
    <s v="PALF"/>
    <s v="ɣ"/>
  </r>
  <r>
    <d v="2019-07-10T00:00:00"/>
    <s v="Achat boisson lors de la rencontre avec la cible"/>
    <s v="Trust building"/>
    <s v="Investigations"/>
    <m/>
    <n v="2500"/>
    <n v="4.5297240492109223"/>
    <n v="551.91"/>
    <n v="263072"/>
    <x v="10"/>
    <s v="décharge"/>
    <s v="EAGLE-AVAAZ "/>
    <s v="CONGO"/>
    <s v="PALF"/>
    <s v="ɣ"/>
  </r>
  <r>
    <d v="2019-07-10T00:00:00"/>
    <s v="Taxi grand marché - marché du plateau voir une cible"/>
    <s v="Transport"/>
    <s v="Investigations"/>
    <m/>
    <n v="1000"/>
    <n v="1.811889619684369"/>
    <n v="551.91"/>
    <n v="262072"/>
    <x v="10"/>
    <s v="décharge"/>
    <s v="EAGLE-AVAAZ "/>
    <s v="CONGO"/>
    <s v="PALF"/>
    <s v="ɣ"/>
  </r>
  <r>
    <d v="2019-07-10T00:00:00"/>
    <s v="Achat à manger et à boire au restaurant pour la cible"/>
    <s v="Trust building"/>
    <s v="Investigations"/>
    <m/>
    <n v="4500"/>
    <n v="8.1535032885796603"/>
    <n v="551.91"/>
    <n v="257572"/>
    <x v="10"/>
    <s v="décharge"/>
    <s v="EAGLE-AVAAZ "/>
    <s v="CONGO"/>
    <s v="PALF"/>
    <s v="ɣ"/>
  </r>
  <r>
    <d v="2019-07-10T00:00:00"/>
    <s v="Taxi marché du plateau - rails a côté d'Azur pour prospection"/>
    <s v="Transport"/>
    <s v="Investigations"/>
    <m/>
    <n v="1000"/>
    <n v="1.811889619684369"/>
    <n v="551.91"/>
    <n v="256572"/>
    <x v="10"/>
    <s v="décharge"/>
    <s v="EAGLE-AVAAZ "/>
    <s v="CONGO"/>
    <s v="PALF"/>
    <s v="ɣ"/>
  </r>
  <r>
    <d v="2019-07-10T00:00:00"/>
    <s v="Taxi rail train - appartement retour du terrain"/>
    <s v="Transport"/>
    <s v="Investigations"/>
    <m/>
    <n v="1000"/>
    <n v="1.811889619684369"/>
    <n v="551.91"/>
    <n v="255572"/>
    <x v="10"/>
    <s v="décharge"/>
    <s v="EAGLE-AVAAZ "/>
    <s v="CONGO"/>
    <s v="PALF"/>
    <s v="ɣ"/>
  </r>
  <r>
    <d v="2019-07-10T00:00:00"/>
    <s v="Taxi à BZV : Gare routière - domicile après la mission  de Ouesso "/>
    <s v="Transport"/>
    <s v="Legal"/>
    <m/>
    <n v="1000"/>
    <n v="1.7600675865953253"/>
    <n v="568.16"/>
    <n v="254572"/>
    <x v="13"/>
    <s v="Décharge "/>
    <s v="EAGLE-USFWS"/>
    <s v="CONGO"/>
    <s v="PALF"/>
    <s v="ɣ"/>
  </r>
  <r>
    <d v="2019-07-11T00:00:00"/>
    <s v="Taxi Hôtel - Gare routière"/>
    <s v="Transport"/>
    <s v="Investigations"/>
    <m/>
    <n v="500"/>
    <n v="0.90594480984218451"/>
    <n v="551.91"/>
    <n v="254072"/>
    <x v="12"/>
    <s v="décharge"/>
    <s v="EAGLE-AVAAZ "/>
    <s v="CONGO"/>
    <s v="PALF"/>
    <s v="ɣ"/>
  </r>
  <r>
    <d v="2019-07-11T00:00:00"/>
    <s v="Taxi Makoua - Owando"/>
    <s v="Transport"/>
    <s v="Investigations"/>
    <m/>
    <n v="3000"/>
    <n v="5.4356688590531066"/>
    <n v="551.91"/>
    <n v="251072"/>
    <x v="12"/>
    <s v="décharge"/>
    <s v="EAGLE-AVAAZ "/>
    <s v="CONGO"/>
    <s v="PALF"/>
    <s v="ɣ"/>
  </r>
  <r>
    <d v="2019-07-11T00:00:00"/>
    <s v="Billet Owando - Oyo"/>
    <s v="Transport"/>
    <s v="Investigations"/>
    <m/>
    <n v="5000"/>
    <n v="9.0594480984218446"/>
    <n v="551.91"/>
    <n v="246072"/>
    <x v="12"/>
    <s v="décharge"/>
    <s v="EAGLE-AVAAZ "/>
    <s v="CONGO"/>
    <s v="PALF"/>
    <s v="ɣ"/>
  </r>
  <r>
    <d v="2019-07-11T00:00:00"/>
    <s v="Taxi Agence Océan du Nord Oyo - Restaurant"/>
    <s v="Transport"/>
    <s v="Investigations"/>
    <m/>
    <n v="500"/>
    <n v="0.90594480984218451"/>
    <n v="551.91"/>
    <n v="245572"/>
    <x v="12"/>
    <s v="décharge"/>
    <s v="EAGLE-AVAAZ "/>
    <s v="CONGO"/>
    <s v="PALF"/>
    <s v="ɣ"/>
  </r>
  <r>
    <d v="2019-07-11T00:00:00"/>
    <s v="Taxi Restaurant - AON Oyo"/>
    <s v="Transport"/>
    <s v="Investigations"/>
    <m/>
    <n v="500"/>
    <n v="0.90594480984218451"/>
    <n v="551.91"/>
    <n v="245072"/>
    <x v="12"/>
    <s v="décharge"/>
    <s v="EAGLE-AVAAZ "/>
    <s v="CONGO"/>
    <s v="PALF"/>
    <s v="ɣ"/>
  </r>
  <r>
    <d v="2019-07-11T00:00:00"/>
    <s v="Achat billet Oyo - BZV"/>
    <s v="Transport"/>
    <s v="Investigations"/>
    <m/>
    <n v="10000"/>
    <n v="18.118896196843689"/>
    <n v="551.91"/>
    <n v="235072"/>
    <x v="12"/>
    <s v="oui"/>
    <s v="EAGLE-AVAAZ "/>
    <s v="CONGO"/>
    <s v="PALF"/>
    <s v="o"/>
  </r>
  <r>
    <d v="2019-07-11T00:00:00"/>
    <s v="Taxi AON Talangai - La poudrière "/>
    <s v="Transport"/>
    <s v="Investigations"/>
    <m/>
    <n v="2500"/>
    <n v="4.5297240492109223"/>
    <n v="551.91"/>
    <n v="232572"/>
    <x v="12"/>
    <s v="décharge"/>
    <s v="EAGLE-AVAAZ "/>
    <s v="CONGO"/>
    <s v="PALF"/>
    <s v="ɣ"/>
  </r>
  <r>
    <d v="2019-07-11T00:00:00"/>
    <s v="Paiement frais d'hôtel pour 04 nuitées du 06 au 10 Juillet 2019 à ETOUMBI"/>
    <s v="Travel subsistence"/>
    <s v="Investigations"/>
    <m/>
    <n v="60000"/>
    <n v="108.71337718106214"/>
    <n v="551.91"/>
    <n v="172572"/>
    <x v="12"/>
    <n v="5"/>
    <s v="EAGLE-AVAAZ "/>
    <s v="CONGO"/>
    <s v="RALFF"/>
    <s v="o"/>
  </r>
  <r>
    <d v="2019-07-11T00:00:00"/>
    <s v="Paiement frais d'hôtel 01 nuitée à Makoua du 10 au 11 Juillet 2019"/>
    <s v="Travel subsistence"/>
    <s v="Investigations"/>
    <m/>
    <n v="15000"/>
    <n v="27.178344295265536"/>
    <n v="551.91"/>
    <n v="157572"/>
    <x v="12"/>
    <n v="98"/>
    <s v="EAGLE-AVAAZ "/>
    <s v="CONGO"/>
    <s v="PALF"/>
    <s v="o"/>
  </r>
  <r>
    <d v="2019-07-11T00:00:00"/>
    <s v="Food allowance mission pour 06 nuitées à ETOUMBI"/>
    <s v="Travel subsistence"/>
    <s v="Investigations"/>
    <m/>
    <n v="60000"/>
    <n v="105.84997530167243"/>
    <n v="566.84"/>
    <n v="97572"/>
    <x v="12"/>
    <s v="décharge"/>
    <s v="Wildcat"/>
    <s v="CONGO"/>
    <s v="RALFF"/>
    <s v="ɣ"/>
  </r>
  <r>
    <d v="2019-07-11T00:00:00"/>
    <s v="Mésange CIGNAS-Bonus du mois de juin 2019"/>
    <s v="Bonus"/>
    <s v="Legal"/>
    <m/>
    <n v="12000"/>
    <n v="21.120811039143906"/>
    <n v="568.16"/>
    <n v="85572"/>
    <x v="15"/>
    <n v="1"/>
    <s v="EAGLE-USFWS"/>
    <s v="CONGO"/>
    <s v="PALF"/>
    <s v="o"/>
  </r>
  <r>
    <d v="2019-07-11T00:00:00"/>
    <s v="Mésange CIGNAS-Bonus de responsabilité du mois de Juin 2019"/>
    <s v="Bonus"/>
    <s v="Legal"/>
    <m/>
    <n v="15000"/>
    <n v="26.401013798929881"/>
    <n v="568.16"/>
    <n v="70572"/>
    <x v="15"/>
    <s v="OUI"/>
    <s v="EAGLE-USFWS"/>
    <s v="CONGO"/>
    <s v="PALF"/>
    <s v="o"/>
  </r>
  <r>
    <d v="2019-07-11T00:00:00"/>
    <s v="Taxi hôtel-DDEF"/>
    <s v="Transport"/>
    <s v="Legal"/>
    <m/>
    <n v="500"/>
    <n v="0.88003379329766263"/>
    <n v="568.16"/>
    <n v="70072"/>
    <x v="1"/>
    <s v="Décharge"/>
    <s v="EAGLE-USFWS"/>
    <s v="CONGO"/>
    <s v="PALF"/>
    <s v="ɣ"/>
  </r>
  <r>
    <d v="2019-07-11T00:00:00"/>
    <s v="Taxi DDEF-TGI"/>
    <s v="Transport"/>
    <s v="Legal"/>
    <m/>
    <n v="500"/>
    <n v="0.88003379329766263"/>
    <n v="568.16"/>
    <n v="69572"/>
    <x v="1"/>
    <s v="Décharge"/>
    <s v="EAGLE-USFWS"/>
    <s v="CONGO"/>
    <s v="PALF"/>
    <s v="ɣ"/>
  </r>
  <r>
    <d v="2019-07-11T00:00:00"/>
    <s v="Taxi TGI-Air Congo"/>
    <s v="Transport"/>
    <s v="Legal"/>
    <m/>
    <n v="500"/>
    <n v="0.88003379329766263"/>
    <n v="568.16"/>
    <n v="69072"/>
    <x v="1"/>
    <s v="Décharge"/>
    <s v="EAGLE-USFWS"/>
    <s v="CONGO"/>
    <s v="PALF"/>
    <s v="ɣ"/>
  </r>
  <r>
    <d v="2019-07-11T00:00:00"/>
    <s v="Achat billet d'avion retour IMPFONDO-BZV"/>
    <s v="Flight"/>
    <s v="Legal"/>
    <m/>
    <n v="60000"/>
    <n v="105.60405519571952"/>
    <n v="568.16"/>
    <n v="9072"/>
    <x v="1"/>
    <n v="13"/>
    <s v="EAGLE-USFWS"/>
    <s v="CONGO"/>
    <s v="RALFF"/>
    <s v="o"/>
  </r>
  <r>
    <d v="2019-07-11T00:00:00"/>
    <s v="Taxi Air Congo-Hôtel"/>
    <s v="Transport"/>
    <s v="Legal"/>
    <m/>
    <n v="500"/>
    <n v="0.88003379329766263"/>
    <n v="568.16"/>
    <n v="8572"/>
    <x v="1"/>
    <s v="Décharge"/>
    <s v="EAGLE-USFWS"/>
    <s v="CONGO"/>
    <s v="PALF"/>
    <s v="ɣ"/>
  </r>
  <r>
    <d v="2019-07-11T00:00:00"/>
    <s v="Taxi Hôtel-restaurant"/>
    <s v="Transport"/>
    <s v="Legal"/>
    <m/>
    <n v="500"/>
    <n v="0.88003379329766263"/>
    <n v="568.16"/>
    <n v="8072"/>
    <x v="1"/>
    <s v="Décharge"/>
    <s v="EAGLE-USFWS"/>
    <s v="CONGO"/>
    <s v="PALF"/>
    <s v="ɣ"/>
  </r>
  <r>
    <d v="2019-07-11T00:00:00"/>
    <s v="Taxi Restaurant-MA Impfondo"/>
    <s v="Transport"/>
    <s v="Legal"/>
    <m/>
    <n v="500"/>
    <n v="0.88003379329766263"/>
    <n v="568.16"/>
    <n v="7572"/>
    <x v="1"/>
    <s v="Décharge"/>
    <s v="EAGLE-USFWS"/>
    <s v="CONGO"/>
    <s v="PALF"/>
    <s v="ɣ"/>
  </r>
  <r>
    <d v="2019-07-11T00:00:00"/>
    <s v="Taxi MA Impfondo-Hôtel"/>
    <s v="Transport"/>
    <s v="Legal"/>
    <m/>
    <n v="500"/>
    <n v="0.88003379329766263"/>
    <n v="568.16"/>
    <n v="7072"/>
    <x v="1"/>
    <s v="Décharge"/>
    <s v="EAGLE-USFWS"/>
    <s v="CONGO"/>
    <s v="PALF"/>
    <s v="ɣ"/>
  </r>
  <r>
    <d v="2019-07-11T00:00:00"/>
    <s v="Frais de Transfert charden farell à Dalia /PNR"/>
    <s v="Transfer fees"/>
    <s v="Office"/>
    <m/>
    <n v="400"/>
    <n v="0.70566650201114944"/>
    <n v="566.84"/>
    <n v="6672"/>
    <x v="2"/>
    <s v="12/GCF"/>
    <s v="Wildcat"/>
    <s v="CONGO"/>
    <s v="PALF"/>
    <s v="o"/>
  </r>
  <r>
    <d v="2019-07-11T00:00:00"/>
    <s v="Evariste LELOUSSI-Bonus du mois de juin 2019"/>
    <s v="Bonus"/>
    <s v="Media"/>
    <m/>
    <n v="10000"/>
    <n v="17.600675865953253"/>
    <n v="568.16"/>
    <n v="-3328"/>
    <x v="2"/>
    <s v="OUI"/>
    <s v="EAGLE-USFWS"/>
    <s v="CONGO"/>
    <s v="PALF"/>
    <s v="o"/>
  </r>
  <r>
    <d v="2019-07-11T00:00:00"/>
    <s v="Hérick TCHICAYA-Bonus du mois de juin 2019"/>
    <s v="Bonus"/>
    <s v="Legal"/>
    <m/>
    <n v="15000"/>
    <n v="26.401013798929881"/>
    <n v="568.16"/>
    <n v="-18328"/>
    <x v="2"/>
    <s v="OUI"/>
    <s v="EAGLE-USFWS"/>
    <s v="CONGO"/>
    <s v="PALF"/>
    <s v="o"/>
  </r>
  <r>
    <d v="2019-07-11T00:00:00"/>
    <s v="Hérick TCHICAYA-Bonus de responsabilité du mois de juin 2019"/>
    <s v="Bonus"/>
    <s v="Legal"/>
    <m/>
    <n v="20000"/>
    <n v="35.201351731906506"/>
    <n v="568.16"/>
    <n v="-38328"/>
    <x v="2"/>
    <s v="OUI"/>
    <s v="EAGLE-USFWS"/>
    <s v="CONGO"/>
    <s v="PALF"/>
    <s v="o"/>
  </r>
  <r>
    <d v="2019-07-11T00:00:00"/>
    <s v="Jospin KAYA-Bonus du mois de juin 2019"/>
    <s v="Bonus"/>
    <s v="Legal"/>
    <m/>
    <n v="20000"/>
    <n v="35.201351731906506"/>
    <n v="568.16"/>
    <n v="-58328"/>
    <x v="2"/>
    <s v="OUI"/>
    <s v="EAGLE-USFWS"/>
    <s v="CONGO"/>
    <s v="PALF"/>
    <s v="o"/>
  </r>
  <r>
    <d v="2019-07-11T00:00:00"/>
    <s v="Gaudet Stone MALANDA-Bonus du mois de juin 2019"/>
    <s v="Bonus"/>
    <s v="Legal"/>
    <m/>
    <n v="15000"/>
    <n v="26.401013798929881"/>
    <n v="568.16"/>
    <n v="-73328"/>
    <x v="2"/>
    <s v="OUI"/>
    <s v="EAGLE-USFWS"/>
    <s v="CONGO"/>
    <s v="PALF"/>
    <s v="o"/>
  </r>
  <r>
    <d v="2019-07-11T00:00:00"/>
    <s v="Amenophys MOUSSAKANDAT-Bonus du mois de juin 2019"/>
    <s v="Bonus"/>
    <s v="Legal"/>
    <m/>
    <n v="5000"/>
    <n v="8.8003379329766265"/>
    <n v="568.16"/>
    <n v="-78328"/>
    <x v="2"/>
    <s v="OUI"/>
    <s v="EAGLE-USFWS"/>
    <s v="CONGO"/>
    <s v="PALF"/>
    <s v="o"/>
  </r>
  <r>
    <d v="2019-07-11T00:00:00"/>
    <s v="Odile FIELO (Technicienne de surface) Prestation du mois de juin 2019/Bureau PALF BZV"/>
    <s v="Services"/>
    <s v="Office"/>
    <m/>
    <n v="72000"/>
    <n v="127.0199703620069"/>
    <n v="566.84"/>
    <n v="-150328"/>
    <x v="2"/>
    <s v="OUI"/>
    <s v="Wildcat"/>
    <s v="CONGO"/>
    <s v="PALF"/>
    <s v="o"/>
  </r>
  <r>
    <d v="2019-07-11T00:00:00"/>
    <s v="Taxi Bureau PALF-Ets AW Frere"/>
    <s v="Transport"/>
    <s v="Media"/>
    <m/>
    <n v="1000"/>
    <n v="1.7600675865953253"/>
    <n v="568.16"/>
    <n v="-151328"/>
    <x v="3"/>
    <s v="Décharge"/>
    <s v="EAGLE-USFWS"/>
    <s v="CONGO"/>
    <s v="PALF"/>
    <s v="ɣ"/>
  </r>
  <r>
    <d v="2019-07-11T00:00:00"/>
    <s v="Achat des ampoules pour l'éclairage du nouveau bureau"/>
    <s v="Office Materials"/>
    <s v="Office"/>
    <m/>
    <n v="19500"/>
    <n v="34.40124197304354"/>
    <n v="566.84"/>
    <n v="-170828"/>
    <x v="3"/>
    <n v="77"/>
    <s v="Wildcat"/>
    <s v="CONGO"/>
    <s v="PALF"/>
    <s v="o"/>
  </r>
  <r>
    <d v="2019-07-11T00:00:00"/>
    <s v="Taxi Ets AW frere-Bureau PALF"/>
    <s v="Transport"/>
    <s v="Media"/>
    <m/>
    <n v="1000"/>
    <n v="1.7600675865953253"/>
    <n v="568.16"/>
    <n v="-171828"/>
    <x v="3"/>
    <s v="Décharge"/>
    <s v="EAGLE-USFWS"/>
    <s v="CONGO"/>
    <s v="PALF"/>
    <s v="ɣ"/>
  </r>
  <r>
    <d v="2019-07-11T00:00:00"/>
    <s v="Taxi hôtel-Chez Kamba (le rencontrer pour Ollombo)"/>
    <s v="Transport"/>
    <s v="Investigations"/>
    <m/>
    <n v="750"/>
    <n v="1.3589172147632766"/>
    <n v="551.91"/>
    <n v="-172578"/>
    <x v="4"/>
    <s v="Décharge"/>
    <s v="EAGLE-AVAAZ "/>
    <s v="CONGO"/>
    <s v="PALF"/>
    <s v="ɣ"/>
  </r>
  <r>
    <d v="2019-07-11T00:00:00"/>
    <s v="Taxi Oyo-Ollombo (ensemble avec la cible)"/>
    <s v="Transport"/>
    <s v="Investigations"/>
    <m/>
    <n v="3000"/>
    <n v="5.4356688590531066"/>
    <n v="551.91"/>
    <n v="-175578"/>
    <x v="4"/>
    <s v="Décharge"/>
    <s v="EAGLE-AVAAZ "/>
    <s v="CONGO"/>
    <s v="PALF"/>
    <s v="ɣ"/>
  </r>
  <r>
    <d v="2019-07-11T00:00:00"/>
    <s v="Achat boisson (rencontre avec 2 cibles)"/>
    <s v="Trust building"/>
    <s v="Investigations"/>
    <m/>
    <n v="2500"/>
    <n v="4.5297240492109223"/>
    <n v="551.91"/>
    <n v="-178078"/>
    <x v="4"/>
    <s v="Décharge"/>
    <s v="EAGLE-AVAAZ "/>
    <s v="CONGO"/>
    <s v="PALF"/>
    <s v="ɣ"/>
  </r>
  <r>
    <d v="2019-07-11T00:00:00"/>
    <s v="Taxi Ollombo-Oyo (retour à Oyo ensemble avec la cible)"/>
    <s v="Transport"/>
    <s v="Investigations"/>
    <m/>
    <n v="3000"/>
    <n v="5.4356688590531066"/>
    <n v="551.91"/>
    <n v="-181078"/>
    <x v="4"/>
    <s v="Décharge"/>
    <s v="EAGLE-AVAAZ "/>
    <s v="CONGO"/>
    <s v="PALF"/>
    <s v="ɣ"/>
  </r>
  <r>
    <d v="2019-07-11T00:00:00"/>
    <s v="Taxi moto gare Oyo-Hôtel (arrivé à Oyo)"/>
    <s v="Transport"/>
    <s v="Investigations"/>
    <m/>
    <n v="500"/>
    <n v="0.90594480984218451"/>
    <n v="551.91"/>
    <n v="-181578"/>
    <x v="4"/>
    <s v="Décharge"/>
    <s v="EAGLE-AVAAZ "/>
    <s v="CONGO"/>
    <s v="PALF"/>
    <s v="ɣ"/>
  </r>
  <r>
    <d v="2019-07-11T00:00:00"/>
    <s v="Taxi moto Hôtel-marché-la grande place (investigation sur terrain)"/>
    <s v="Transport"/>
    <s v="Investigations"/>
    <m/>
    <n v="1000"/>
    <n v="1.811889619684369"/>
    <n v="551.91"/>
    <n v="-182578"/>
    <x v="4"/>
    <s v="Décharge"/>
    <s v="EAGLE-AVAAZ "/>
    <s v="CONGO"/>
    <s v="PALF"/>
    <s v="ɣ"/>
  </r>
  <r>
    <d v="2019-07-11T00:00:00"/>
    <s v="Taxi moto grande place-Chez Didas-Hôtel (investigation, rencontre et retour à l'hôtel)"/>
    <s v="Transport"/>
    <s v="Investigations"/>
    <m/>
    <n v="1000"/>
    <n v="1.811889619684369"/>
    <n v="551.91"/>
    <n v="-183578"/>
    <x v="4"/>
    <s v="Décharge"/>
    <s v="EAGLE-AVAAZ "/>
    <s v="CONGO"/>
    <s v="PALF"/>
    <s v="ɣ"/>
  </r>
  <r>
    <d v="2019-07-11T00:00:00"/>
    <s v="Taxi office &gt; UE &gt; WCS &gt; Office "/>
    <s v="Transport"/>
    <s v="Management"/>
    <m/>
    <n v="3000"/>
    <n v="5.2924987650836215"/>
    <n v="566.84"/>
    <n v="-186578"/>
    <x v="14"/>
    <s v="Décharge"/>
    <s v="Wildcat"/>
    <s v="CONGO"/>
    <s v="PALF"/>
    <s v="ɣ"/>
  </r>
  <r>
    <d v="2019-07-11T00:00:00"/>
    <s v="Taxi bureau-marché poto-poto pour acheter des chaises en plastiquers"/>
    <s v="Transport"/>
    <s v="Legal"/>
    <m/>
    <n v="1000"/>
    <n v="1.7600675865953253"/>
    <n v="568.16"/>
    <n v="-187578"/>
    <x v="5"/>
    <s v="Décharge"/>
    <s v="EAGLE-USFWS"/>
    <s v="CONGO"/>
    <s v="PALF"/>
    <s v="ɣ"/>
  </r>
  <r>
    <d v="2019-07-11T00:00:00"/>
    <s v="Achat de 04 chaises en plastiques pour le bureau PALF"/>
    <s v="Equimpent"/>
    <s v="Office"/>
    <m/>
    <n v="20000"/>
    <n v="35.283325100557477"/>
    <n v="566.84"/>
    <n v="-207578"/>
    <x v="5"/>
    <s v="oui"/>
    <s v="Wildcat"/>
    <s v="CONGO"/>
    <s v="PALF"/>
    <s v="o"/>
  </r>
  <r>
    <d v="2019-07-11T00:00:00"/>
    <s v="Taxi marché-bureau"/>
    <s v="Transport"/>
    <s v="Legal"/>
    <m/>
    <n v="1000"/>
    <n v="1.7600675865953253"/>
    <n v="568.16"/>
    <n v="-208578"/>
    <x v="5"/>
    <s v="Décharge"/>
    <s v="EAGLE-USFWS"/>
    <s v="CONGO"/>
    <s v="PALF"/>
    <s v="ɣ"/>
  </r>
  <r>
    <d v="2019-07-11T00:00:00"/>
    <s v="Taxi domicile-Bureau-domicile"/>
    <s v="Transport"/>
    <s v="Management"/>
    <m/>
    <n v="2000"/>
    <n v="3.5283325100557477"/>
    <n v="566.84"/>
    <n v="-210578"/>
    <x v="8"/>
    <s v="Décharge"/>
    <s v="Wildcat"/>
    <s v="CONGO"/>
    <s v="PALF"/>
    <s v="ɣ"/>
  </r>
  <r>
    <d v="2019-07-11T00:00:00"/>
    <s v="Food allowance pendant la pause"/>
    <s v="Personnel"/>
    <s v="Management"/>
    <m/>
    <n v="1000"/>
    <n v="1.7641662550278738"/>
    <n v="566.84"/>
    <n v="-211578"/>
    <x v="8"/>
    <s v="Décharge"/>
    <s v="Wildcat"/>
    <s v="CONGO"/>
    <s v="PALF"/>
    <s v="ɣ"/>
  </r>
  <r>
    <d v="2019-07-11T00:00:00"/>
    <s v="Taxi résidence-charden farell à pointe noire "/>
    <s v="Transport"/>
    <s v="Legal"/>
    <m/>
    <n v="1000"/>
    <n v="1.7600675865953253"/>
    <n v="568.16"/>
    <n v="-212578"/>
    <x v="9"/>
    <s v="Décharge"/>
    <s v="EAGLE-USFWS"/>
    <s v="CONGO"/>
    <s v="PALF"/>
    <s v="ɣ"/>
  </r>
  <r>
    <d v="2019-07-11T00:00:00"/>
    <s v="Taxi charden farell-agence océan du nord à pointe noire "/>
    <s v="Transport"/>
    <s v="Legal"/>
    <m/>
    <n v="1000"/>
    <n v="1.7600675865953253"/>
    <n v="568.16"/>
    <n v="-213578"/>
    <x v="9"/>
    <s v="Décharge"/>
    <s v="EAGLE-USFWS"/>
    <s v="CONGO"/>
    <s v="PALF"/>
    <s v="ɣ"/>
  </r>
  <r>
    <d v="2019-07-11T00:00:00"/>
    <s v="Taxi agence océan du nord-autre agence à pointe noire "/>
    <s v="Transport"/>
    <s v="Legal"/>
    <m/>
    <n v="1000"/>
    <n v="1.7600675865953253"/>
    <n v="568.16"/>
    <n v="-214578"/>
    <x v="9"/>
    <s v="Décharge"/>
    <s v="EAGLE-USFWS"/>
    <s v="CONGO"/>
    <s v="PALF"/>
    <s v="ɣ"/>
  </r>
  <r>
    <d v="2019-07-11T00:00:00"/>
    <s v="Achat billet Pointe Noire-Brazzaville"/>
    <s v="Transport"/>
    <s v="Legal"/>
    <m/>
    <n v="12000"/>
    <n v="21.120811039143906"/>
    <n v="568.16"/>
    <n v="-226578"/>
    <x v="9"/>
    <s v="OUI"/>
    <s v="EAGLE-USFWS"/>
    <s v="CONGO"/>
    <s v="PALF"/>
    <s v="o"/>
  </r>
  <r>
    <d v="2019-07-11T00:00:00"/>
    <s v="Taxi autre agence-restaurant à pointe noire "/>
    <s v="Transport"/>
    <s v="Legal"/>
    <m/>
    <n v="1000"/>
    <n v="1.7600675865953253"/>
    <n v="568.16"/>
    <n v="-227578"/>
    <x v="9"/>
    <s v="Décharge"/>
    <s v="EAGLE-USFWS"/>
    <s v="CONGO"/>
    <s v="PALF"/>
    <s v="ɣ"/>
  </r>
  <r>
    <d v="2019-07-11T00:00:00"/>
    <s v="Taxi restaurant-ACC à pointe noire "/>
    <s v="Transport"/>
    <s v="Legal"/>
    <m/>
    <n v="1000"/>
    <n v="1.7600675865953253"/>
    <n v="568.16"/>
    <n v="-228578"/>
    <x v="9"/>
    <s v="Décharge"/>
    <s v="EAGLE-USFWS"/>
    <s v="CONGO"/>
    <s v="PALF"/>
    <s v="ɣ"/>
  </r>
  <r>
    <d v="2019-07-11T00:00:00"/>
    <s v="Taxi ACC-agence océan du nord à pointe noire "/>
    <s v="Transport"/>
    <s v="Legal"/>
    <m/>
    <n v="1000"/>
    <n v="1.7600675865953253"/>
    <n v="568.16"/>
    <n v="-229578"/>
    <x v="9"/>
    <s v="Décharge"/>
    <s v="EAGLE-USFWS"/>
    <s v="CONGO"/>
    <s v="PALF"/>
    <s v="ɣ"/>
  </r>
  <r>
    <d v="2019-07-11T00:00:00"/>
    <s v="Taxi agence océan du nord-résidence à pointe noire "/>
    <s v="Transport"/>
    <s v="Legal"/>
    <m/>
    <n v="1000"/>
    <n v="1.7600675865953253"/>
    <n v="568.16"/>
    <n v="-230578"/>
    <x v="9"/>
    <s v="Décharge"/>
    <s v="EAGLE-USFWS"/>
    <s v="CONGO"/>
    <s v="PALF"/>
    <s v="ɣ"/>
  </r>
  <r>
    <d v="2019-07-11T00:00:00"/>
    <s v="Taxi appartement - marché du plateau pour rendez vous avec la cible"/>
    <s v="Transport"/>
    <s v="Investigations"/>
    <m/>
    <n v="1000"/>
    <n v="1.811889619684369"/>
    <n v="551.91"/>
    <n v="-231578"/>
    <x v="10"/>
    <s v="décharge"/>
    <s v="EAGLE-AVAAZ "/>
    <s v="CONGO"/>
    <s v="PALF"/>
    <s v="ɣ"/>
  </r>
  <r>
    <d v="2019-07-11T00:00:00"/>
    <s v="Taxi marché du plateau - Péage Ngoyo pour mission sur Nzassi"/>
    <s v="Transport"/>
    <s v="Investigations"/>
    <m/>
    <n v="2500"/>
    <n v="4.5297240492109223"/>
    <n v="551.91"/>
    <n v="-234078"/>
    <x v="10"/>
    <s v="décharge"/>
    <s v="EAGLE-AVAAZ "/>
    <s v="CONGO"/>
    <s v="PALF"/>
    <s v="ɣ"/>
  </r>
  <r>
    <d v="2019-07-11T00:00:00"/>
    <s v="Taxi péage ngoyo - Nzassi pour mission de prospection"/>
    <s v="Transport"/>
    <s v="Investigations"/>
    <m/>
    <n v="3000"/>
    <n v="5.4356688590531066"/>
    <n v="551.91"/>
    <n v="-237078"/>
    <x v="10"/>
    <s v="décharge"/>
    <s v="EAGLE-AVAAZ "/>
    <s v="CONGO"/>
    <s v="PALF"/>
    <s v="ɣ"/>
  </r>
  <r>
    <d v="2019-07-11T00:00:00"/>
    <s v="Taxi moto gare Nzassi - hôtel mission de Nzassi"/>
    <s v="Transport"/>
    <s v="Investigations"/>
    <m/>
    <n v="500"/>
    <n v="0.90594480984218451"/>
    <n v="551.91"/>
    <n v="-237578"/>
    <x v="10"/>
    <s v="décharge"/>
    <s v="EAGLE-AVAAZ "/>
    <s v="CONGO"/>
    <s v="PALF"/>
    <s v="ɣ"/>
  </r>
  <r>
    <d v="2019-07-11T00:00:00"/>
    <s v="Taxi moto hôtel - espace monseigneur rencontrer une cible et son frère"/>
    <s v="Transport"/>
    <s v="Investigations"/>
    <m/>
    <n v="500"/>
    <n v="0.90594480984218451"/>
    <n v="551.91"/>
    <n v="-238078"/>
    <x v="10"/>
    <s v="décharge"/>
    <s v="EAGLE-AVAAZ "/>
    <s v="CONGO"/>
    <s v="PALF"/>
    <s v="ɣ"/>
  </r>
  <r>
    <d v="2019-07-11T00:00:00"/>
    <s v="Achat à manger lors de la rencontre avec les cibles"/>
    <s v="Trust building"/>
    <s v="Investigations"/>
    <m/>
    <n v="3000"/>
    <n v="5.4356688590531066"/>
    <n v="551.91"/>
    <n v="-241078"/>
    <x v="10"/>
    <s v="décharge"/>
    <s v="EAGLE-AVAAZ "/>
    <s v="CONGO"/>
    <s v="PALF"/>
    <s v="ɣ"/>
  </r>
  <r>
    <d v="2019-07-11T00:00:00"/>
    <s v="Taxi espace monseigneur - gare routière de Nzassi pour prospection"/>
    <s v="Transport"/>
    <s v="Investigations"/>
    <m/>
    <n v="500"/>
    <n v="0.90594480984218451"/>
    <n v="551.91"/>
    <n v="-241578"/>
    <x v="10"/>
    <s v="décharge"/>
    <s v="EAGLE-AVAAZ "/>
    <s v="CONGO"/>
    <s v="PALF"/>
    <s v="ɣ"/>
  </r>
  <r>
    <d v="2019-07-11T00:00:00"/>
    <s v="Taxi gare routière de Nzassi - mosquée pour prospection"/>
    <s v="Transport"/>
    <s v="Investigations"/>
    <m/>
    <n v="500"/>
    <n v="0.90594480984218451"/>
    <n v="551.91"/>
    <n v="-242078"/>
    <x v="10"/>
    <s v="décharge"/>
    <s v="EAGLE-AVAAZ "/>
    <s v="CONGO"/>
    <s v="PALF"/>
    <s v="ɣ"/>
  </r>
  <r>
    <d v="2019-07-11T00:00:00"/>
    <s v="Taxi mosquée - hôtel retour du terrain"/>
    <s v="Transport"/>
    <s v="Investigations"/>
    <m/>
    <n v="500"/>
    <n v="0.90594480984218451"/>
    <n v="551.91"/>
    <n v="-242578"/>
    <x v="10"/>
    <s v="décharge"/>
    <s v="EAGLE-AVAAZ "/>
    <s v="CONGO"/>
    <s v="PALF"/>
    <s v="ɣ"/>
  </r>
  <r>
    <d v="2019-07-11T00:00:00"/>
    <s v="Avance honoraires contrat d'avocat Me MOUYETI/Cas MOUKASSA et consorts"/>
    <s v="Lawyer fees"/>
    <s v="Legal"/>
    <m/>
    <n v="200000"/>
    <n v="304.89803447482075"/>
    <n v="655.95699999999999"/>
    <n v="-442578"/>
    <x v="11"/>
    <n v="3126108"/>
    <s v="UE"/>
    <s v="CONGO"/>
    <s v="RALFF"/>
    <s v="o"/>
  </r>
  <r>
    <d v="2019-07-11T00:00:00"/>
    <s v="FRAIS RET.DEPLACE Chq n°3126108"/>
    <s v="Bank fees"/>
    <s v="Office"/>
    <m/>
    <n v="3484"/>
    <n v="6.146355232517112"/>
    <n v="566.84"/>
    <n v="-446062"/>
    <x v="11"/>
    <n v="3126108"/>
    <s v="Wildcat"/>
    <s v="CONGO"/>
    <s v="PALF"/>
    <s v="o"/>
  </r>
  <r>
    <d v="2019-07-11T00:00:00"/>
    <s v="Avance honoraires contrat d'avocat Me MOUYETI/Cas FOUA MICK et consorts"/>
    <s v="Lawyer fees"/>
    <s v="Legal"/>
    <m/>
    <n v="200000"/>
    <n v="304.89803447482075"/>
    <n v="655.95699999999999"/>
    <n v="-646062"/>
    <x v="11"/>
    <n v="3126106"/>
    <s v="UE"/>
    <s v="CONGO"/>
    <s v="RALFF"/>
    <s v="o"/>
  </r>
  <r>
    <d v="2019-07-11T00:00:00"/>
    <s v="FRAIS RET.DEPLACE Chq n°3126106"/>
    <s v="Bank fees"/>
    <s v="Office"/>
    <m/>
    <n v="3484"/>
    <n v="6.146355232517112"/>
    <n v="566.84"/>
    <n v="-649546"/>
    <x v="11"/>
    <n v="3126106"/>
    <s v="Wildcat"/>
    <s v="CONGO"/>
    <s v="PALF"/>
    <s v="o"/>
  </r>
  <r>
    <d v="2019-07-12T00:00:00"/>
    <s v="CI64-Bonus du mois de juin 2019"/>
    <s v="Bonus"/>
    <s v="Investigations"/>
    <m/>
    <n v="20000"/>
    <n v="36.237792393687378"/>
    <n v="551.91"/>
    <n v="-669546"/>
    <x v="15"/>
    <s v="OUI"/>
    <s v="EAGLE-AVAAZ "/>
    <s v="CONGO"/>
    <s v="PALF"/>
    <s v="o"/>
  </r>
  <r>
    <d v="2019-07-12T00:00:00"/>
    <s v="Taxi Bureau-BCI-CNSS-Bureau"/>
    <s v="Transport"/>
    <s v="Management"/>
    <m/>
    <n v="3000"/>
    <n v="5.2924987650836215"/>
    <n v="566.84"/>
    <n v="-672546"/>
    <x v="15"/>
    <s v="OUI"/>
    <s v="Wildcat"/>
    <s v="CONGO"/>
    <s v="PALF"/>
    <s v="ɣ"/>
  </r>
  <r>
    <d v="2019-07-12T00:00:00"/>
    <s v="Taxi hôtel-TGI "/>
    <s v="Transport"/>
    <s v="Legal"/>
    <m/>
    <n v="500"/>
    <n v="0.88003379329766263"/>
    <n v="568.16"/>
    <n v="-673046"/>
    <x v="1"/>
    <s v="Décharge"/>
    <s v="EAGLE-USFWS"/>
    <s v="CONGO"/>
    <s v="PALF"/>
    <s v="ɣ"/>
  </r>
  <r>
    <d v="2019-07-12T00:00:00"/>
    <s v="Taxi TGI-DDEF"/>
    <s v="Transport"/>
    <s v="Legal"/>
    <m/>
    <n v="500"/>
    <n v="0.88003379329766263"/>
    <n v="568.16"/>
    <n v="-673546"/>
    <x v="1"/>
    <s v="Décharge"/>
    <s v="EAGLE-USFWS"/>
    <s v="CONGO"/>
    <s v="PALF"/>
    <s v="ɣ"/>
  </r>
  <r>
    <d v="2019-07-12T00:00:00"/>
    <s v="Taxi DDEF-Hôtel"/>
    <s v="Transport"/>
    <s v="Legal"/>
    <m/>
    <n v="500"/>
    <n v="0.88003379329766263"/>
    <n v="568.16"/>
    <n v="-674046"/>
    <x v="1"/>
    <s v="Décharge"/>
    <s v="EAGLE-USFWS"/>
    <s v="CONGO"/>
    <s v="PALF"/>
    <s v="ɣ"/>
  </r>
  <r>
    <d v="2019-07-12T00:00:00"/>
    <s v="Taxi hôtel-restaurant"/>
    <s v="Transport"/>
    <s v="Legal"/>
    <m/>
    <n v="500"/>
    <n v="0.88003379329766263"/>
    <n v="568.16"/>
    <n v="-674546"/>
    <x v="1"/>
    <s v="Décharge"/>
    <s v="EAGLE-USFWS"/>
    <s v="CONGO"/>
    <s v="PALF"/>
    <s v="ɣ"/>
  </r>
  <r>
    <d v="2019-07-12T00:00:00"/>
    <s v="Taxi Restaurant-MA Impfondo"/>
    <s v="Transport"/>
    <s v="Legal"/>
    <m/>
    <n v="500"/>
    <n v="0.88003379329766263"/>
    <n v="568.16"/>
    <n v="-675046"/>
    <x v="1"/>
    <s v="Décharge"/>
    <s v="EAGLE-USFWS"/>
    <s v="CONGO"/>
    <s v="PALF"/>
    <s v="ɣ"/>
  </r>
  <r>
    <d v="2019-07-12T00:00:00"/>
    <s v="Taxi MA Impfondo-Hôtel"/>
    <s v="Transport"/>
    <s v="Legal"/>
    <m/>
    <n v="500"/>
    <n v="0.88003379329766263"/>
    <n v="568.16"/>
    <n v="-675546"/>
    <x v="1"/>
    <s v="Décharge"/>
    <s v="EAGLE-USFWS"/>
    <s v="CONGO"/>
    <s v="PALF"/>
    <s v="ɣ"/>
  </r>
  <r>
    <d v="2019-07-12T00:00:00"/>
    <s v="Frais de Transfert charden farell à IT87/ PNR"/>
    <s v="Transfer fees"/>
    <s v="Office"/>
    <m/>
    <n v="1920"/>
    <n v="3.3871992096535175"/>
    <n v="566.84"/>
    <n v="-677466"/>
    <x v="2"/>
    <s v="15/GCF"/>
    <s v="Wildcat"/>
    <s v="CONGO"/>
    <s v="PALF"/>
    <s v="o"/>
  </r>
  <r>
    <d v="2019-07-12T00:00:00"/>
    <s v="Crépin IBOUILI-Bonus mois de juin 2019"/>
    <s v="Bonus"/>
    <s v="Legal"/>
    <m/>
    <n v="15000"/>
    <n v="26.401013798929881"/>
    <n v="568.16"/>
    <n v="-692466"/>
    <x v="2"/>
    <s v="OUI"/>
    <s v="EAGLE-USFWS"/>
    <s v="CONGO"/>
    <s v="PALF"/>
    <s v="o"/>
  </r>
  <r>
    <d v="2019-07-12T00:00:00"/>
    <s v="Taxi Bureau PALF-Ets AW Frere"/>
    <s v="Transport"/>
    <s v="Media"/>
    <m/>
    <n v="1000"/>
    <n v="1.7600675865953253"/>
    <n v="568.16"/>
    <n v="-693466"/>
    <x v="3"/>
    <s v="Décharge"/>
    <s v="EAGLE-USFWS"/>
    <s v="CONGO"/>
    <s v="PALF"/>
    <s v="ɣ"/>
  </r>
  <r>
    <d v="2019-07-12T00:00:00"/>
    <s v="Achat des ampoules pour l'éclairage du nouveau bureau"/>
    <s v="Office Materials"/>
    <s v="Office"/>
    <m/>
    <n v="6000"/>
    <n v="10.584997530167243"/>
    <n v="566.84"/>
    <n v="-699466"/>
    <x v="3"/>
    <s v="oui"/>
    <s v="Wildcat"/>
    <s v="CONGO"/>
    <s v="PALF"/>
    <s v="o"/>
  </r>
  <r>
    <d v="2019-07-12T00:00:00"/>
    <s v="Taxi Ets AW frere-Bureau PALF"/>
    <s v="Transport"/>
    <s v="Media"/>
    <m/>
    <n v="1000"/>
    <n v="1.7600675865953253"/>
    <n v="568.16"/>
    <n v="-700466"/>
    <x v="3"/>
    <s v="Décharge"/>
    <s v="EAGLE-USFWS"/>
    <s v="CONGO"/>
    <s v="PALF"/>
    <s v="ɣ"/>
  </r>
  <r>
    <d v="2019-07-12T00:00:00"/>
    <s v="Frais payé à l'électricien pour le changement des ampoules à la nouvelle résidence PALF"/>
    <s v="Services"/>
    <s v="Office"/>
    <m/>
    <n v="5000"/>
    <n v="8.8208312751393692"/>
    <n v="566.84"/>
    <n v="-705466"/>
    <x v="3"/>
    <s v="oui"/>
    <s v="Wildcat"/>
    <s v="CONGO"/>
    <s v="PALF"/>
    <s v="o"/>
  </r>
  <r>
    <d v="2019-07-12T00:00:00"/>
    <s v="Taxi moto Hôtel-Marché-La gare (investigation sur terrain)"/>
    <s v="Transport"/>
    <s v="Investigations"/>
    <m/>
    <n v="1000"/>
    <n v="1.811889619684369"/>
    <n v="551.91"/>
    <n v="-706466"/>
    <x v="4"/>
    <s v="Décharge"/>
    <s v="EAGLE-AVAAZ "/>
    <s v="CONGO"/>
    <s v="PALF"/>
    <s v="ɣ"/>
  </r>
  <r>
    <d v="2019-07-12T00:00:00"/>
    <s v="Taxi la gare-Chez Junior (rencontre avec la cible)"/>
    <s v="Transport"/>
    <s v="Investigations"/>
    <m/>
    <n v="1000"/>
    <n v="1.811889619684369"/>
    <n v="551.91"/>
    <n v="-707466"/>
    <x v="4"/>
    <s v="Décharge"/>
    <s v="EAGLE-AVAAZ "/>
    <s v="CONGO"/>
    <s v="PALF"/>
    <s v="ɣ"/>
  </r>
  <r>
    <d v="2019-07-12T00:00:00"/>
    <s v="Achat boisson (rencontre avec la cible)"/>
    <s v="Trust building"/>
    <s v="Investigations"/>
    <m/>
    <n v="1500"/>
    <n v="2.7178344295265533"/>
    <n v="551.91"/>
    <n v="-708966"/>
    <x v="4"/>
    <s v="Décharge"/>
    <s v="EAGLE-AVAAZ "/>
    <s v="CONGO"/>
    <s v="PALF"/>
    <s v="ɣ"/>
  </r>
  <r>
    <d v="2019-07-12T00:00:00"/>
    <s v="Taxi De Chez Junior-AGC-Chez Didas (investigation et rencontre)"/>
    <s v="Transport"/>
    <s v="Investigations"/>
    <m/>
    <n v="1500"/>
    <n v="2.7178344295265533"/>
    <n v="551.91"/>
    <n v="-710466"/>
    <x v="4"/>
    <s v="Décharge"/>
    <s v="EAGLE-AVAAZ "/>
    <s v="CONGO"/>
    <s v="PALF"/>
    <s v="ɣ"/>
  </r>
  <r>
    <d v="2019-07-12T00:00:00"/>
    <s v="Taxi moto De Chez Didas-Gare Tchikapika-Hôtel (investigation et retour à l'hôtel)"/>
    <s v="Transport"/>
    <s v="Investigations"/>
    <m/>
    <n v="1000"/>
    <n v="1.811889619684369"/>
    <n v="551.91"/>
    <n v="-711466"/>
    <x v="4"/>
    <s v="Décharge"/>
    <s v="EAGLE-AVAAZ "/>
    <s v="CONGO"/>
    <s v="PALF"/>
    <s v="ɣ"/>
  </r>
  <r>
    <d v="2019-07-12T00:00:00"/>
    <s v="Taxi Hôtel-restaurant-Hôtel (se ressourcer)"/>
    <s v="Transport"/>
    <s v="Investigations"/>
    <m/>
    <n v="1000"/>
    <n v="1.811889619684369"/>
    <n v="551.91"/>
    <n v="-712466"/>
    <x v="4"/>
    <s v="Décharge"/>
    <s v="EAGLE-AVAAZ "/>
    <s v="CONGO"/>
    <s v="PALF"/>
    <s v="ɣ"/>
  </r>
  <r>
    <d v="2019-07-12T00:00:00"/>
    <s v="Frais payé au Soudeur pour démontage de la porte et repiquage. "/>
    <s v="Services"/>
    <s v="Office"/>
    <m/>
    <n v="20000"/>
    <n v="35.283325100557477"/>
    <n v="566.84"/>
    <n v="-732466"/>
    <x v="14"/>
    <s v="oui"/>
    <s v="Wildcat"/>
    <s v="CONGO"/>
    <s v="PALF"/>
    <s v="o"/>
  </r>
  <r>
    <d v="2019-07-12T00:00:00"/>
    <s v="Taxi bureau-parquet pour rencontrer la greffiere Anna afin de verifier le dossier LOBOKO"/>
    <s v="Transport"/>
    <s v="Legal"/>
    <m/>
    <n v="1000"/>
    <n v="1.7600675865953253"/>
    <n v="568.16"/>
    <n v="-733466"/>
    <x v="5"/>
    <s v="Décharge"/>
    <s v="EAGLE-USFWS"/>
    <s v="CONGO"/>
    <s v="PALF"/>
    <s v="ɣ"/>
  </r>
  <r>
    <d v="2019-07-12T00:00:00"/>
    <s v="Taxi parquet-bureau"/>
    <s v="Transport"/>
    <s v="Legal"/>
    <m/>
    <n v="1000"/>
    <n v="1.7600675865953253"/>
    <n v="568.16"/>
    <n v="-734466"/>
    <x v="5"/>
    <s v="Décharge"/>
    <s v="EAGLE-USFWS"/>
    <s v="CONGO"/>
    <s v="PALF"/>
    <s v="ɣ"/>
  </r>
  <r>
    <d v="2019-07-12T00:00:00"/>
    <s v="Taxi domicile-Bureau-domicile"/>
    <s v="Transport"/>
    <s v="Management"/>
    <m/>
    <n v="2000"/>
    <n v="3.5283325100557477"/>
    <n v="566.84"/>
    <n v="-736466"/>
    <x v="8"/>
    <s v="Décharge"/>
    <s v="Wildcat"/>
    <s v="CONGO"/>
    <s v="PALF"/>
    <s v="ɣ"/>
  </r>
  <r>
    <d v="2019-07-12T00:00:00"/>
    <s v="Food allowance pendant la pause"/>
    <s v="Personnel"/>
    <s v="Management"/>
    <m/>
    <n v="1000"/>
    <n v="1.7641662550278738"/>
    <n v="566.84"/>
    <n v="-737466"/>
    <x v="8"/>
    <s v="Décharge"/>
    <s v="Wildcat"/>
    <s v="CONGO"/>
    <s v="PALF"/>
    <s v="ɣ"/>
  </r>
  <r>
    <d v="2019-07-12T00:00:00"/>
    <s v="Taxi CNSS-ONEMO-CONGO TELECOM-Bureau"/>
    <s v="Transport"/>
    <s v="Management"/>
    <m/>
    <n v="3000"/>
    <n v="5.2924987650836215"/>
    <n v="566.84"/>
    <n v="-740466"/>
    <x v="8"/>
    <s v="Décharge"/>
    <s v="Wildcat"/>
    <s v="CONGO"/>
    <s v="PALF"/>
    <s v="ɣ"/>
  </r>
  <r>
    <d v="2019-07-12T00:00:00"/>
    <s v="Taxi résidence-agence de voyage à pointe noire "/>
    <s v="Transport"/>
    <s v="Legal"/>
    <m/>
    <n v="1000"/>
    <n v="1.7600675865953253"/>
    <n v="568.16"/>
    <n v="-741466"/>
    <x v="9"/>
    <s v="Décharge"/>
    <s v="EAGLE-USFWS"/>
    <s v="CONGO"/>
    <s v="PALF"/>
    <s v="ɣ"/>
  </r>
  <r>
    <d v="2019-07-12T00:00:00"/>
    <s v="Taxi agence de voyage-domicile"/>
    <s v="Transport"/>
    <s v="Legal"/>
    <m/>
    <n v="1000"/>
    <n v="1.7600675865953253"/>
    <n v="568.16"/>
    <n v="-742466"/>
    <x v="9"/>
    <s v="Décharge"/>
    <s v="EAGLE-USFWS"/>
    <s v="CONGO"/>
    <s v="PALF"/>
    <s v="ɣ"/>
  </r>
  <r>
    <d v="2019-07-12T00:00:00"/>
    <s v="Food allowance à pointe noire du 09 au 12 juillet 2019"/>
    <s v="Travel subsistence"/>
    <s v="Legal"/>
    <m/>
    <n v="30000"/>
    <n v="52.802027597859762"/>
    <n v="568.16"/>
    <n v="-772466"/>
    <x v="9"/>
    <s v="Décharge"/>
    <s v="EAGLE-USFWS"/>
    <s v="CONGO"/>
    <s v="PALF"/>
    <s v="ɣ"/>
  </r>
  <r>
    <d v="2019-07-12T00:00:00"/>
    <s v="Taxi hôtel - marché de Nzassi pour investigation"/>
    <s v="Transport"/>
    <s v="Investigations"/>
    <m/>
    <n v="500"/>
    <n v="0.90594480984218451"/>
    <n v="551.91"/>
    <n v="-772966"/>
    <x v="10"/>
    <s v="décharge"/>
    <s v="EAGLE-AVAAZ "/>
    <s v="CONGO"/>
    <s v="PALF"/>
    <s v="ɣ"/>
  </r>
  <r>
    <d v="2019-07-12T00:00:00"/>
    <s v="Taxi moto marché de la frontière - quartier 1 rencontrer une cible"/>
    <s v="Transport"/>
    <s v="Investigations"/>
    <m/>
    <n v="500"/>
    <n v="0.90594480984218451"/>
    <n v="551.91"/>
    <n v="-773466"/>
    <x v="10"/>
    <s v="décharge"/>
    <s v="EAGLE-AVAAZ "/>
    <s v="CONGO"/>
    <s v="PALF"/>
    <s v="ɣ"/>
  </r>
  <r>
    <d v="2019-07-12T00:00:00"/>
    <s v="Achat à manger lors de la rencontre avec la cible "/>
    <s v="Trust building"/>
    <s v="Investigations"/>
    <m/>
    <n v="2000"/>
    <n v="3.623779239368738"/>
    <n v="551.91"/>
    <n v="-775466"/>
    <x v="10"/>
    <s v="décharge"/>
    <s v="EAGLE-AVAAZ "/>
    <s v="CONGO"/>
    <s v="PALF"/>
    <s v="ɣ"/>
  </r>
  <r>
    <d v="2019-07-12T00:00:00"/>
    <s v="Taxi moto quartier 1 - quartier 2 pour prospection"/>
    <s v="Transport"/>
    <s v="Investigations"/>
    <m/>
    <n v="500"/>
    <n v="0.90594480984218451"/>
    <n v="551.91"/>
    <n v="-775966"/>
    <x v="10"/>
    <s v="décharge"/>
    <s v="EAGLE-AVAAZ "/>
    <s v="CONGO"/>
    <s v="PALF"/>
    <s v="ɣ"/>
  </r>
  <r>
    <d v="2019-07-12T00:00:00"/>
    <s v="Taxi moto quartier 2 - Ngoyo peage pour retrait d'argent a Charden Farell"/>
    <s v="Transport"/>
    <s v="Investigations"/>
    <m/>
    <n v="2500"/>
    <n v="4.5297240492109223"/>
    <n v="551.91"/>
    <n v="-778466"/>
    <x v="10"/>
    <s v="décharge"/>
    <s v="EAGLE-AVAAZ "/>
    <s v="CONGO"/>
    <s v="PALF"/>
    <s v="ɣ"/>
  </r>
  <r>
    <d v="2019-07-12T00:00:00"/>
    <s v="Taxi Ngoyo péage - Nzassi retour de retrait d'argent"/>
    <s v="Transport"/>
    <s v="Investigations"/>
    <m/>
    <n v="2500"/>
    <n v="4.5297240492109223"/>
    <n v="551.91"/>
    <n v="-780966"/>
    <x v="10"/>
    <s v="décharge"/>
    <s v="EAGLE-AVAAZ "/>
    <s v="CONGO"/>
    <s v="PALF"/>
    <s v="ɣ"/>
  </r>
  <r>
    <d v="2019-07-12T00:00:00"/>
    <s v="Taxi moto gare de Nzassi - espace jour-j pour la rencontre avec le traf"/>
    <s v="Transport"/>
    <s v="Investigations"/>
    <m/>
    <n v="500"/>
    <n v="0.90594480984218451"/>
    <n v="551.91"/>
    <n v="-781466"/>
    <x v="10"/>
    <s v="décharge"/>
    <s v="EAGLE-AVAAZ "/>
    <s v="CONGO"/>
    <s v="PALF"/>
    <s v="ɣ"/>
  </r>
  <r>
    <d v="2019-07-12T00:00:00"/>
    <s v="Achat à boire lors de la rencontre avec la cible"/>
    <s v="Trust building"/>
    <s v="Investigations"/>
    <m/>
    <n v="2000"/>
    <n v="3.623779239368738"/>
    <n v="551.91"/>
    <n v="-783466"/>
    <x v="10"/>
    <s v="décharge"/>
    <s v="EAGLE-AVAAZ "/>
    <s v="CONGO"/>
    <s v="PALF"/>
    <s v="ɣ"/>
  </r>
  <r>
    <d v="2019-07-12T00:00:00"/>
    <s v="Taxi moto espace jour-j - restaurant pour manger"/>
    <s v="Transport"/>
    <s v="Investigations"/>
    <m/>
    <n v="500"/>
    <n v="0.90594480984218451"/>
    <n v="551.91"/>
    <n v="-783966"/>
    <x v="10"/>
    <s v="décharge"/>
    <s v="EAGLE-AVAAZ "/>
    <s v="CONGO"/>
    <s v="PALF"/>
    <s v="ɣ"/>
  </r>
  <r>
    <d v="2019-07-12T00:00:00"/>
    <s v="Taxi moto  espace jour-j - hôtel retour du terrain"/>
    <s v="Transport"/>
    <s v="Investigations"/>
    <m/>
    <n v="500"/>
    <n v="0.90594480984218451"/>
    <n v="551.91"/>
    <n v="-784466"/>
    <x v="10"/>
    <s v="décharge"/>
    <s v="EAGLE-AVAAZ "/>
    <s v="CONGO"/>
    <s v="PALF"/>
    <s v="ɣ"/>
  </r>
  <r>
    <d v="2019-07-12T00:00:00"/>
    <s v="FRAIS RET.DEPLACE Chq n°3635063"/>
    <s v="Bank fees"/>
    <s v="Office"/>
    <m/>
    <n v="3484"/>
    <n v="6.146355232517112"/>
    <n v="566.84"/>
    <n v="-787950"/>
    <x v="11"/>
    <n v="3635063"/>
    <s v="Wildcat"/>
    <s v="CONGO"/>
    <s v="PALF"/>
    <s v="o"/>
  </r>
  <r>
    <d v="2019-07-12T00:00:00"/>
    <s v="FRAIS RET.DEPLACE Chq n°3126111"/>
    <s v="Bank fees"/>
    <s v="Office"/>
    <m/>
    <n v="3484"/>
    <n v="6.146355232517112"/>
    <n v="566.84"/>
    <n v="-791434"/>
    <x v="11"/>
    <n v="3126111"/>
    <s v="Wildcat"/>
    <s v="CONGO"/>
    <s v="PALF"/>
    <s v="o"/>
  </r>
  <r>
    <d v="2019-07-12T00:00:00"/>
    <s v="PAIEMENT CHARGES SOCIALES (Avril, mai et juin 2019)- CI84"/>
    <s v="Personnel"/>
    <s v="Investigations"/>
    <m/>
    <n v="93963"/>
    <n v="143.24567006678791"/>
    <n v="655.95699999999999"/>
    <n v="-885397"/>
    <x v="11"/>
    <n v="3126109"/>
    <s v="UE"/>
    <s v="CONGO"/>
    <s v="RALFF"/>
    <s v="o"/>
  </r>
  <r>
    <d v="2019-07-12T00:00:00"/>
    <s v="PAIEMENT CHARGES SOCIALES (Avril, mai et juin 2019)- MESANGE"/>
    <s v="Personnel"/>
    <s v="Legal"/>
    <m/>
    <n v="298407"/>
    <n v="454.9185388676392"/>
    <n v="655.95699999999999"/>
    <n v="-1183804"/>
    <x v="11"/>
    <n v="3126109"/>
    <s v="UE"/>
    <s v="CONGO"/>
    <s v="RALFF"/>
    <s v="o"/>
  </r>
  <r>
    <d v="2019-07-12T00:00:00"/>
    <s v="PAIEMENT CHARGES SOCIALES (Avril, mai et juin 2019)- EVARISTE"/>
    <s v="Personnel"/>
    <s v="Media"/>
    <m/>
    <n v="72840"/>
    <n v="111.04386415572972"/>
    <n v="655.95699999999999"/>
    <n v="-1256644"/>
    <x v="11"/>
    <n v="3126109"/>
    <s v="UE"/>
    <s v="CONGO"/>
    <s v="RALFF"/>
    <s v="o"/>
  </r>
  <r>
    <d v="2019-07-12T00:00:00"/>
    <s v="PAIEMENT CHARGES SOCIALES (Avril, mai et juin 2019)- MAVY"/>
    <s v="Personnel"/>
    <s v="Management"/>
    <m/>
    <n v="262482"/>
    <n v="400.15122942509953"/>
    <n v="655.95699999999999"/>
    <n v="-1519126"/>
    <x v="11"/>
    <n v="3126109"/>
    <s v="UE"/>
    <s v="CONGO"/>
    <s v="RALFF"/>
    <s v="o"/>
  </r>
  <r>
    <d v="2019-07-12T00:00:00"/>
    <s v="PAIEMENT CHARGES SOCIALES (Avril, mai et juin 2019)- HERICK"/>
    <s v="Personnel"/>
    <s v="Legal"/>
    <m/>
    <n v="159339"/>
    <n v="242.91073957591732"/>
    <n v="655.95699999999999"/>
    <n v="-1678465"/>
    <x v="11"/>
    <n v="3126109"/>
    <s v="UE"/>
    <s v="CONGO"/>
    <s v="RALFF"/>
    <s v="o"/>
  </r>
  <r>
    <d v="2019-07-12T00:00:00"/>
    <s v="PAIEMENT CHARGES SOCIALES (Avril, mai et juin 2019)- JACK BENISSON"/>
    <s v="Personnel"/>
    <s v="Legal"/>
    <m/>
    <n v="144162"/>
    <n v="219.77355222979554"/>
    <n v="655.95699999999999"/>
    <n v="-1822627"/>
    <x v="11"/>
    <n v="3126109"/>
    <s v="UE"/>
    <s v="CONGO"/>
    <s v="RALFF"/>
    <s v="o"/>
  </r>
  <r>
    <d v="2019-07-12T00:00:00"/>
    <s v="PAIEMENT CHARGES SOCIALES (Avril, mai et juin 2019)- CREPIN"/>
    <s v="Personnel"/>
    <s v="Legal"/>
    <m/>
    <n v="127470"/>
    <n v="194.32676227252702"/>
    <n v="655.95699999999999"/>
    <n v="-1950097"/>
    <x v="11"/>
    <n v="3126109"/>
    <s v="UE"/>
    <s v="CONGO"/>
    <s v="RALFF"/>
    <s v="o"/>
  </r>
  <r>
    <d v="2019-07-12T00:00:00"/>
    <s v="PAIEMENT CHARGES SOCIALES (Avril, mai et juin 2019)- GAUDET"/>
    <s v="Personnel"/>
    <s v="Legal"/>
    <m/>
    <n v="116543"/>
    <n v="177.66865815899519"/>
    <n v="655.95699999999999"/>
    <n v="-2066640"/>
    <x v="11"/>
    <n v="3126109"/>
    <s v="UE"/>
    <s v="CONGO"/>
    <s v="RALFF"/>
    <s v="o"/>
  </r>
  <r>
    <d v="2019-07-12T00:00:00"/>
    <s v="PAIEMENT CHARGES SOCIALES (Avril, mai et juin 2019)- DALIA"/>
    <s v="Personnel"/>
    <s v="Legal"/>
    <m/>
    <n v="116543"/>
    <n v="177.66865815899519"/>
    <n v="655.95699999999999"/>
    <n v="-2183183"/>
    <x v="11"/>
    <n v="3126109"/>
    <s v="UE"/>
    <s v="CONGO"/>
    <s v="RALFF"/>
    <s v="o"/>
  </r>
  <r>
    <d v="2019-07-12T00:00:00"/>
    <s v="PAIEMENT CHARGES SOCIALES (Avril, mai et juin 2019)- JOSPIN"/>
    <s v="Personnel"/>
    <s v="Legal"/>
    <m/>
    <n v="116543"/>
    <n v="177.66865815899519"/>
    <n v="655.95699999999999"/>
    <n v="-2299726"/>
    <x v="11"/>
    <n v="3126109"/>
    <s v="UE"/>
    <s v="CONGO"/>
    <s v="RALFF"/>
    <s v="o"/>
  </r>
  <r>
    <d v="2019-07-12T00:00:00"/>
    <s v="PAIEMENT CHARGES SOCIALES (mai et juin 2019)- AMENOPHYS"/>
    <s v="Personnel"/>
    <s v="Legal"/>
    <m/>
    <n v="74234"/>
    <n v="113.16900345601923"/>
    <n v="655.95699999999999"/>
    <n v="-2373960"/>
    <x v="11"/>
    <n v="3126109"/>
    <s v="UE"/>
    <s v="CONGO"/>
    <s v="RALFF"/>
    <s v="o"/>
  </r>
  <r>
    <d v="2019-07-12T00:00:00"/>
    <s v="PAIEMENT CHARGES SOCIALES -juin 2019/ ALEXIS"/>
    <s v="Personnel"/>
    <s v="Legal"/>
    <m/>
    <n v="34587"/>
    <n v="52.727541591903126"/>
    <n v="655.95699999999999"/>
    <n v="-2408547"/>
    <x v="11"/>
    <n v="3126109"/>
    <s v="UE"/>
    <s v="CONGO"/>
    <s v="RALFF"/>
    <s v="o"/>
  </r>
  <r>
    <d v="2019-07-12T00:00:00"/>
    <s v="FRAIS RET.DEPLACE Chq n°3126109"/>
    <s v="Bank fees"/>
    <s v="Office"/>
    <m/>
    <n v="3484"/>
    <n v="5.3113237605513772"/>
    <n v="655.95699999999999"/>
    <n v="-2412031"/>
    <x v="11"/>
    <n v="3126109"/>
    <s v="UE"/>
    <s v="CONGO"/>
    <s v="RALFF"/>
    <s v="o"/>
  </r>
  <r>
    <d v="2019-07-12T00:00:00"/>
    <s v="FRAIS D'EXTRAIT DE COMPTE"/>
    <s v="Bank fees"/>
    <s v="Office"/>
    <m/>
    <n v="2152"/>
    <n v="3.7964857808199843"/>
    <n v="566.84"/>
    <n v="-2414183"/>
    <x v="11"/>
    <s v="Relevé"/>
    <s v="Wildcat"/>
    <s v="CONGO"/>
    <s v="PALF"/>
    <s v="o"/>
  </r>
  <r>
    <d v="2019-07-13T00:00:00"/>
    <s v="Taxi Hôtel-aeroport impfondo"/>
    <s v="Transport"/>
    <s v="Legal"/>
    <m/>
    <n v="500"/>
    <n v="0.88003379329766263"/>
    <n v="568.16"/>
    <n v="-2414683"/>
    <x v="1"/>
    <s v="Décharge"/>
    <s v="EAGLE-USFWS"/>
    <s v="CONGO"/>
    <s v="PALF"/>
    <s v="ɣ"/>
  </r>
  <r>
    <d v="2019-07-13T00:00:00"/>
    <s v="Achat Timbre pour le billet d'avion retour sur BZV"/>
    <s v="Travel expenses"/>
    <s v="Legal"/>
    <m/>
    <n v="500"/>
    <n v="0.88003379329766263"/>
    <n v="568.16"/>
    <n v="-2415183"/>
    <x v="1"/>
    <s v="Décharge"/>
    <s v="EAGLE-USFWS"/>
    <s v="CONGO"/>
    <s v="PALF"/>
    <s v="ɣ"/>
  </r>
  <r>
    <d v="2019-07-13T00:00:00"/>
    <s v="Paiement frais d'hôtel à IMPFONDO du 10 au 13 juillet 2019"/>
    <s v="Travel subsistence"/>
    <s v="Legal"/>
    <m/>
    <n v="45000"/>
    <n v="79.203041396789644"/>
    <n v="568.16"/>
    <n v="-2460183"/>
    <x v="1"/>
    <n v="22"/>
    <s v="EAGLE-USFWS"/>
    <s v="CONGO"/>
    <s v="RALFF"/>
    <s v="o"/>
  </r>
  <r>
    <d v="2019-07-13T00:00:00"/>
    <s v="Food allowance mission IMPFONDO du 10 au 12 juillet 2019"/>
    <s v="Travel subsistence"/>
    <s v="Legal"/>
    <m/>
    <n v="30000"/>
    <n v="52.802027597859762"/>
    <n v="568.16"/>
    <n v="-2490183"/>
    <x v="1"/>
    <s v="Décharge"/>
    <s v="EAGLE-USFWS"/>
    <s v="CONGO"/>
    <s v="PALF"/>
    <s v="ɣ"/>
  </r>
  <r>
    <d v="2019-07-13T00:00:00"/>
    <s v="Ration des détenus du 10 au 12 juillet 2019 à IMPFONDO"/>
    <s v="Jail Visit"/>
    <s v="Legal"/>
    <m/>
    <n v="27000"/>
    <n v="47.521824838073783"/>
    <n v="568.16"/>
    <n v="-2517183"/>
    <x v="1"/>
    <s v="Décharge"/>
    <s v="EAGLE-USFWS"/>
    <s v="CONGO"/>
    <s v="PALF"/>
    <s v="ɣ"/>
  </r>
  <r>
    <d v="2019-07-13T00:00:00"/>
    <s v="Taxi Aeroport Brazzaville-Domicile"/>
    <s v="Transport"/>
    <s v="Legal"/>
    <m/>
    <n v="1000"/>
    <n v="1.7600675865953253"/>
    <n v="568.16"/>
    <n v="-2518183"/>
    <x v="1"/>
    <s v="Décharge"/>
    <s v="EAGLE-USFWS"/>
    <s v="CONGO"/>
    <s v="PALF"/>
    <s v="ɣ"/>
  </r>
  <r>
    <d v="2019-07-13T00:00:00"/>
    <s v="Taxi hôtel-Port-Marché (rencontre et prospection)"/>
    <s v="Transport"/>
    <s v="Investigations"/>
    <m/>
    <n v="1000"/>
    <n v="1.811889619684369"/>
    <n v="551.91"/>
    <n v="-2519183"/>
    <x v="4"/>
    <s v="Décharge"/>
    <s v="EAGLE-AVAAZ "/>
    <s v="CONGO"/>
    <s v="PALF"/>
    <s v="ɣ"/>
  </r>
  <r>
    <d v="2019-07-13T00:00:00"/>
    <s v="Taxi Marché-Gare tchikapika-Chez Kmaba (investigation et rencontre)"/>
    <s v="Transport"/>
    <s v="Investigations"/>
    <m/>
    <n v="1000"/>
    <n v="1.811889619684369"/>
    <n v="551.91"/>
    <n v="-2520183"/>
    <x v="4"/>
    <s v="Décharge"/>
    <s v="EAGLE-AVAAZ "/>
    <s v="CONGO"/>
    <s v="PALF"/>
    <s v="ɣ"/>
  </r>
  <r>
    <d v="2019-07-13T00:00:00"/>
    <s v="Taxi Chez Kamba-Grande place-Derrière Ecodis (investigation sur terrain)"/>
    <s v="Transport"/>
    <s v="Investigations"/>
    <m/>
    <n v="1000"/>
    <n v="1.811889619684369"/>
    <n v="551.91"/>
    <n v="-2521183"/>
    <x v="4"/>
    <s v="Décharge"/>
    <s v="EAGLE-AVAAZ "/>
    <s v="CONGO"/>
    <s v="PALF"/>
    <s v="ɣ"/>
  </r>
  <r>
    <d v="2019-07-13T00:00:00"/>
    <s v="Taxi Ecodis-Chez Didas-Hôtel (investigation et retour à l'hôtel)"/>
    <s v="Transport"/>
    <s v="Investigations"/>
    <m/>
    <n v="1000"/>
    <n v="1.811889619684369"/>
    <n v="551.91"/>
    <n v="-2522183"/>
    <x v="4"/>
    <s v="Décharge"/>
    <s v="EAGLE-AVAAZ "/>
    <s v="CONGO"/>
    <s v="PALF"/>
    <s v="ɣ"/>
  </r>
  <r>
    <d v="2019-07-13T00:00:00"/>
    <s v="Taxi Hôtel-restaurant-Hôtel (se ressourcer)"/>
    <s v="Transport"/>
    <s v="Investigations"/>
    <m/>
    <n v="1000"/>
    <n v="1.811889619684369"/>
    <n v="551.91"/>
    <n v="-2523183"/>
    <x v="4"/>
    <s v="Décharge"/>
    <s v="EAGLE-AVAAZ "/>
    <s v="CONGO"/>
    <s v="PALF"/>
    <s v="ɣ"/>
  </r>
  <r>
    <d v="2019-07-13T00:00:00"/>
    <s v="Achat boisson (rencontre avec les cibles)"/>
    <s v="Trust building"/>
    <s v="Investigations"/>
    <m/>
    <n v="2500"/>
    <n v="4.5297240492109223"/>
    <n v="551.91"/>
    <n v="-2525683"/>
    <x v="4"/>
    <s v="Décharge"/>
    <s v="EAGLE-AVAAZ "/>
    <s v="CONGO"/>
    <s v="PALF"/>
    <s v="ɣ"/>
  </r>
  <r>
    <d v="2019-07-13T00:00:00"/>
    <s v="Taxi moto hôtel - marché de Nzassi pour prospection"/>
    <s v="Transport"/>
    <s v="Investigations"/>
    <m/>
    <n v="500"/>
    <n v="0.90594480984218451"/>
    <n v="551.91"/>
    <n v="-2526183"/>
    <x v="10"/>
    <s v="décharge"/>
    <s v="EAGLE-AVAAZ "/>
    <s v="CONGO"/>
    <s v="PALF"/>
    <s v="ɣ"/>
  </r>
  <r>
    <d v="2019-07-13T00:00:00"/>
    <s v="Taxi moto marché de la frontière - espace jour-j rencontrer une cible"/>
    <s v="Transport"/>
    <s v="Investigations"/>
    <m/>
    <n v="500"/>
    <n v="0.90594480984218451"/>
    <n v="551.91"/>
    <n v="-2526683"/>
    <x v="10"/>
    <s v="décharge"/>
    <s v="EAGLE-AVAAZ "/>
    <s v="CONGO"/>
    <s v="PALF"/>
    <s v="ɣ"/>
  </r>
  <r>
    <d v="2019-07-13T00:00:00"/>
    <s v="Achat à manger lors de la rencontre avec la cible"/>
    <s v="Trust building"/>
    <s v="Investigations"/>
    <m/>
    <n v="3000"/>
    <n v="5.4356688590531066"/>
    <n v="551.91"/>
    <n v="-2529683"/>
    <x v="10"/>
    <s v="décharge"/>
    <s v="EAGLE-AVAAZ "/>
    <s v="CONGO"/>
    <s v="PALF"/>
    <s v="ɣ"/>
  </r>
  <r>
    <d v="2019-07-13T00:00:00"/>
    <s v="Taxi moto espace jour-j - mosquée sounnat pour prospection"/>
    <s v="Transport"/>
    <s v="Investigations"/>
    <m/>
    <n v="500"/>
    <n v="0.90594480984218451"/>
    <n v="551.91"/>
    <n v="-2530183"/>
    <x v="10"/>
    <s v="décharge"/>
    <s v="EAGLE-AVAAZ "/>
    <s v="CONGO"/>
    <s v="PALF"/>
    <s v="ɣ"/>
  </r>
  <r>
    <d v="2019-07-13T00:00:00"/>
    <s v="Taxi moto mosquée - quartier mbindou pour prospection"/>
    <s v="Transport"/>
    <s v="Investigations"/>
    <m/>
    <n v="500"/>
    <n v="0.90594480984218451"/>
    <n v="551.91"/>
    <n v="-2530683"/>
    <x v="10"/>
    <s v="décharge"/>
    <s v="EAGLE-AVAAZ "/>
    <s v="CONGO"/>
    <s v="PALF"/>
    <s v="ɣ"/>
  </r>
  <r>
    <d v="2019-07-13T00:00:00"/>
    <s v="Taxi moto quartier mbindou - maison blanche pour rendez-vos avec une cible"/>
    <s v="Transport"/>
    <s v="Investigations"/>
    <m/>
    <n v="500"/>
    <n v="0.90594480984218451"/>
    <n v="551.91"/>
    <n v="-2531183"/>
    <x v="10"/>
    <s v="décharge"/>
    <s v="EAGLE-AVAAZ "/>
    <s v="CONGO"/>
    <s v="PALF"/>
    <s v="ɣ"/>
  </r>
  <r>
    <d v="2019-07-13T00:00:00"/>
    <s v="Achat de boissons lors de la rencontre"/>
    <s v="Trust building"/>
    <s v="Investigations"/>
    <m/>
    <n v="1500"/>
    <n v="2.7178344295265533"/>
    <n v="551.91"/>
    <n v="-2532683"/>
    <x v="10"/>
    <s v="décharge"/>
    <s v="EAGLE-AVAAZ "/>
    <s v="CONGO"/>
    <s v="PALF"/>
    <s v="ɣ"/>
  </r>
  <r>
    <d v="2019-07-13T00:00:00"/>
    <s v="Taxi moto maison blanche - restaurant"/>
    <s v="Transport"/>
    <s v="Investigations"/>
    <m/>
    <n v="500"/>
    <n v="0.90594480984218451"/>
    <n v="551.91"/>
    <n v="-2533183"/>
    <x v="10"/>
    <s v="décharge"/>
    <s v="EAGLE-AVAAZ "/>
    <s v="CONGO"/>
    <s v="PALF"/>
    <s v="ɣ"/>
  </r>
  <r>
    <d v="2019-07-13T00:00:00"/>
    <s v="Taxi moto restaurant - hôtel retour du terrain"/>
    <s v="Transport"/>
    <s v="Investigations"/>
    <m/>
    <n v="500"/>
    <n v="0.90594480984218451"/>
    <n v="551.91"/>
    <n v="-2533683"/>
    <x v="10"/>
    <s v="décharge"/>
    <s v="EAGLE-AVAAZ "/>
    <s v="CONGO"/>
    <s v="PALF"/>
    <s v="ɣ"/>
  </r>
  <r>
    <d v="2019-07-14T00:00:00"/>
    <s v="Taxi moto Hôtel-AGC-Chez Didas (dernières rencontres avec les cibles)"/>
    <s v="Transport"/>
    <s v="Investigations"/>
    <m/>
    <n v="1500"/>
    <n v="2.7178344295265533"/>
    <n v="551.91"/>
    <n v="-2535183"/>
    <x v="4"/>
    <s v="Décharge"/>
    <s v="EAGLE-AVAAZ "/>
    <s v="CONGO"/>
    <s v="PALF"/>
    <s v="ɣ"/>
  </r>
  <r>
    <d v="2019-07-14T00:00:00"/>
    <s v="Taxi Chez Didas-Chez Kmaba (dernière rencontre avec les cibles)"/>
    <s v="Transport"/>
    <s v="Investigations"/>
    <m/>
    <n v="1000"/>
    <n v="1.811889619684369"/>
    <n v="551.91"/>
    <n v="-2536183"/>
    <x v="4"/>
    <s v="Décharge"/>
    <s v="EAGLE-AVAAZ "/>
    <s v="CONGO"/>
    <s v="PALF"/>
    <s v="ɣ"/>
  </r>
  <r>
    <d v="2019-07-14T00:00:00"/>
    <s v="Taxi Chez Kamba-la gare-Grande place (investigation et réservation billet)"/>
    <s v="Transport"/>
    <s v="Investigations"/>
    <m/>
    <n v="1250"/>
    <n v="2.2648620246054612"/>
    <n v="551.91"/>
    <n v="-2537433"/>
    <x v="4"/>
    <s v="Décharge"/>
    <s v="EAGLE-AVAAZ "/>
    <s v="CONGO"/>
    <s v="PALF"/>
    <s v="ɣ"/>
  </r>
  <r>
    <d v="2019-07-14T00:00:00"/>
    <s v="Taxi moto Grande place-Gare tchikapika-Hôtel (investigation et retour à l'hôtel)"/>
    <s v="Transport"/>
    <s v="Investigations"/>
    <m/>
    <n v="1000"/>
    <n v="1.811889619684369"/>
    <n v="551.91"/>
    <n v="-2538433"/>
    <x v="4"/>
    <s v="Décharge"/>
    <s v="EAGLE-AVAAZ "/>
    <s v="CONGO"/>
    <s v="PALF"/>
    <s v="ɣ"/>
  </r>
  <r>
    <d v="2019-07-14T00:00:00"/>
    <s v="Achat billet Oyo-Brazzaville (retour à Brazzaville)"/>
    <s v="Transport"/>
    <s v="Investigations"/>
    <m/>
    <n v="10000"/>
    <n v="18.118896196843689"/>
    <n v="551.91"/>
    <n v="-2548433"/>
    <x v="4"/>
    <s v="oui"/>
    <s v="EAGLE-AVAAZ "/>
    <s v="CONGO"/>
    <s v="PALF"/>
    <s v="o"/>
  </r>
  <r>
    <d v="2019-07-14T00:00:00"/>
    <s v="Taxi hôtel - espace monseigneur rencontrer une cible"/>
    <s v="Transport"/>
    <s v="Investigations"/>
    <m/>
    <n v="500"/>
    <n v="0.90594480984218451"/>
    <n v="551.91"/>
    <n v="-2548933"/>
    <x v="10"/>
    <s v="décharge"/>
    <s v="EAGLE-AVAAZ "/>
    <s v="CONGO"/>
    <s v="PALF"/>
    <s v="ɣ"/>
  </r>
  <r>
    <d v="2019-07-14T00:00:00"/>
    <s v="Taxi moto espace monseigneur - quartier 1 rencontrer une cible"/>
    <s v="Transport"/>
    <s v="Investigations"/>
    <m/>
    <n v="500"/>
    <n v="0.90594480984218451"/>
    <n v="551.91"/>
    <n v="-2549433"/>
    <x v="10"/>
    <s v="décharge"/>
    <s v="EAGLE-AVAAZ "/>
    <s v="CONGO"/>
    <s v="PALF"/>
    <s v="ɣ"/>
  </r>
  <r>
    <d v="2019-07-14T00:00:00"/>
    <s v="Taxi moto quartier 1 - gare de Nzassi pour prospection"/>
    <s v="Transport"/>
    <s v="Investigations"/>
    <m/>
    <n v="500"/>
    <n v="0.90594480984218451"/>
    <n v="551.91"/>
    <n v="-2549933"/>
    <x v="10"/>
    <s v="décharge"/>
    <s v="EAGLE-AVAAZ "/>
    <s v="CONGO"/>
    <s v="PALF"/>
    <s v="ɣ"/>
  </r>
  <r>
    <d v="2019-07-14T00:00:00"/>
    <s v="Taxi moto gare de Nzassi - hôtel prendre mon sac pour retour sur PNR"/>
    <s v="Transport"/>
    <s v="Investigations"/>
    <m/>
    <n v="500"/>
    <n v="0.90594480984218451"/>
    <n v="551.91"/>
    <n v="-2550433"/>
    <x v="10"/>
    <s v="décharge"/>
    <s v="EAGLE-AVAAZ "/>
    <s v="CONGO"/>
    <s v="PALF"/>
    <s v="ɣ"/>
  </r>
  <r>
    <d v="2019-07-14T00:00:00"/>
    <s v="Taxi moto hôtel - gare pour retour sur PNR"/>
    <s v="Transport"/>
    <s v="Investigations"/>
    <m/>
    <n v="500"/>
    <n v="0.90594480984218451"/>
    <n v="551.91"/>
    <n v="-2550933"/>
    <x v="10"/>
    <s v="décharge"/>
    <s v="EAGLE-AVAAZ "/>
    <s v="CONGO"/>
    <s v="PALF"/>
    <s v="ɣ"/>
  </r>
  <r>
    <d v="2019-07-14T00:00:00"/>
    <s v="Taxi Nzassi - Ngoyo Pnr"/>
    <s v="Transport"/>
    <s v="Investigations"/>
    <m/>
    <n v="2500"/>
    <n v="4.5297240492109223"/>
    <n v="551.91"/>
    <n v="-2553433"/>
    <x v="10"/>
    <s v="décharge"/>
    <s v="EAGLE-AVAAZ "/>
    <s v="CONGO"/>
    <s v="PALF"/>
    <s v="ɣ"/>
  </r>
  <r>
    <d v="2019-07-14T00:00:00"/>
    <s v="Taxi Ngoyo péage - OCH por achat de mon billet PNR-BZV"/>
    <s v="Transport"/>
    <s v="Investigations"/>
    <m/>
    <n v="1500"/>
    <n v="2.7178344295265533"/>
    <n v="551.91"/>
    <n v="-2554933"/>
    <x v="10"/>
    <s v="décharge"/>
    <s v="EAGLE-AVAAZ "/>
    <s v="CONGO"/>
    <s v="PALF"/>
    <s v="ɣ"/>
  </r>
  <r>
    <d v="2019-07-14T00:00:00"/>
    <s v="Taxi OCH - Fond tié-tié pour achat du billet PNR-BZV "/>
    <s v="Transport"/>
    <s v="Investigations"/>
    <m/>
    <n v="1000"/>
    <n v="1.811889619684369"/>
    <n v="551.91"/>
    <n v="-2555933"/>
    <x v="10"/>
    <s v="décharge"/>
    <s v="EAGLE-AVAAZ "/>
    <s v="CONGO"/>
    <s v="PALF"/>
    <s v="ɣ"/>
  </r>
  <r>
    <d v="2019-07-14T00:00:00"/>
    <s v="Achat billet PNR-BZV Trans Sofico"/>
    <s v="Transport"/>
    <s v="Investigations"/>
    <m/>
    <n v="12000"/>
    <n v="21.742675436212426"/>
    <n v="551.91"/>
    <n v="-2567933"/>
    <x v="10"/>
    <s v="oui"/>
    <s v="EAGLE-AVAAZ "/>
    <s v="CONGO"/>
    <s v="PALF"/>
    <s v="o"/>
  </r>
  <r>
    <d v="2019-07-14T00:00:00"/>
    <s v="Taxi Fond tié-tié - marché du plateau rencontrer une cible"/>
    <s v="Transport"/>
    <s v="Investigations"/>
    <m/>
    <n v="1000"/>
    <n v="1.811889619684369"/>
    <n v="551.91"/>
    <n v="-2568933"/>
    <x v="10"/>
    <s v="décharge"/>
    <s v="EAGLE-AVAAZ "/>
    <s v="CONGO"/>
    <s v="PALF"/>
    <s v="ɣ"/>
  </r>
  <r>
    <d v="2019-07-14T00:00:00"/>
    <s v="Taxi marché du plateau - appartement"/>
    <s v="Transport"/>
    <s v="Investigations"/>
    <m/>
    <n v="1000"/>
    <n v="1.811889619684369"/>
    <n v="551.91"/>
    <n v="-2569933"/>
    <x v="10"/>
    <s v="décharge"/>
    <s v="EAGLE-AVAAZ "/>
    <s v="CONGO"/>
    <s v="PALF"/>
    <s v="ɣ"/>
  </r>
  <r>
    <d v="2019-07-15T00:00:00"/>
    <s v="Taxi bureau-AON Jeanne Vialle"/>
    <s v="Transport"/>
    <s v="Investigations"/>
    <m/>
    <n v="1000"/>
    <n v="1.811889619684369"/>
    <n v="551.91"/>
    <n v="-2570933"/>
    <x v="12"/>
    <s v="décharge"/>
    <s v="EAGLE-AVAAZ "/>
    <s v="CONGO"/>
    <s v="PALF"/>
    <s v="ɣ"/>
  </r>
  <r>
    <d v="2019-07-15T00:00:00"/>
    <s v="Taxi AON Jeanne Vialle - AON Liberté"/>
    <s v="Transport"/>
    <s v="Investigations"/>
    <m/>
    <n v="1000"/>
    <n v="1.811889619684369"/>
    <n v="551.91"/>
    <n v="-2571933"/>
    <x v="12"/>
    <s v="décharge"/>
    <s v="EAGLE-AVAAZ "/>
    <s v="CONGO"/>
    <s v="PALF"/>
    <s v="ɣ"/>
  </r>
  <r>
    <d v="2019-07-15T00:00:00"/>
    <s v="Taxi AON Liberté - Mikalou (Séoul)"/>
    <s v="Transport"/>
    <s v="Investigations"/>
    <m/>
    <n v="1000"/>
    <n v="1.811889619684369"/>
    <n v="551.91"/>
    <n v="-2572933"/>
    <x v="12"/>
    <s v="décharge"/>
    <s v="EAGLE-AVAAZ "/>
    <s v="CONGO"/>
    <s v="PALF"/>
    <s v="ɣ"/>
  </r>
  <r>
    <d v="2019-07-15T00:00:00"/>
    <s v="Taxi agence Séoul - agence Stelimac"/>
    <s v="Transport"/>
    <s v="Investigations"/>
    <m/>
    <n v="1000"/>
    <n v="1.811889619684369"/>
    <n v="551.91"/>
    <n v="-2573933"/>
    <x v="12"/>
    <s v="décharge"/>
    <s v="EAGLE-AVAAZ "/>
    <s v="CONGO"/>
    <s v="PALF"/>
    <s v="ɣ"/>
  </r>
  <r>
    <d v="2019-07-15T00:00:00"/>
    <s v="Taxi agence Stelimac Mikalou - Bureau"/>
    <s v="Transport"/>
    <s v="Investigations"/>
    <m/>
    <n v="2000"/>
    <n v="3.623779239368738"/>
    <n v="551.91"/>
    <n v="-2575933"/>
    <x v="12"/>
    <s v="décharge"/>
    <s v="EAGLE-AVAAZ "/>
    <s v="CONGO"/>
    <s v="PALF"/>
    <s v="ɣ"/>
  </r>
  <r>
    <d v="2019-07-15T00:00:00"/>
    <s v="Dalia OYONTSIO-Bonus du mois de juin 2019"/>
    <s v="Bonus"/>
    <s v="Legal"/>
    <m/>
    <n v="15000"/>
    <n v="26.401013798929881"/>
    <n v="568.16"/>
    <n v="-2590933"/>
    <x v="15"/>
    <s v="OUI"/>
    <s v="EAGLE-USFWS"/>
    <s v="CONGO"/>
    <s v="PALF"/>
    <s v="o"/>
  </r>
  <r>
    <d v="2019-07-15T00:00:00"/>
    <s v="Alexis NGOMA-Bonus du mois de juin 2019"/>
    <s v="Bonus"/>
    <s v="Legal"/>
    <m/>
    <n v="20000"/>
    <n v="35.201351731906506"/>
    <n v="568.16"/>
    <n v="-2610933"/>
    <x v="15"/>
    <s v="OUI"/>
    <s v="EAGLE-USFWS"/>
    <s v="CONGO"/>
    <s v="PALF"/>
    <s v="o"/>
  </r>
  <r>
    <d v="2019-07-15T00:00:00"/>
    <s v="Avance sur salaire du mois de juillet 2019-CI64"/>
    <s v="Personnel"/>
    <s v="Investigations"/>
    <m/>
    <n v="40000"/>
    <n v="72.475584787374757"/>
    <n v="551.91"/>
    <n v="-2650933"/>
    <x v="15"/>
    <s v="OUI"/>
    <s v="EAGLE-AVAAZ "/>
    <s v="CONGO"/>
    <s v="PALF"/>
    <s v="o"/>
  </r>
  <r>
    <d v="2019-07-15T00:00:00"/>
    <s v="Cézarine Elga MAHOUKOU (technicienne de surface)-Prestation du mois de juin 2019/Case de passage PNR"/>
    <s v="Services"/>
    <s v="Office"/>
    <m/>
    <n v="72000"/>
    <n v="127.0199703620069"/>
    <n v="566.84"/>
    <n v="-2722933"/>
    <x v="15"/>
    <s v="20/GCF"/>
    <s v="Wildcat"/>
    <s v="CONGO"/>
    <s v="PALF"/>
    <s v="o"/>
  </r>
  <r>
    <d v="2019-07-15T00:00:00"/>
    <s v="Frai de transfert à Cezarine/PNR"/>
    <s v="Transfer fees"/>
    <s v="Office"/>
    <m/>
    <n v="1440"/>
    <n v="2.5403994072401384"/>
    <n v="566.84"/>
    <n v="-2724373"/>
    <x v="15"/>
    <s v="20/GCF"/>
    <s v="Wildcat"/>
    <s v="CONGO"/>
    <s v="PALF"/>
    <s v="o"/>
  </r>
  <r>
    <d v="2019-07-15T00:00:00"/>
    <s v="Taxi Bureau-BCI-BUREAUTOP-CNSS-Bureau"/>
    <s v="Transport"/>
    <s v="Management"/>
    <m/>
    <n v="4000"/>
    <n v="7.0566650201114953"/>
    <n v="566.84"/>
    <n v="-2728373"/>
    <x v="15"/>
    <s v="Décharge"/>
    <s v="Wildcat"/>
    <s v="CONGO"/>
    <s v="PALF"/>
    <s v="ɣ"/>
  </r>
  <r>
    <d v="2019-07-15T00:00:00"/>
    <s v="Taxi Bureau-Cabinet Me MOUYETI"/>
    <s v="Transport"/>
    <s v="Legal"/>
    <m/>
    <n v="1000"/>
    <n v="1.7600675865953253"/>
    <n v="568.16"/>
    <n v="-2729373"/>
    <x v="1"/>
    <s v="Décharge"/>
    <s v="EAGLE-USFWS"/>
    <s v="CONGO"/>
    <s v="PALF"/>
    <s v="ɣ"/>
  </r>
  <r>
    <d v="2019-07-15T00:00:00"/>
    <s v="Taxi Cabinet Me MOUYETI-DGEF"/>
    <s v="Transport"/>
    <s v="Legal"/>
    <m/>
    <n v="1000"/>
    <n v="1.7600675865953253"/>
    <n v="568.16"/>
    <n v="-2730373"/>
    <x v="1"/>
    <s v="Décharge"/>
    <s v="EAGLE-USFWS"/>
    <s v="CONGO"/>
    <s v="PALF"/>
    <s v="ɣ"/>
  </r>
  <r>
    <d v="2019-07-15T00:00:00"/>
    <s v="Taxi DGEF-Bureau"/>
    <s v="Transport"/>
    <s v="Legal"/>
    <m/>
    <n v="1000"/>
    <n v="1.7600675865953253"/>
    <n v="568.16"/>
    <n v="-2731373"/>
    <x v="1"/>
    <s v="Décharge"/>
    <s v="EAGLE-USFWS"/>
    <s v="CONGO"/>
    <s v="PALF"/>
    <s v="ɣ"/>
  </r>
  <r>
    <d v="2019-07-15T00:00:00"/>
    <s v="Paiment frais d'hôtel 06 nuitées du 9 au 15 juillet 2019 cfr mission Oyo"/>
    <s v="Travel subsistence"/>
    <s v="Investigations"/>
    <m/>
    <n v="90000"/>
    <n v="158.77496295250864"/>
    <n v="566.84"/>
    <n v="-2821373"/>
    <x v="4"/>
    <n v="3"/>
    <s v="Wildcat"/>
    <s v="CONGO"/>
    <s v="RALFF"/>
    <s v="o"/>
  </r>
  <r>
    <d v="2019-07-15T00:00:00"/>
    <s v="Taxi moto Hôtel-La gare (départ pour Brazzaville)"/>
    <s v="Transport"/>
    <s v="Investigations"/>
    <m/>
    <n v="500"/>
    <n v="0.90594480984218451"/>
    <n v="551.91"/>
    <n v="-2821873"/>
    <x v="4"/>
    <s v="Décharge"/>
    <s v="EAGLE-AVAAZ "/>
    <s v="CONGO"/>
    <s v="PALF"/>
    <s v="ɣ"/>
  </r>
  <r>
    <d v="2019-07-15T00:00:00"/>
    <s v="Taxi Gare Brazzaville-Domicile (arrivé à Brazzaville)"/>
    <s v="Transport"/>
    <s v="Investigations"/>
    <m/>
    <n v="1000"/>
    <n v="1.811889619684369"/>
    <n v="551.91"/>
    <n v="-2822873"/>
    <x v="4"/>
    <s v="Décharge"/>
    <s v="EAGLE-AVAAZ "/>
    <s v="CONGO"/>
    <s v="PALF"/>
    <s v="ɣ"/>
  </r>
  <r>
    <d v="2019-07-15T00:00:00"/>
    <s v="Food allowance mission Oyo du 9 au 15 juillet 2019"/>
    <s v="Travel subsistence"/>
    <s v="Investigations"/>
    <m/>
    <n v="60000"/>
    <n v="105.84997530167243"/>
    <n v="566.84"/>
    <n v="-2882873"/>
    <x v="4"/>
    <s v="Décharge"/>
    <s v="Wildcat"/>
    <s v="CONGO"/>
    <s v="RALFF"/>
    <s v="ɣ"/>
  </r>
  <r>
    <d v="2019-07-15T00:00:00"/>
    <s v="Taxi domicile-Bureau-domicile"/>
    <s v="Transport"/>
    <s v="Management"/>
    <m/>
    <n v="2000"/>
    <n v="3.5283325100557477"/>
    <n v="566.84"/>
    <n v="-2884873"/>
    <x v="8"/>
    <s v="Décharge"/>
    <s v="Wildcat"/>
    <s v="CONGO"/>
    <s v="PALF"/>
    <s v="ɣ"/>
  </r>
  <r>
    <d v="2019-07-15T00:00:00"/>
    <s v="Food allowance pendant la pause"/>
    <s v="Personnel"/>
    <s v="Management"/>
    <m/>
    <n v="1000"/>
    <n v="1.7641662550278738"/>
    <n v="566.84"/>
    <n v="-2885873"/>
    <x v="8"/>
    <s v="Décharge"/>
    <s v="Wildcat"/>
    <s v="CONGO"/>
    <s v="PALF"/>
    <s v="ɣ"/>
  </r>
  <r>
    <d v="2019-07-15T00:00:00"/>
    <s v="Taxi bureau-onemo-congotelecom-bureau"/>
    <s v="Transport"/>
    <s v="Management"/>
    <m/>
    <n v="3000"/>
    <n v="5.2924987650836215"/>
    <n v="566.84"/>
    <n v="-2888873"/>
    <x v="8"/>
    <s v="Décharge"/>
    <s v="Wildcat"/>
    <s v="CONGO"/>
    <s v="PALF"/>
    <s v="ɣ"/>
  </r>
  <r>
    <d v="2019-07-15T00:00:00"/>
    <s v="Taxi bureau-agence océan du nord"/>
    <s v="Transport"/>
    <s v="Legal"/>
    <m/>
    <n v="1000"/>
    <n v="1.7600675865953253"/>
    <n v="568.16"/>
    <n v="-2889873"/>
    <x v="9"/>
    <s v="Décharge"/>
    <s v="EAGLE-USFWS"/>
    <s v="CONGO"/>
    <s v="PALF"/>
    <s v="ɣ"/>
  </r>
  <r>
    <d v="2019-07-15T00:00:00"/>
    <s v="Taxi agence océan du nord-agence stélimac"/>
    <s v="Transport"/>
    <s v="Legal"/>
    <m/>
    <n v="1000"/>
    <n v="1.7600675865953253"/>
    <n v="568.16"/>
    <n v="-2890873"/>
    <x v="9"/>
    <s v="Décharge"/>
    <s v="EAGLE-USFWS"/>
    <s v="CONGO"/>
    <s v="PALF"/>
    <s v="ɣ"/>
  </r>
  <r>
    <d v="2019-07-15T00:00:00"/>
    <s v="Taxi agence stélimac-agence séoul express"/>
    <s v="Transport"/>
    <s v="Legal"/>
    <m/>
    <n v="1000"/>
    <n v="1.7600675865953253"/>
    <n v="568.16"/>
    <n v="-2891873"/>
    <x v="9"/>
    <s v="Décharge"/>
    <s v="EAGLE-USFWS"/>
    <s v="CONGO"/>
    <s v="PALF"/>
    <s v="ɣ"/>
  </r>
  <r>
    <d v="2019-07-15T00:00:00"/>
    <s v="Taxi agence séoul express-agence trans afrique "/>
    <s v="Transport"/>
    <s v="Legal"/>
    <m/>
    <n v="1000"/>
    <n v="1.7600675865953253"/>
    <n v="568.16"/>
    <n v="-2892873"/>
    <x v="9"/>
    <s v="Décharge"/>
    <s v="EAGLE-USFWS"/>
    <s v="CONGO"/>
    <s v="PALF"/>
    <s v="ɣ"/>
  </r>
  <r>
    <d v="2019-07-15T00:00:00"/>
    <s v="Taxi agence trans afrique-bureau"/>
    <s v="Transport"/>
    <s v="Legal"/>
    <m/>
    <n v="1000"/>
    <n v="1.7600675865953253"/>
    <n v="568.16"/>
    <n v="-2893873"/>
    <x v="9"/>
    <s v="Décharge"/>
    <s v="EAGLE-USFWS"/>
    <s v="CONGO"/>
    <s v="PALF"/>
    <s v="ɣ"/>
  </r>
  <r>
    <d v="2019-07-15T00:00:00"/>
    <s v="Taxi appartement - fond tié-tié agence trans sofico pour retour de mission"/>
    <s v="Transport"/>
    <s v="Investigations"/>
    <m/>
    <n v="1500"/>
    <n v="2.7178344295265533"/>
    <n v="551.91"/>
    <n v="-2895373"/>
    <x v="10"/>
    <s v="décharge"/>
    <s v="EAGLE-AVAAZ "/>
    <s v="CONGO"/>
    <s v="PALF"/>
    <s v="ɣ"/>
  </r>
  <r>
    <d v="2019-07-15T00:00:00"/>
    <s v="Taxi gare trans sofico - domicile retor de mission"/>
    <s v="Transport"/>
    <s v="Investigations"/>
    <m/>
    <n v="1000"/>
    <n v="1.811889619684369"/>
    <n v="551.91"/>
    <n v="-2896373"/>
    <x v="10"/>
    <s v="décharge"/>
    <s v="EAGLE-AVAAZ "/>
    <s v="CONGO"/>
    <s v="PALF"/>
    <s v="ɣ"/>
  </r>
  <r>
    <d v="2019-07-15T00:00:00"/>
    <s v="Paiement frais d'hôtel du 11 au 14/07/2018 mission de Nzassi-PNR"/>
    <s v="Travel subsistence"/>
    <s v="Investigations"/>
    <m/>
    <n v="45000"/>
    <n v="79.387481476254322"/>
    <n v="566.84"/>
    <n v="-2941373"/>
    <x v="10"/>
    <n v="28"/>
    <s v="Wildcat"/>
    <s v="CONGO"/>
    <s v="RALFF"/>
    <s v="o"/>
  </r>
  <r>
    <d v="2019-07-15T00:00:00"/>
    <s v="Food Allowance mission de Nzassi-PNR du 09 au 15/07/2019"/>
    <s v="Travel subsistence"/>
    <s v="Investigations"/>
    <m/>
    <n v="60000"/>
    <n v="105.84997530167243"/>
    <n v="566.84"/>
    <n v="-3001373"/>
    <x v="10"/>
    <s v="décharge"/>
    <s v="Wildcat"/>
    <s v="CONGO"/>
    <s v="RALFF"/>
    <s v="ɣ"/>
  </r>
  <r>
    <d v="2019-07-15T00:00:00"/>
    <s v="Avance honoraires de consultation à la Coordinatrice, Perrine ODIER / CHQ N°3126112"/>
    <s v="Personnel"/>
    <s v="Management"/>
    <m/>
    <n v="300000"/>
    <n v="457.34705171223112"/>
    <n v="655.95699999999999"/>
    <n v="-3301373"/>
    <x v="11"/>
    <n v="3126112"/>
    <s v="UE"/>
    <s v="CONGO"/>
    <s v="RALFF"/>
    <s v="o"/>
  </r>
  <r>
    <d v="2019-07-15T00:00:00"/>
    <s v="FRAIS RET.DEPLACE Chq n°3126112"/>
    <s v="Bank fees"/>
    <s v="Office"/>
    <m/>
    <n v="3484"/>
    <n v="5.3113237605513772"/>
    <n v="655.95699999999999"/>
    <n v="-3304857"/>
    <x v="11"/>
    <n v="3126112"/>
    <s v="UE"/>
    <s v="CONGO"/>
    <s v="RALFF"/>
    <s v="o"/>
  </r>
  <r>
    <d v="2019-07-16T00:00:00"/>
    <s v="Taxi La Poudrière-Talangaî"/>
    <s v="Transport"/>
    <s v="Investigations"/>
    <m/>
    <n v="2500"/>
    <n v="4.5297240492109223"/>
    <n v="551.91"/>
    <n v="-3307357"/>
    <x v="12"/>
    <s v="décharge"/>
    <s v="EAGLE-AVAAZ "/>
    <s v="CONGO"/>
    <s v="PALF"/>
    <s v="ɣ"/>
  </r>
  <r>
    <d v="2019-07-16T00:00:00"/>
    <s v="Achat Billet BZV-OUESSO (SEOUL EXPRESS)"/>
    <s v="Transport"/>
    <s v="Investigations"/>
    <m/>
    <n v="15000"/>
    <n v="27.178344295265536"/>
    <n v="551.91"/>
    <n v="-3322357"/>
    <x v="12"/>
    <n v="15"/>
    <s v="EAGLE-AVAAZ "/>
    <s v="CONGO"/>
    <s v="PALF"/>
    <s v="o"/>
  </r>
  <r>
    <d v="2019-07-16T00:00:00"/>
    <s v="Taxi Gare routière - Hôtel"/>
    <s v="Transport"/>
    <s v="Investigations"/>
    <m/>
    <n v="500"/>
    <n v="0.90594480984218451"/>
    <n v="551.91"/>
    <n v="-3322857"/>
    <x v="12"/>
    <s v="décharge"/>
    <s v="EAGLE-AVAAZ "/>
    <s v="CONGO"/>
    <s v="PALF"/>
    <s v="ɣ"/>
  </r>
  <r>
    <d v="2019-07-16T00:00:00"/>
    <s v="Taxi Hôtel 1-  Hôtel 2"/>
    <s v="Transport"/>
    <s v="Investigations"/>
    <m/>
    <n v="500"/>
    <n v="0.90594480984218451"/>
    <n v="551.91"/>
    <n v="-3323357"/>
    <x v="12"/>
    <s v="décharge"/>
    <s v="EAGLE-AVAAZ "/>
    <s v="CONGO"/>
    <s v="PALF"/>
    <s v="ɣ"/>
  </r>
  <r>
    <d v="2019-07-16T00:00:00"/>
    <s v="Taxi Hôtel - Restaurant"/>
    <s v="Transport"/>
    <s v="Investigations"/>
    <m/>
    <n v="500"/>
    <n v="0.90594480984218451"/>
    <n v="551.91"/>
    <n v="-3323857"/>
    <x v="12"/>
    <s v="décharge"/>
    <s v="EAGLE-AVAAZ "/>
    <s v="CONGO"/>
    <s v="PALF"/>
    <s v="ɣ"/>
  </r>
  <r>
    <d v="2019-07-16T00:00:00"/>
    <s v="Taxi Restaurant - Hôtel"/>
    <s v="Transport"/>
    <s v="Investigations"/>
    <m/>
    <n v="500"/>
    <n v="0.90594480984218451"/>
    <n v="551.91"/>
    <n v="-3324357"/>
    <x v="12"/>
    <s v="décharge"/>
    <s v="EAGLE-AVAAZ "/>
    <s v="CONGO"/>
    <s v="PALF"/>
    <s v="ɣ"/>
  </r>
  <r>
    <d v="2019-07-16T00:00:00"/>
    <s v="Taxi bureau-maison d'arrêt de brazzaville pour la visite geôle"/>
    <s v="Transport"/>
    <s v="Legal"/>
    <m/>
    <n v="1000"/>
    <n v="1.7600675865953253"/>
    <n v="568.16"/>
    <n v="-3325357"/>
    <x v="6"/>
    <s v="Décharge"/>
    <s v="EAGLE-USFWS"/>
    <s v="CONGO"/>
    <s v="PALF"/>
    <s v="ɣ"/>
  </r>
  <r>
    <d v="2019-07-16T00:00:00"/>
    <s v="Taxi maison d'arrêt-bureau"/>
    <s v="Transport"/>
    <s v="Legal"/>
    <m/>
    <n v="1000"/>
    <n v="1.7600675865953253"/>
    <n v="568.16"/>
    <n v="-3326357"/>
    <x v="6"/>
    <s v="Décharge"/>
    <s v="EAGLE-USFWS"/>
    <s v="CONGO"/>
    <s v="PALF"/>
    <s v="ɣ"/>
  </r>
  <r>
    <d v="2019-07-16T00:00:00"/>
    <s v="Ration des détenus à la maison d'arrêt de BZV"/>
    <s v="Jail Visit"/>
    <s v="Legal"/>
    <m/>
    <n v="8000"/>
    <n v="14.080540692762602"/>
    <n v="568.16"/>
    <n v="-3334357"/>
    <x v="6"/>
    <s v="Décharge"/>
    <s v="EAGLE-USFWS"/>
    <s v="CONGO"/>
    <s v="PALF"/>
    <s v="ɣ"/>
  </r>
  <r>
    <d v="2019-07-16T00:00:00"/>
    <s v="Taxi domicile-Bureau-domicile"/>
    <s v="Transport"/>
    <s v="Management"/>
    <m/>
    <n v="2000"/>
    <n v="3.5283325100557477"/>
    <n v="566.84"/>
    <n v="-3336357"/>
    <x v="8"/>
    <s v="Décharge"/>
    <s v="Wildcat"/>
    <s v="CONGO"/>
    <s v="PALF"/>
    <s v="ɣ"/>
  </r>
  <r>
    <d v="2019-07-16T00:00:00"/>
    <s v="Food allowance pendant la pause"/>
    <s v="Personnel"/>
    <s v="Management"/>
    <m/>
    <n v="1000"/>
    <n v="1.7641662550278738"/>
    <n v="566.84"/>
    <n v="-3337357"/>
    <x v="8"/>
    <s v="Décharge"/>
    <s v="Wildcat"/>
    <s v="CONGO"/>
    <s v="PALF"/>
    <s v="ɣ"/>
  </r>
  <r>
    <d v="2019-07-16T00:00:00"/>
    <s v="Taxi domicile-WCS"/>
    <s v="Transport"/>
    <s v="Legal"/>
    <m/>
    <n v="1000"/>
    <n v="1.7600675865953253"/>
    <n v="568.16"/>
    <n v="-3338357"/>
    <x v="9"/>
    <s v="Décharge"/>
    <s v="EAGLE-USFWS"/>
    <s v="CONGO"/>
    <s v="PALF"/>
    <s v="ɣ"/>
  </r>
  <r>
    <d v="2019-07-16T00:00:00"/>
    <s v="Taxi oyo-Makoua"/>
    <s v="Transport"/>
    <s v="Legal"/>
    <m/>
    <n v="7000"/>
    <n v="12.320473106167277"/>
    <n v="568.16"/>
    <n v="-3345357"/>
    <x v="9"/>
    <s v="Décharge"/>
    <s v="EAGLE-USFWS"/>
    <s v="CONGO"/>
    <s v="PALF"/>
    <s v="ɣ"/>
  </r>
  <r>
    <d v="2019-07-16T00:00:00"/>
    <s v="Taxi Moto gare routière-hôtel à Makoua"/>
    <s v="Transport"/>
    <s v="Legal"/>
    <m/>
    <n v="300"/>
    <n v="0.52802027597859758"/>
    <n v="568.16"/>
    <n v="-3345657"/>
    <x v="9"/>
    <s v="Décharge"/>
    <s v="EAGLE-USFWS"/>
    <s v="CONGO"/>
    <s v="PALF"/>
    <s v="ɣ"/>
  </r>
  <r>
    <d v="2019-07-16T00:00:00"/>
    <s v="Taxi moto hôtel 1-hôtel 2 à Makoua"/>
    <s v="Transport"/>
    <s v="Legal"/>
    <m/>
    <n v="300"/>
    <n v="0.52802027597859758"/>
    <n v="568.16"/>
    <n v="-3345957"/>
    <x v="9"/>
    <s v="Décharge"/>
    <s v="EAGLE-USFWS"/>
    <s v="CONGO"/>
    <s v="PALF"/>
    <s v="ɣ"/>
  </r>
  <r>
    <d v="2019-07-16T00:00:00"/>
    <s v="Taxi moto hôtel 1-hôtel 2  à makoua"/>
    <s v="Transport"/>
    <s v="Legal"/>
    <m/>
    <n v="300"/>
    <n v="0.52802027597859758"/>
    <n v="568.16"/>
    <n v="-3346257"/>
    <x v="9"/>
    <s v="Décharge"/>
    <s v="EAGLE-USFWS"/>
    <s v="CONGO"/>
    <s v="PALF"/>
    <s v="ɣ"/>
  </r>
  <r>
    <d v="2019-07-16T00:00:00"/>
    <s v="Taxi moto hôtel 2-hotel 3 à makoua"/>
    <s v="Transport"/>
    <s v="Legal"/>
    <m/>
    <n v="300"/>
    <n v="0.52802027597859758"/>
    <n v="568.16"/>
    <n v="-3346557"/>
    <x v="9"/>
    <s v="Décharge"/>
    <s v="EAGLE-USFWS"/>
    <s v="CONGO"/>
    <s v="PALF"/>
    <s v="ɣ"/>
  </r>
  <r>
    <d v="2019-07-16T00:00:00"/>
    <s v="Taxi moto hôtel 3-rond point à makoua"/>
    <s v="Transport"/>
    <s v="Legal"/>
    <m/>
    <n v="300"/>
    <n v="0.52802027597859758"/>
    <n v="568.16"/>
    <n v="-3346857"/>
    <x v="9"/>
    <s v="Décharge"/>
    <s v="EAGLE-USFWS"/>
    <s v="CONGO"/>
    <s v="PALF"/>
    <s v="ɣ"/>
  </r>
  <r>
    <d v="2019-07-16T00:00:00"/>
    <s v="Taxi moto rond point-hôtel à makoua"/>
    <s v="Transport"/>
    <s v="Legal"/>
    <m/>
    <n v="300"/>
    <n v="0.52802027597859758"/>
    <n v="568.16"/>
    <n v="-3347157"/>
    <x v="9"/>
    <s v="Décharge"/>
    <s v="EAGLE-USFWS"/>
    <s v="CONGO"/>
    <s v="PALF"/>
    <s v="ɣ"/>
  </r>
  <r>
    <d v="2019-07-16T00:00:00"/>
    <s v="Taxi moto hôtel -restaurant à makoua"/>
    <s v="Transport"/>
    <s v="Legal"/>
    <m/>
    <n v="300"/>
    <n v="0.52802027597859758"/>
    <n v="568.16"/>
    <n v="-3347457"/>
    <x v="9"/>
    <s v="Décharge"/>
    <s v="EAGLE-USFWS"/>
    <s v="CONGO"/>
    <s v="PALF"/>
    <s v="ɣ"/>
  </r>
  <r>
    <d v="2019-07-16T00:00:00"/>
    <s v="Taxi moto restaurant-hôtel à makoua"/>
    <s v="Transport"/>
    <s v="Legal"/>
    <m/>
    <n v="300"/>
    <n v="0.52802027597859758"/>
    <n v="568.16"/>
    <n v="-3347757"/>
    <x v="9"/>
    <s v="Décharge"/>
    <s v="EAGLE-USFWS"/>
    <s v="CONGO"/>
    <s v="PALF"/>
    <s v="ɣ"/>
  </r>
  <r>
    <d v="2019-07-17T00:00:00"/>
    <s v="Courses taxi à OUESSO"/>
    <s v="Transport"/>
    <s v="Investigations"/>
    <m/>
    <n v="3500"/>
    <n v="6.3416136688952909"/>
    <n v="551.91"/>
    <n v="-3351257"/>
    <x v="12"/>
    <s v="décharge"/>
    <s v="EAGLE-AVAAZ "/>
    <s v="CONGO"/>
    <s v="PALF"/>
    <s v="ɣ"/>
  </r>
  <r>
    <d v="2019-07-17T00:00:00"/>
    <s v="Achat boisson et repas pour la cible en renforcement de la confiance"/>
    <s v="Trust building"/>
    <s v="Investigations"/>
    <m/>
    <n v="3000"/>
    <n v="5.4356688590531066"/>
    <n v="551.91"/>
    <n v="-3354257"/>
    <x v="12"/>
    <s v="décharge"/>
    <s v="EAGLE-AVAAZ "/>
    <s v="CONGO"/>
    <s v="PALF"/>
    <s v="ɣ"/>
  </r>
  <r>
    <d v="2019-07-17T00:00:00"/>
    <s v="Taxi Bureau PALF-Radio Rurale"/>
    <s v="Transport"/>
    <s v="Media"/>
    <m/>
    <n v="1000"/>
    <n v="1.7600675865953253"/>
    <n v="568.16"/>
    <n v="-3355257"/>
    <x v="3"/>
    <s v="Décharge"/>
    <s v="EAGLE-USFWS"/>
    <s v="CONGO"/>
    <s v="PALF"/>
    <s v="ɣ"/>
  </r>
  <r>
    <d v="2019-07-17T00:00:00"/>
    <s v="Taxi Radio Rurale-ES TV"/>
    <s v="Transport"/>
    <s v="Media"/>
    <m/>
    <n v="1000"/>
    <n v="1.7600675865953253"/>
    <n v="568.16"/>
    <n v="-3356257"/>
    <x v="3"/>
    <s v="Décharge"/>
    <s v="EAGLE-USFWS"/>
    <s v="CONGO"/>
    <s v="PALF"/>
    <s v="ɣ"/>
  </r>
  <r>
    <d v="2019-07-17T00:00:00"/>
    <s v="Taxi ES TV-Radio Liberté "/>
    <s v="Transport"/>
    <s v="Media"/>
    <m/>
    <n v="1000"/>
    <n v="1.7600675865953253"/>
    <n v="568.16"/>
    <n v="-3357257"/>
    <x v="3"/>
    <s v="Décharge"/>
    <s v="EAGLE-USFWS"/>
    <s v="CONGO"/>
    <s v="PALF"/>
    <s v="ɣ"/>
  </r>
  <r>
    <d v="2019-07-17T00:00:00"/>
    <s v="Taxi Radio Liberté-Bureau PALF"/>
    <s v="Transport"/>
    <s v="Media"/>
    <m/>
    <n v="1000"/>
    <n v="1.7600675865953253"/>
    <n v="568.16"/>
    <n v="-3358257"/>
    <x v="3"/>
    <s v="Décharge"/>
    <s v="EAGLE-USFWS"/>
    <s v="CONGO"/>
    <s v="PALF"/>
    <s v="ɣ"/>
  </r>
  <r>
    <d v="2019-07-17T00:00:00"/>
    <s v="Taxi Domicile-Beach (mission Kinshasa)"/>
    <s v="Transport"/>
    <s v="Investigations"/>
    <m/>
    <n v="1000"/>
    <n v="1.811889619684369"/>
    <n v="551.91"/>
    <n v="-3359257"/>
    <x v="4"/>
    <s v="Décharge"/>
    <s v="EAGLE-AVAAZ "/>
    <s v="CONGO"/>
    <s v="PALF"/>
    <s v="ɣ"/>
  </r>
  <r>
    <d v="2019-07-17T00:00:00"/>
    <s v="Achat billet Brazzaville-Kinshasa (cannot rapide)"/>
    <s v="Transport"/>
    <s v="Investigations"/>
    <m/>
    <n v="11000"/>
    <n v="19.930785816528058"/>
    <n v="551.91"/>
    <n v="-3370257"/>
    <x v="4"/>
    <s v="oui"/>
    <s v="EAGLE-AVAAZ "/>
    <s v="CONGO"/>
    <s v="PALF"/>
    <s v="o"/>
  </r>
  <r>
    <d v="2019-07-17T00:00:00"/>
    <s v="Paiement frais du port (formalités départ pour Kinshasa)"/>
    <s v="Travel expenses"/>
    <s v="Investigations"/>
    <m/>
    <n v="1200"/>
    <n v="2.1742675436212426"/>
    <n v="551.91"/>
    <n v="-3371457"/>
    <x v="4"/>
    <n v="689895"/>
    <s v="EAGLE-AVAAZ "/>
    <s v="CONGO"/>
    <s v="PALF"/>
    <s v="o"/>
  </r>
  <r>
    <d v="2019-07-17T00:00:00"/>
    <s v="Achat vignette/voyage mission RDC"/>
    <s v="Travel expenses"/>
    <s v="Investigations"/>
    <m/>
    <n v="200"/>
    <n v="0.36237792393687379"/>
    <n v="551.91"/>
    <n v="-3371657"/>
    <x v="4"/>
    <n v="94583"/>
    <s v="EAGLE-AVAAZ "/>
    <s v="CONGO"/>
    <s v="PALF"/>
    <s v="o"/>
  </r>
  <r>
    <d v="2019-07-17T00:00:00"/>
    <s v="Paiment frais immigration (cachet sur le passeport)/Voyage mission RDC"/>
    <s v="Travel expenses"/>
    <s v="Investigations"/>
    <m/>
    <n v="2000"/>
    <n v="3.623779239368738"/>
    <n v="551.91"/>
    <n v="-3373657"/>
    <x v="4"/>
    <s v="Décharge"/>
    <s v="EAGLE-AVAAZ "/>
    <s v="CONGO"/>
    <s v="PALF"/>
    <s v="ɣ"/>
  </r>
  <r>
    <d v="2019-07-17T00:00:00"/>
    <s v="Paiement jeton full /voyage mission RDC"/>
    <s v="Travel expenses"/>
    <s v="Investigations"/>
    <m/>
    <n v="1000"/>
    <n v="1.811889619684369"/>
    <n v="551.91"/>
    <n v="-3374657"/>
    <x v="4"/>
    <s v="oui"/>
    <s v="EAGLE-AVAAZ "/>
    <s v="CONGO"/>
    <s v="PALF"/>
    <s v="o"/>
  </r>
  <r>
    <d v="2019-07-17T00:00:00"/>
    <s v="Paiement REDEVANCE (arrivé à Kinshasa)/voyage mission RDC"/>
    <s v="Travel expenses"/>
    <s v="Investigations"/>
    <m/>
    <n v="1200"/>
    <n v="2.1742675436212426"/>
    <n v="551.91"/>
    <n v="-3375857"/>
    <x v="4"/>
    <n v="92831"/>
    <s v="EAGLE-AVAAZ "/>
    <s v="CONGO"/>
    <s v="PALF"/>
    <s v="o"/>
  </r>
  <r>
    <d v="2019-07-17T00:00:00"/>
    <s v="Paiement police (fouille)/Voyage mission RDC"/>
    <s v="Travel expenses"/>
    <s v="Investigations"/>
    <m/>
    <n v="1000"/>
    <n v="1.811889619684369"/>
    <n v="551.91"/>
    <n v="-3376857"/>
    <x v="4"/>
    <s v="oui"/>
    <s v="EAGLE-AVAAZ "/>
    <s v="CONGO"/>
    <s v="PALF"/>
    <s v="o"/>
  </r>
  <r>
    <d v="2019-07-17T00:00:00"/>
    <s v="Service immigration (cachet sur le passeport)/Voyage mission RDC"/>
    <s v="Travel expenses"/>
    <s v="Investigations"/>
    <m/>
    <n v="2000"/>
    <n v="3.623779239368738"/>
    <n v="551.91"/>
    <n v="-3378857"/>
    <x v="4"/>
    <s v="Décharge"/>
    <s v="EAGLE-AVAAZ "/>
    <s v="CONGO"/>
    <s v="PALF"/>
    <s v="ɣ"/>
  </r>
  <r>
    <d v="2019-07-17T00:00:00"/>
    <s v="Achat crédit téléphonique (activation internet)/Voyage mission RDC"/>
    <s v="Telephone"/>
    <s v="Office"/>
    <m/>
    <n v="10500"/>
    <n v="18.523745677792675"/>
    <n v="566.84"/>
    <n v="-3389357"/>
    <x v="4"/>
    <s v="Décharge"/>
    <s v="Wildcat"/>
    <s v="CONGO"/>
    <s v="PALF"/>
    <s v="ɣ"/>
  </r>
  <r>
    <d v="2019-07-17T00:00:00"/>
    <s v="Achat crédit téléphonique (appel et sms)/Voyage mission RDC"/>
    <s v="Telephone"/>
    <s v="Office"/>
    <m/>
    <n v="6000"/>
    <n v="10.584997530167243"/>
    <n v="566.84"/>
    <n v="-3395357"/>
    <x v="4"/>
    <s v="Décharge"/>
    <s v="Wildcat"/>
    <s v="CONGO"/>
    <s v="PALF"/>
    <s v="ɣ"/>
  </r>
  <r>
    <d v="2019-07-17T00:00:00"/>
    <s v="Taxi Beach-24-Victoire (recherche de l'hôtel)"/>
    <s v="Transport"/>
    <s v="Investigations"/>
    <m/>
    <n v="2000"/>
    <n v="3.623779239368738"/>
    <n v="551.91"/>
    <n v="-3397357"/>
    <x v="4"/>
    <s v="Décharge"/>
    <s v="EAGLE-AVAAZ "/>
    <s v="CONGO"/>
    <s v="PALF"/>
    <s v="ɣ"/>
  </r>
  <r>
    <d v="2019-07-17T00:00:00"/>
    <s v="Taxi Victoire-Ngaba-Matongé (recherche de l'hôtel et trouvé)"/>
    <s v="Transport"/>
    <s v="Investigations"/>
    <m/>
    <n v="2500"/>
    <n v="4.5297240492109223"/>
    <n v="551.91"/>
    <n v="-3399857"/>
    <x v="4"/>
    <s v="Décharge"/>
    <s v="EAGLE-AVAAZ "/>
    <s v="CONGO"/>
    <s v="PALF"/>
    <s v="ɣ"/>
  </r>
  <r>
    <d v="2019-07-17T00:00:00"/>
    <s v="Taxi Hôtel-Chez John- Chez louis (rencontre avec les cibles et voir les produits)"/>
    <s v="Transport"/>
    <s v="Investigations"/>
    <m/>
    <n v="2000"/>
    <n v="3.623779239368738"/>
    <n v="551.91"/>
    <n v="-3401857"/>
    <x v="4"/>
    <s v="Décharge"/>
    <s v="EAGLE-AVAAZ "/>
    <s v="CONGO"/>
    <s v="PALF"/>
    <s v="ɣ"/>
  </r>
  <r>
    <d v="2019-07-17T00:00:00"/>
    <s v="Taxi chez Louis-Hôtel (retour à l'hôtel)"/>
    <s v="Transport"/>
    <s v="Investigations"/>
    <m/>
    <n v="1500"/>
    <n v="2.7178344295265533"/>
    <n v="551.91"/>
    <n v="-3403357"/>
    <x v="4"/>
    <s v="Décharge"/>
    <s v="EAGLE-AVAAZ "/>
    <s v="CONGO"/>
    <s v="PALF"/>
    <s v="ɣ"/>
  </r>
  <r>
    <d v="2019-07-17T00:00:00"/>
    <s v="Achat boisson (rencontre avec les 2 cibles)"/>
    <s v="Trust building"/>
    <s v="Investigations"/>
    <m/>
    <n v="5500"/>
    <n v="9.9653929082640289"/>
    <n v="551.91"/>
    <n v="-3408857"/>
    <x v="4"/>
    <s v="Décharge"/>
    <s v="EAGLE-AVAAZ "/>
    <s v="CONGO"/>
    <s v="PALF"/>
    <s v="ɣ"/>
  </r>
  <r>
    <d v="2019-07-17T00:00:00"/>
    <s v="Taxi domicile-Bureau-domicile"/>
    <s v="Transport"/>
    <s v="Management"/>
    <m/>
    <n v="2000"/>
    <n v="3.5283325100557477"/>
    <n v="566.84"/>
    <n v="-3410857"/>
    <x v="8"/>
    <s v="Décharge"/>
    <s v="Wildcat"/>
    <s v="CONGO"/>
    <s v="PALF"/>
    <s v="ɣ"/>
  </r>
  <r>
    <d v="2019-07-17T00:00:00"/>
    <s v="Food allowance pendant la pause"/>
    <s v="Personnel"/>
    <s v="Management"/>
    <m/>
    <n v="1000"/>
    <n v="1.7641662550278738"/>
    <n v="566.84"/>
    <n v="-3411857"/>
    <x v="8"/>
    <s v="Décharge"/>
    <s v="Wildcat"/>
    <s v="CONGO"/>
    <s v="PALF"/>
    <s v="ɣ"/>
  </r>
  <r>
    <d v="2019-07-17T00:00:00"/>
    <s v="Taxi domicile-Bureau-congotel-bureau"/>
    <s v="Transport"/>
    <s v="Management"/>
    <m/>
    <n v="2000"/>
    <n v="3.5283325100557477"/>
    <n v="566.84"/>
    <n v="-3413857"/>
    <x v="8"/>
    <s v="Décharge"/>
    <s v="Wildcat"/>
    <s v="CONGO"/>
    <s v="PALF"/>
    <s v="ɣ"/>
  </r>
  <r>
    <d v="2019-07-17T00:00:00"/>
    <s v="Achat materiel travaux et frais main d'oeuvre éléctricien"/>
    <s v="Services"/>
    <s v="Office"/>
    <m/>
    <n v="34000"/>
    <n v="59.98165267094771"/>
    <n v="566.84"/>
    <n v="-3447857"/>
    <x v="8"/>
    <s v="oui"/>
    <s v="Wildcat"/>
    <s v="CONGO"/>
    <s v="PALF"/>
    <s v="o"/>
  </r>
  <r>
    <d v="2019-07-17T00:00:00"/>
    <s v="Taxi Moto hôtel-gare routière à makoua"/>
    <s v="Transport"/>
    <s v="Legal"/>
    <m/>
    <n v="300"/>
    <n v="0.52802027597859758"/>
    <n v="568.16"/>
    <n v="-3448157"/>
    <x v="9"/>
    <s v="Décharge"/>
    <s v="EAGLE-USFWS"/>
    <s v="CONGO"/>
    <s v="PALF"/>
    <s v="ɣ"/>
  </r>
  <r>
    <d v="2019-07-17T00:00:00"/>
    <s v="Paiement frais d'hôtel à makoua du 17 au 18 juillet 2019"/>
    <s v="Travel subsistence"/>
    <s v="Legal"/>
    <m/>
    <n v="10000"/>
    <n v="17.600675865953253"/>
    <n v="568.16"/>
    <n v="-3458157"/>
    <x v="9"/>
    <s v="oui"/>
    <s v="EAGLE-USFWS"/>
    <s v="CONGO"/>
    <s v="PALF"/>
    <s v="o"/>
  </r>
  <r>
    <d v="2019-07-17T00:00:00"/>
    <s v="Taxi domicile - gare routière ocean pour mission de Souanké"/>
    <s v="Transport"/>
    <s v="Investigations"/>
    <m/>
    <n v="1000"/>
    <n v="1.811889619684369"/>
    <n v="551.91"/>
    <n v="-3459157"/>
    <x v="10"/>
    <s v="décharge"/>
    <s v="EAGLE-AVAAZ "/>
    <s v="CONGO"/>
    <s v="PALF"/>
    <s v="ɣ"/>
  </r>
  <r>
    <d v="2019-07-17T00:00:00"/>
    <s v="Achat billet ocean BZV-Ouesso pour mission de Souanké"/>
    <s v="Transport"/>
    <s v="Investigations"/>
    <m/>
    <n v="20000"/>
    <n v="36.237792393687378"/>
    <n v="551.91"/>
    <n v="-3479157"/>
    <x v="10"/>
    <s v="oui"/>
    <s v="EAGLE-AVAAZ "/>
    <s v="CONGO"/>
    <s v="PALF"/>
    <s v="o"/>
  </r>
  <r>
    <d v="2019-07-17T00:00:00"/>
    <s v="Taxi gare ocean Ouesso - hôtel mission de Souanké"/>
    <s v="Transport"/>
    <s v="Investigations"/>
    <m/>
    <n v="800"/>
    <n v="1.4495116957474952"/>
    <n v="551.91"/>
    <n v="-3479957"/>
    <x v="10"/>
    <s v="décharge"/>
    <s v="EAGLE-AVAAZ "/>
    <s v="CONGO"/>
    <s v="PALF"/>
    <s v="ɣ"/>
  </r>
  <r>
    <d v="2019-07-17T00:00:00"/>
    <s v="Taxi hôtel - restaurant pour achat à manger"/>
    <s v="Transport"/>
    <s v="Investigations"/>
    <m/>
    <n v="800"/>
    <n v="1.4495116957474952"/>
    <n v="551.91"/>
    <n v="-3480757"/>
    <x v="10"/>
    <s v="décharge"/>
    <s v="EAGLE-AVAAZ "/>
    <s v="CONGO"/>
    <s v="PALF"/>
    <s v="ɣ"/>
  </r>
  <r>
    <d v="2019-07-17T00:00:00"/>
    <s v="Taxi restaurant - hôtel mission souanké"/>
    <s v="Transport"/>
    <s v="Investigations"/>
    <m/>
    <n v="800"/>
    <n v="1.4495116957474952"/>
    <n v="551.91"/>
    <n v="-3481557"/>
    <x v="10"/>
    <s v="décharge"/>
    <s v="EAGLE-AVAAZ "/>
    <s v="CONGO"/>
    <s v="PALF"/>
    <s v="ɣ"/>
  </r>
  <r>
    <d v="2019-07-17T00:00:00"/>
    <s v="Frais de mission Jack Bénisson MALONGA pour 03 mois /CHQ N°3126113"/>
    <s v="Travel subsistence"/>
    <s v="Legal"/>
    <m/>
    <n v="920000"/>
    <n v="1402.5309585841756"/>
    <n v="655.95699999999999"/>
    <n v="-4401557"/>
    <x v="11"/>
    <n v="3126113"/>
    <s v="UE"/>
    <s v="CONGO"/>
    <s v="RALFF"/>
    <s v="o"/>
  </r>
  <r>
    <d v="2019-07-17T00:00:00"/>
    <s v="FRAIS RET.DEPLACE Chq n°3126113"/>
    <s v="Bank fees"/>
    <s v="Office"/>
    <m/>
    <n v="3484"/>
    <n v="5.3113237605513772"/>
    <n v="655.95699999999999"/>
    <n v="-4405041"/>
    <x v="11"/>
    <n v="3126113"/>
    <s v="UE"/>
    <s v="CONGO"/>
    <s v="RALFF"/>
    <s v="o"/>
  </r>
  <r>
    <d v="2019-07-17T00:00:00"/>
    <s v="Paiement frais d'hôtel 01 nuitée du 17 au 18/07/2019 mission de Souanké à OUESSO"/>
    <s v="Travel subsistence"/>
    <s v="Investigations"/>
    <m/>
    <n v="15000"/>
    <n v="27.178344295265536"/>
    <n v="551.91"/>
    <n v="-4420041"/>
    <x v="10"/>
    <n v="55"/>
    <s v="EAGLE-AVAAZ "/>
    <s v="CONGO"/>
    <s v="PALF"/>
    <s v="o"/>
  </r>
  <r>
    <d v="2019-07-18T00:00:00"/>
    <s v="Courses taxi à OUESSO"/>
    <s v="Transport"/>
    <s v="Investigations"/>
    <m/>
    <n v="4000"/>
    <n v="7.2475584787374761"/>
    <n v="551.91"/>
    <n v="-4424041"/>
    <x v="12"/>
    <s v="décharge"/>
    <s v="EAGLE-AVAAZ "/>
    <s v="CONGO"/>
    <s v="PALF"/>
    <s v="ɣ"/>
  </r>
  <r>
    <d v="2019-07-18T00:00:00"/>
    <s v="Achat boisson et repas pour la cible en renforcement de la confiance"/>
    <s v="Trust building"/>
    <s v="Investigations"/>
    <m/>
    <n v="4000"/>
    <n v="7.2475584787374761"/>
    <n v="551.91"/>
    <n v="-4428041"/>
    <x v="12"/>
    <s v="décharge"/>
    <s v="EAGLE-AVAAZ "/>
    <s v="CONGO"/>
    <s v="PALF"/>
    <s v="ɣ"/>
  </r>
  <r>
    <d v="2019-07-18T00:00:00"/>
    <s v="Taxi Bureau-BCI-agences WU-Bureau"/>
    <s v="Transport"/>
    <s v="Management"/>
    <m/>
    <n v="5000"/>
    <n v="8.8208312751393692"/>
    <n v="566.84"/>
    <n v="-4433041"/>
    <x v="15"/>
    <s v="OUI"/>
    <s v="Wildcat"/>
    <s v="CONGO"/>
    <s v="PALF"/>
    <s v="ɣ"/>
  </r>
  <r>
    <d v="2019-07-18T00:00:00"/>
    <s v="Frais de transfert à CI64/OUESSO"/>
    <s v="Transfer fees"/>
    <s v="Office"/>
    <m/>
    <n v="1480"/>
    <n v="2.610966057441253"/>
    <n v="566.84"/>
    <n v="-4434521"/>
    <x v="15"/>
    <s v="41/GCF"/>
    <s v="Wildcat"/>
    <s v="CONGO"/>
    <s v="PALF"/>
    <s v="o"/>
  </r>
  <r>
    <d v="2019-07-18T00:00:00"/>
    <s v="Taxi hôtel-Lingwala-Saio (investigation sur terrain)"/>
    <s v="Transport"/>
    <s v="Investigations"/>
    <m/>
    <n v="2000"/>
    <n v="3.623779239368738"/>
    <n v="551.91"/>
    <n v="-4436521"/>
    <x v="4"/>
    <s v="Décharge"/>
    <s v="EAGLE-AVAAZ "/>
    <s v="CONGO"/>
    <s v="PALF"/>
    <s v="ɣ"/>
  </r>
  <r>
    <d v="2019-07-18T00:00:00"/>
    <s v="Taxi Saio-Victoire-Ngaba (investigation sur terrain et rencontre)"/>
    <s v="Transport"/>
    <s v="Investigations"/>
    <m/>
    <n v="2500"/>
    <n v="4.5297240492109223"/>
    <n v="551.91"/>
    <n v="-4439021"/>
    <x v="4"/>
    <s v="Décharge"/>
    <s v="EAGLE-AVAAZ "/>
    <s v="CONGO"/>
    <s v="PALF"/>
    <s v="ɣ"/>
  </r>
  <r>
    <d v="2019-07-18T00:00:00"/>
    <s v="Achat boisson (rencontre avec une cible)"/>
    <s v="Trust building"/>
    <s v="Investigations"/>
    <m/>
    <n v="2000"/>
    <n v="3.623779239368738"/>
    <n v="551.91"/>
    <n v="-4441021"/>
    <x v="4"/>
    <s v="Décharge"/>
    <s v="EAGLE-AVAAZ "/>
    <s v="CONGO"/>
    <s v="PALF"/>
    <s v="ɣ"/>
  </r>
  <r>
    <d v="2019-07-18T00:00:00"/>
    <s v="Taxi Ngaba-Foire nationale (rencontre avec une cible)"/>
    <s v="Transport"/>
    <s v="Investigations"/>
    <m/>
    <n v="1000"/>
    <n v="1.811889619684369"/>
    <n v="551.91"/>
    <n v="-4442021"/>
    <x v="4"/>
    <s v="Décharge"/>
    <s v="EAGLE-AVAAZ "/>
    <s v="CONGO"/>
    <s v="PALF"/>
    <s v="ɣ"/>
  </r>
  <r>
    <d v="2019-07-18T00:00:00"/>
    <s v="Taxi Foire-vers le stade-Huillerie (investigation sur terrain)"/>
    <s v="Transport"/>
    <s v="Investigations"/>
    <m/>
    <n v="2000"/>
    <n v="3.623779239368738"/>
    <n v="551.91"/>
    <n v="-4444021"/>
    <x v="4"/>
    <s v="Décharge"/>
    <s v="EAGLE-AVAAZ "/>
    <s v="CONGO"/>
    <s v="PALF"/>
    <s v="ɣ"/>
  </r>
  <r>
    <d v="2019-07-18T00:00:00"/>
    <s v="Taxi Huilerie-Hôtel (retour à l'hôtel)"/>
    <s v="Transport"/>
    <s v="Investigations"/>
    <m/>
    <n v="1000"/>
    <n v="1.811889619684369"/>
    <n v="551.91"/>
    <n v="-4445021"/>
    <x v="4"/>
    <s v="Décharge"/>
    <s v="EAGLE-AVAAZ "/>
    <s v="CONGO"/>
    <s v="PALF"/>
    <s v="ɣ"/>
  </r>
  <r>
    <d v="2019-07-18T00:00:00"/>
    <s v="Taxi domicile-Bureau-domicile"/>
    <s v="Transport"/>
    <s v="Management"/>
    <m/>
    <n v="2000"/>
    <n v="3.5283325100557477"/>
    <n v="566.84"/>
    <n v="-4447021"/>
    <x v="8"/>
    <s v="Décharge"/>
    <s v="Wildcat"/>
    <s v="CONGO"/>
    <s v="PALF"/>
    <s v="ɣ"/>
  </r>
  <r>
    <d v="2019-07-18T00:00:00"/>
    <s v="Food allowance pendant la pause"/>
    <s v="Personnel"/>
    <s v="Management"/>
    <m/>
    <n v="1000"/>
    <n v="1.7641662550278738"/>
    <n v="566.84"/>
    <n v="-4448021"/>
    <x v="8"/>
    <s v="Décharge"/>
    <s v="Wildcat"/>
    <s v="CONGO"/>
    <s v="PALF"/>
    <s v="ɣ"/>
  </r>
  <r>
    <d v="2019-07-18T00:00:00"/>
    <s v="Taxi Makoua-Ouesso"/>
    <s v="Transport"/>
    <s v="Legal"/>
    <m/>
    <n v="10000"/>
    <n v="17.600675865953253"/>
    <n v="568.16"/>
    <n v="-4458021"/>
    <x v="9"/>
    <s v="Décharge"/>
    <s v="EAGLE-USFWS"/>
    <s v="CONGO"/>
    <s v="PALF"/>
    <s v="ɣ"/>
  </r>
  <r>
    <d v="2019-07-18T00:00:00"/>
    <s v="Taxi gare routière-résidence palf à Ouesso"/>
    <s v="Transport"/>
    <s v="Legal"/>
    <m/>
    <n v="500"/>
    <n v="0.88003379329766263"/>
    <n v="568.16"/>
    <n v="-4458521"/>
    <x v="9"/>
    <s v="Décharge"/>
    <s v="EAGLE-USFWS"/>
    <s v="CONGO"/>
    <s v="PALF"/>
    <s v="ɣ"/>
  </r>
  <r>
    <d v="2019-07-18T00:00:00"/>
    <s v="Taxi résidence-ddef à Ouesso"/>
    <s v="Transport"/>
    <s v="Legal"/>
    <m/>
    <n v="500"/>
    <n v="0.88003379329766263"/>
    <n v="568.16"/>
    <n v="-4459021"/>
    <x v="9"/>
    <s v="Décharge"/>
    <s v="EAGLE-USFWS"/>
    <s v="CONGO"/>
    <s v="PALF"/>
    <s v="ɣ"/>
  </r>
  <r>
    <d v="2019-07-18T00:00:00"/>
    <s v="Taxi DDEF-TGI à Ouesso"/>
    <s v="Transport"/>
    <s v="Legal"/>
    <m/>
    <n v="500"/>
    <n v="0.88003379329766263"/>
    <n v="568.16"/>
    <n v="-4459521"/>
    <x v="9"/>
    <s v="Décharge"/>
    <s v="EAGLE-USFWS"/>
    <s v="CONGO"/>
    <s v="PALF"/>
    <s v="ɣ"/>
  </r>
  <r>
    <d v="2019-07-18T00:00:00"/>
    <s v="Taxi TGI-Ddef à Ouesso"/>
    <s v="Transport"/>
    <s v="Legal"/>
    <m/>
    <n v="500"/>
    <n v="0.88003379329766263"/>
    <n v="568.16"/>
    <n v="-4460021"/>
    <x v="9"/>
    <s v="Décharge"/>
    <s v="EAGLE-USFWS"/>
    <s v="CONGO"/>
    <s v="PALF"/>
    <s v="ɣ"/>
  </r>
  <r>
    <d v="2019-07-18T00:00:00"/>
    <s v="Taxi ddef-agence océan du nord à Ouesso"/>
    <s v="Transport"/>
    <s v="Legal"/>
    <m/>
    <n v="500"/>
    <n v="0.88003379329766263"/>
    <n v="568.16"/>
    <n v="-4460521"/>
    <x v="9"/>
    <s v="Décharge"/>
    <s v="EAGLE-USFWS"/>
    <s v="CONGO"/>
    <s v="PALF"/>
    <s v="ɣ"/>
  </r>
  <r>
    <d v="2019-07-18T00:00:00"/>
    <s v="Taxi agence océan du nord-agence stélimac à Ouesso"/>
    <s v="Transport"/>
    <s v="Legal"/>
    <m/>
    <n v="500"/>
    <n v="0.88003379329766263"/>
    <n v="568.16"/>
    <n v="-4461021"/>
    <x v="9"/>
    <s v="Décharge"/>
    <s v="EAGLE-USFWS"/>
    <s v="CONGO"/>
    <s v="PALF"/>
    <s v="ɣ"/>
  </r>
  <r>
    <d v="2019-07-18T00:00:00"/>
    <s v="Achat billet Ouesso-brazzaville"/>
    <s v="Transport"/>
    <s v="Legal"/>
    <m/>
    <n v="20000"/>
    <n v="35.201351731906506"/>
    <n v="568.16"/>
    <n v="-4481021"/>
    <x v="9"/>
    <n v="2"/>
    <s v="EAGLE-USFWS"/>
    <s v="CONGO"/>
    <s v="PALF"/>
    <s v="o"/>
  </r>
  <r>
    <d v="2019-07-18T00:00:00"/>
    <s v="Taxi agence stélimac-résidence à Ouesso"/>
    <s v="Transport"/>
    <s v="Legal"/>
    <m/>
    <n v="500"/>
    <n v="0.88003379329766263"/>
    <n v="568.16"/>
    <n v="-4481521"/>
    <x v="9"/>
    <s v="Décharge"/>
    <s v="EAGLE-USFWS"/>
    <s v="CONGO"/>
    <s v="PALF"/>
    <s v="ɣ"/>
  </r>
  <r>
    <d v="2019-07-18T00:00:00"/>
    <s v="Taxi résidence-restaurant à ouesso"/>
    <s v="Transport"/>
    <s v="Legal"/>
    <m/>
    <n v="500"/>
    <n v="0.88003379329766263"/>
    <n v="568.16"/>
    <n v="-4482021"/>
    <x v="9"/>
    <s v="Décharge"/>
    <s v="EAGLE-USFWS"/>
    <s v="CONGO"/>
    <s v="PALF"/>
    <s v="ɣ"/>
  </r>
  <r>
    <d v="2019-07-18T00:00:00"/>
    <s v="Taxi restaurant-résidence à ouesso"/>
    <s v="Transport"/>
    <s v="Legal"/>
    <m/>
    <n v="500"/>
    <n v="0.88003379329766263"/>
    <n v="568.16"/>
    <n v="-4482521"/>
    <x v="9"/>
    <s v="Décharge"/>
    <s v="EAGLE-USFWS"/>
    <s v="CONGO"/>
    <s v="PALF"/>
    <s v="ɣ"/>
  </r>
  <r>
    <d v="2019-07-18T00:00:00"/>
    <s v="Taxi hôtel - gare routière de souanké à Ouesso "/>
    <s v="Transport"/>
    <s v="Investigations"/>
    <m/>
    <n v="800"/>
    <n v="1.4495116957474952"/>
    <n v="551.91"/>
    <n v="-4483321"/>
    <x v="10"/>
    <s v="décharge"/>
    <s v="EAGLE-AVAAZ "/>
    <s v="CONGO"/>
    <s v="PALF"/>
    <s v="ɣ"/>
  </r>
  <r>
    <d v="2019-07-18T00:00:00"/>
    <s v="Achat du billet ouesso - Souanké pour mission d'investigation"/>
    <s v="Transport"/>
    <s v="Investigations"/>
    <m/>
    <n v="13000"/>
    <n v="23.554565055896795"/>
    <n v="551.91"/>
    <n v="-4496321"/>
    <x v="10"/>
    <s v="décharge"/>
    <s v="EAGLE-AVAAZ "/>
    <s v="CONGO"/>
    <s v="PALF"/>
    <s v="ɣ"/>
  </r>
  <r>
    <d v="2019-07-18T00:00:00"/>
    <s v="Taxi gare routière de souanké - hôtel"/>
    <s v="Transport"/>
    <s v="Investigations"/>
    <m/>
    <n v="500"/>
    <n v="0.90594480984218451"/>
    <n v="551.91"/>
    <n v="-4496821"/>
    <x v="10"/>
    <s v="décharge"/>
    <s v="EAGLE-AVAAZ "/>
    <s v="CONGO"/>
    <s v="PALF"/>
    <s v="ɣ"/>
  </r>
  <r>
    <d v="2019-07-18T00:00:00"/>
    <s v="Taxi hôtel - restaurant pour achat à manger"/>
    <s v="Transport"/>
    <s v="Investigations"/>
    <m/>
    <n v="500"/>
    <n v="0.90594480984218451"/>
    <n v="551.91"/>
    <n v="-4497321"/>
    <x v="10"/>
    <s v="décharge"/>
    <s v="EAGLE-AVAAZ "/>
    <s v="CONGO"/>
    <s v="PALF"/>
    <s v="ɣ"/>
  </r>
  <r>
    <d v="2019-07-18T00:00:00"/>
    <s v="Taxi moto restaurant - hôtel retour du restaurant"/>
    <s v="Transport"/>
    <s v="Investigations"/>
    <m/>
    <n v="500"/>
    <n v="0.90594480984218451"/>
    <n v="551.91"/>
    <n v="-4497821"/>
    <x v="10"/>
    <s v="décharge"/>
    <s v="EAGLE-AVAAZ "/>
    <s v="CONGO"/>
    <s v="PALF"/>
    <s v="ɣ"/>
  </r>
  <r>
    <d v="2019-07-19T00:00:00"/>
    <s v="Courses taxi à OUESSO"/>
    <s v="Transport"/>
    <s v="Investigations"/>
    <m/>
    <n v="3500"/>
    <n v="6.3416136688952909"/>
    <n v="551.91"/>
    <n v="-4501321"/>
    <x v="12"/>
    <s v="décharge"/>
    <s v="EAGLE-AVAAZ "/>
    <s v="CONGO"/>
    <s v="PALF"/>
    <s v="ɣ"/>
  </r>
  <r>
    <d v="2019-07-19T00:00:00"/>
    <s v="Frais de transfert à Jack Bénisson/RCA"/>
    <s v="Transfer fees"/>
    <s v="Office"/>
    <m/>
    <n v="10762"/>
    <n v="18.985957236609977"/>
    <n v="566.84"/>
    <n v="-4512083"/>
    <x v="15"/>
    <s v="WU"/>
    <s v="Wildcat"/>
    <s v="CONGO"/>
    <s v="PALF"/>
    <s v="o"/>
  </r>
  <r>
    <d v="2019-07-19T00:00:00"/>
    <s v="Frais de transfert à Jack Bénisson/RCA"/>
    <s v="Transfer fees"/>
    <s v="Office"/>
    <m/>
    <n v="7634"/>
    <n v="13.467645190882788"/>
    <n v="566.84"/>
    <n v="-4519717"/>
    <x v="15"/>
    <s v="WU"/>
    <s v="Wildcat"/>
    <s v="CONGO"/>
    <s v="PALF"/>
    <s v="o"/>
  </r>
  <r>
    <d v="2019-07-19T00:00:00"/>
    <s v="Frais de transfert à IT87/SOUANKE"/>
    <s v="Transfer fees"/>
    <s v="Office"/>
    <m/>
    <n v="3595"/>
    <n v="6.342177686825206"/>
    <n v="566.84"/>
    <n v="-4523312"/>
    <x v="15"/>
    <s v="20/GCF"/>
    <s v="Wildcat"/>
    <s v="CONGO"/>
    <s v="PALF"/>
    <s v="o"/>
  </r>
  <r>
    <d v="2019-07-19T00:00:00"/>
    <s v="Frais de transfert à I23C/RDC"/>
    <s v="Transfer fees"/>
    <s v="Office"/>
    <m/>
    <n v="14664"/>
    <n v="25.869733963728741"/>
    <n v="566.84"/>
    <n v="-4537976"/>
    <x v="15"/>
    <s v="OUI"/>
    <s v="Wildcat"/>
    <s v="CONGO"/>
    <s v="PALF"/>
    <s v="o"/>
  </r>
  <r>
    <d v="2019-07-19T00:00:00"/>
    <s v="Taxi Bureau-agence Océan du nord"/>
    <s v="Transport"/>
    <s v="Legal"/>
    <m/>
    <n v="1000"/>
    <n v="1.7600675865953253"/>
    <n v="568.16"/>
    <n v="-4538976"/>
    <x v="1"/>
    <s v="Décharge"/>
    <s v="EAGLE-USFWS"/>
    <s v="CONGO"/>
    <s v="PALF"/>
    <s v="ɣ"/>
  </r>
  <r>
    <d v="2019-07-19T00:00:00"/>
    <s v="Taxi Agence Océan du Nord-Bureau"/>
    <s v="Transport"/>
    <s v="Legal"/>
    <m/>
    <n v="1000"/>
    <n v="1.7600675865953253"/>
    <n v="568.16"/>
    <n v="-4539976"/>
    <x v="1"/>
    <s v="Décharge"/>
    <s v="EAGLE-USFWS"/>
    <s v="CONGO"/>
    <s v="PALF"/>
    <s v="ɣ"/>
  </r>
  <r>
    <d v="2019-07-19T00:00:00"/>
    <s v="Taxi Bureau PALF-Radio Rurale"/>
    <s v="Transport"/>
    <s v="Media"/>
    <m/>
    <n v="1000"/>
    <n v="1.7600675865953253"/>
    <n v="568.16"/>
    <n v="-4540976"/>
    <x v="3"/>
    <s v="Décharge"/>
    <s v="EAGLE-USFWS"/>
    <s v="CONGO"/>
    <s v="PALF"/>
    <s v="ɣ"/>
  </r>
  <r>
    <d v="2019-07-19T00:00:00"/>
    <s v="Taxi Radio Rurale-ES TV"/>
    <s v="Transport"/>
    <s v="Media"/>
    <m/>
    <n v="1000"/>
    <n v="1.7600675865953253"/>
    <n v="568.16"/>
    <n v="-4541976"/>
    <x v="3"/>
    <s v="Décharge"/>
    <s v="EAGLE-USFWS"/>
    <s v="CONGO"/>
    <s v="PALF"/>
    <s v="ɣ"/>
  </r>
  <r>
    <d v="2019-07-19T00:00:00"/>
    <s v="Taxi ES TV-Radio Liberté "/>
    <s v="Transport"/>
    <s v="Media"/>
    <m/>
    <n v="1000"/>
    <n v="1.7600675865953253"/>
    <n v="568.16"/>
    <n v="-4542976"/>
    <x v="3"/>
    <s v="Décharge"/>
    <s v="EAGLE-USFWS"/>
    <s v="CONGO"/>
    <s v="PALF"/>
    <s v="ɣ"/>
  </r>
  <r>
    <d v="2019-07-19T00:00:00"/>
    <s v="Taxi Radio Liberté-Bureau PALF"/>
    <s v="Transport"/>
    <s v="Media"/>
    <m/>
    <n v="1000"/>
    <n v="1.7600675865953253"/>
    <n v="568.16"/>
    <n v="-4543976"/>
    <x v="3"/>
    <s v="Décharge"/>
    <s v="EAGLE-USFWS"/>
    <s v="CONGO"/>
    <s v="PALF"/>
    <s v="ɣ"/>
  </r>
  <r>
    <d v="2019-07-19T00:00:00"/>
    <s v="Taxi Hôtel-Marché de la liberté (rencontre avec la cible des crânes)"/>
    <s v="Transport"/>
    <s v="Investigations"/>
    <m/>
    <n v="1500"/>
    <n v="2.7178344295265533"/>
    <n v="551.91"/>
    <n v="-4545476"/>
    <x v="4"/>
    <s v="Décharge"/>
    <s v="EAGLE-AVAAZ "/>
    <s v="CONGO"/>
    <s v="PALF"/>
    <s v="ɣ"/>
  </r>
  <r>
    <d v="2019-07-19T00:00:00"/>
    <s v="Taxi Liberté-Chez Dieu-Liberté (cible manquée car parti pour des affaires)"/>
    <s v="Transport"/>
    <s v="Investigations"/>
    <m/>
    <n v="2000"/>
    <n v="3.623779239368738"/>
    <n v="551.91"/>
    <n v="-4547476"/>
    <x v="4"/>
    <s v="Décharge"/>
    <s v="EAGLE-AVAAZ "/>
    <s v="CONGO"/>
    <s v="PALF"/>
    <s v="ɣ"/>
  </r>
  <r>
    <d v="2019-07-19T00:00:00"/>
    <s v="Achat crédit téléphonique (contacter les cibles de Ouesso)"/>
    <s v="Telephone"/>
    <s v="Office"/>
    <m/>
    <n v="5000"/>
    <n v="8.8208312751393692"/>
    <n v="566.84"/>
    <n v="-4552476"/>
    <x v="4"/>
    <s v="Décharge"/>
    <s v="Wildcat"/>
    <s v="CONGO"/>
    <s v="PALF"/>
    <s v="ɣ"/>
  </r>
  <r>
    <d v="2019-07-19T00:00:00"/>
    <s v="Taxi Liberté-Petro-Food market (investigation et rencontre avec la cible)"/>
    <s v="Transport"/>
    <s v="Investigations"/>
    <m/>
    <n v="2000"/>
    <n v="3.623779239368738"/>
    <n v="551.91"/>
    <n v="-4554476"/>
    <x v="4"/>
    <s v="Décharge"/>
    <s v="EAGLE-AVAAZ "/>
    <s v="CONGO"/>
    <s v="PALF"/>
    <s v="ɣ"/>
  </r>
  <r>
    <d v="2019-07-19T00:00:00"/>
    <s v="Achat café (rencontre avec la cible)"/>
    <s v="Trust building"/>
    <s v="Investigations"/>
    <m/>
    <n v="2000"/>
    <n v="3.623779239368738"/>
    <n v="551.91"/>
    <n v="-4556476"/>
    <x v="4"/>
    <s v="Décharge"/>
    <s v="EAGLE-AVAAZ "/>
    <s v="CONGO"/>
    <s v="PALF"/>
    <s v="ɣ"/>
  </r>
  <r>
    <d v="2019-07-19T00:00:00"/>
    <s v="Taxi Food marcket-Agence WU- Agence Express Union (faire le retrait de transfert)"/>
    <s v="Transport"/>
    <s v="Investigations"/>
    <m/>
    <n v="2000"/>
    <n v="3.623779239368738"/>
    <n v="551.91"/>
    <n v="-4558476"/>
    <x v="4"/>
    <s v="Décharge"/>
    <s v="EAGLE-AVAAZ "/>
    <s v="CONGO"/>
    <s v="PALF"/>
    <s v="ɣ"/>
  </r>
  <r>
    <d v="2019-07-19T00:00:00"/>
    <s v="Taxi EU-Chez Louis-Foire nationale (investigation et rencontre)"/>
    <s v="Transport"/>
    <s v="Investigations"/>
    <m/>
    <n v="2000"/>
    <n v="3.623779239368738"/>
    <n v="551.91"/>
    <n v="-4560476"/>
    <x v="4"/>
    <s v="Décharge"/>
    <s v="EAGLE-AVAAZ "/>
    <s v="CONGO"/>
    <s v="PALF"/>
    <s v="ɣ"/>
  </r>
  <r>
    <d v="2019-07-19T00:00:00"/>
    <s v="Taxi Foire - Hôtel (retour à l'hôtel)"/>
    <s v="Transport"/>
    <s v="Investigations"/>
    <m/>
    <n v="1000"/>
    <n v="1.811889619684369"/>
    <n v="551.91"/>
    <n v="-4561476"/>
    <x v="4"/>
    <s v="Décharge"/>
    <s v="EAGLE-AVAAZ "/>
    <s v="CONGO"/>
    <s v="PALF"/>
    <s v="ɣ"/>
  </r>
  <r>
    <d v="2019-07-19T00:00:00"/>
    <s v="Taxi Hôtel-Restaurant-Hôtel (se ressourcer)"/>
    <s v="Transport"/>
    <s v="Investigations"/>
    <m/>
    <n v="2000"/>
    <n v="3.623779239368738"/>
    <n v="551.91"/>
    <n v="-4563476"/>
    <x v="4"/>
    <s v="Décharge"/>
    <s v="EAGLE-AVAAZ "/>
    <s v="CONGO"/>
    <s v="PALF"/>
    <s v="ɣ"/>
  </r>
  <r>
    <d v="2019-07-19T00:00:00"/>
    <s v="Achat billet d'avion pour Impfondo/Maître Severin"/>
    <s v="Lawyer fees"/>
    <s v="Legal"/>
    <m/>
    <n v="60000"/>
    <n v="105.60405519571952"/>
    <n v="568.16"/>
    <n v="-4623476"/>
    <x v="6"/>
    <n v="48"/>
    <s v="EAGLE-USFWS"/>
    <s v="CONGO"/>
    <s v="PALF"/>
    <s v="o"/>
  </r>
  <r>
    <d v="2019-07-19T00:00:00"/>
    <s v="Achat billet d'avion pour Impfondo"/>
    <s v="Flight"/>
    <s v="Legal"/>
    <m/>
    <n v="60000"/>
    <n v="105.60405519571952"/>
    <n v="568.16"/>
    <n v="-4683476"/>
    <x v="6"/>
    <n v="48"/>
    <s v="EAGLE-USFWS"/>
    <s v="CONGO"/>
    <s v="RALFF"/>
    <s v="o"/>
  </r>
  <r>
    <d v="2019-07-19T00:00:00"/>
    <s v="Taxi aller et retour :bureau-agence air congo pour achat des billets"/>
    <s v="Transport"/>
    <s v="Legal"/>
    <m/>
    <n v="2000"/>
    <n v="3.5201351731906505"/>
    <n v="568.16"/>
    <n v="-4685476"/>
    <x v="6"/>
    <s v="Décharge"/>
    <s v="EAGLE-USFWS"/>
    <s v="CONGO"/>
    <s v="PALF"/>
    <s v="ɣ"/>
  </r>
  <r>
    <d v="2019-07-19T00:00:00"/>
    <s v="Achat billet pour la mission de pointe noire Alexis "/>
    <s v="Transport"/>
    <s v="Legal"/>
    <m/>
    <n v="12000"/>
    <n v="21.120811039143906"/>
    <n v="568.16"/>
    <n v="-4697476"/>
    <x v="7"/>
    <s v="OUI"/>
    <s v="EAGLE-USFWS"/>
    <s v="CONGO"/>
    <s v="PALF"/>
    <s v="o"/>
  </r>
  <r>
    <d v="2019-07-19T00:00:00"/>
    <s v="Achat billet pour la mission de pointe noire "/>
    <s v="Transport"/>
    <s v="Legal"/>
    <m/>
    <n v="12000"/>
    <n v="21.120811039143906"/>
    <n v="568.16"/>
    <n v="-4709476"/>
    <x v="7"/>
    <s v="OUI"/>
    <s v="EAGLE-USFWS"/>
    <s v="CONGO"/>
    <s v="PALF"/>
    <s v="o"/>
  </r>
  <r>
    <d v="2019-07-19T00:00:00"/>
    <s v="Taxi domicile-Bureau-domicile"/>
    <s v="Transport"/>
    <s v="Management"/>
    <m/>
    <n v="2000"/>
    <n v="3.5283325100557477"/>
    <n v="566.84"/>
    <n v="-4711476"/>
    <x v="8"/>
    <s v="Décharge"/>
    <s v="Wildcat"/>
    <s v="CONGO"/>
    <s v="PALF"/>
    <s v="ɣ"/>
  </r>
  <r>
    <d v="2019-07-19T00:00:00"/>
    <s v="Food allowance pendant la pause"/>
    <s v="Personnel"/>
    <s v="Management"/>
    <m/>
    <n v="1000"/>
    <n v="1.7641662550278738"/>
    <n v="566.84"/>
    <n v="-4712476"/>
    <x v="8"/>
    <s v="Décharge"/>
    <s v="Wildcat"/>
    <s v="CONGO"/>
    <s v="PALF"/>
    <s v="ɣ"/>
  </r>
  <r>
    <d v="2019-07-19T00:00:00"/>
    <s v="Taxi Bureau- agence wu lcb-agence EU-Bureau"/>
    <s v="Transport"/>
    <s v="Management"/>
    <m/>
    <n v="3000"/>
    <n v="5.2924987650836215"/>
    <n v="566.84"/>
    <n v="-4715476"/>
    <x v="8"/>
    <s v="Décharge"/>
    <s v="Wildcat"/>
    <s v="CONGO"/>
    <s v="PALF"/>
    <s v="ɣ"/>
  </r>
  <r>
    <d v="2019-07-19T00:00:00"/>
    <s v="Taxi résidence-agence stélimac à ouesso"/>
    <s v="Transport"/>
    <s v="Legal"/>
    <m/>
    <n v="500"/>
    <n v="0.88003379329766263"/>
    <n v="568.16"/>
    <n v="-4715976"/>
    <x v="9"/>
    <s v="Décharge"/>
    <s v="EAGLE-USFWS"/>
    <s v="CONGO"/>
    <s v="PALF"/>
    <s v="ɣ"/>
  </r>
  <r>
    <d v="2019-07-19T00:00:00"/>
    <s v="Taxi hôtel - rue Lepoupa Robert pour investigation"/>
    <s v="Transport"/>
    <s v="Investigations"/>
    <m/>
    <n v="500"/>
    <n v="0.90594480984218451"/>
    <n v="551.91"/>
    <n v="-4716476"/>
    <x v="10"/>
    <s v="décharge"/>
    <s v="EAGLE-AVAAZ "/>
    <s v="CONGO"/>
    <s v="PALF"/>
    <s v="ɣ"/>
  </r>
  <r>
    <d v="2019-07-19T00:00:00"/>
    <s v="Taxi moto rue Lepoupa Robert - av Marien Ngouabi pour investigation"/>
    <s v="Transport"/>
    <s v="Investigations"/>
    <m/>
    <n v="500"/>
    <n v="0.90594480984218451"/>
    <n v="551.91"/>
    <n v="-4716976"/>
    <x v="10"/>
    <s v="décharge"/>
    <s v="EAGLE-AVAAZ "/>
    <s v="CONGO"/>
    <s v="PALF"/>
    <s v="ɣ"/>
  </r>
  <r>
    <d v="2019-07-19T00:00:00"/>
    <s v="Taxi moto av Marien Ngouabi - rue Mathias Ade pour investigation"/>
    <s v="Transport"/>
    <s v="Investigations"/>
    <m/>
    <n v="500"/>
    <n v="0.90594480984218451"/>
    <n v="551.91"/>
    <n v="-4717476"/>
    <x v="10"/>
    <s v="décharge"/>
    <s v="EAGLE-AVAAZ "/>
    <s v="CONGO"/>
    <s v="PALF"/>
    <s v="ɣ"/>
  </r>
  <r>
    <d v="2019-07-19T00:00:00"/>
    <s v="Taxi moto rue Mathias Ade - av Donatien Bio pour prospection"/>
    <s v="Transport"/>
    <s v="Investigations"/>
    <m/>
    <n v="500"/>
    <n v="0.90594480984218451"/>
    <n v="551.91"/>
    <n v="-4717976"/>
    <x v="10"/>
    <s v="décharge"/>
    <s v="EAGLE-AVAAZ "/>
    <s v="CONGO"/>
    <s v="PALF"/>
    <s v="ɣ"/>
  </r>
  <r>
    <d v="2019-07-19T00:00:00"/>
    <s v="Taxi moto av Donatien Bio - rue Bintoma Martin pour prospection"/>
    <s v="Transport"/>
    <s v="Investigations"/>
    <m/>
    <n v="500"/>
    <n v="0.90594480984218451"/>
    <n v="551.91"/>
    <n v="-4718476"/>
    <x v="10"/>
    <s v="décharge"/>
    <s v="EAGLE-AVAAZ "/>
    <s v="CONGO"/>
    <s v="PALF"/>
    <s v="ɣ"/>
  </r>
  <r>
    <d v="2019-07-19T00:00:00"/>
    <s v="Taxi moto rue Bintoma Martin - Charden Farell pour retrait d'argent"/>
    <s v="Transport"/>
    <s v="Investigations"/>
    <m/>
    <n v="500"/>
    <n v="0.90594480984218451"/>
    <n v="551.91"/>
    <n v="-4718976"/>
    <x v="10"/>
    <s v="décharge"/>
    <s v="EAGLE-AVAAZ "/>
    <s v="CONGO"/>
    <s v="PALF"/>
    <s v="ɣ"/>
  </r>
  <r>
    <d v="2019-07-19T00:00:00"/>
    <s v="Taxi moto Charden Farell - restaurant"/>
    <s v="Transport"/>
    <s v="Investigations"/>
    <m/>
    <n v="500"/>
    <n v="0.90594480984218451"/>
    <n v="551.91"/>
    <n v="-4719476"/>
    <x v="10"/>
    <s v="décharge"/>
    <s v="EAGLE-AVAAZ "/>
    <s v="CONGO"/>
    <s v="PALF"/>
    <s v="ɣ"/>
  </r>
  <r>
    <d v="2019-07-19T00:00:00"/>
    <s v="Taxi moto restaurant - stade de Souanké pour prospection"/>
    <s v="Transport"/>
    <s v="Investigations"/>
    <m/>
    <n v="500"/>
    <n v="0.90594480984218451"/>
    <n v="551.91"/>
    <n v="-4719976"/>
    <x v="10"/>
    <s v="décharge"/>
    <s v="EAGLE-AVAAZ "/>
    <s v="CONGO"/>
    <s v="PALF"/>
    <s v="ɣ"/>
  </r>
  <r>
    <d v="2019-07-19T00:00:00"/>
    <s v="Taxi moto stade - hôtel retour du terrain"/>
    <s v="Transport"/>
    <s v="Investigations"/>
    <m/>
    <n v="500"/>
    <n v="0.90594480984218451"/>
    <n v="551.91"/>
    <n v="-4720476"/>
    <x v="10"/>
    <s v="décharge"/>
    <s v="EAGLE-AVAAZ "/>
    <s v="CONGO"/>
    <s v="PALF"/>
    <s v="ɣ"/>
  </r>
  <r>
    <d v="2019-07-19T00:00:00"/>
    <s v="Frais de transfert à Jack Bénisson/RCA"/>
    <s v="Transfer fees"/>
    <s v="Office"/>
    <m/>
    <n v="7634"/>
    <n v="13.467645190882788"/>
    <n v="566.84"/>
    <n v="-4728110"/>
    <x v="15"/>
    <s v="WU"/>
    <s v="Wildcat"/>
    <s v="CONGO"/>
    <s v="PALF"/>
    <s v="o"/>
  </r>
  <r>
    <d v="2019-07-20T00:00:00"/>
    <s v="Courses taxi à OUESSO"/>
    <s v="Transport"/>
    <s v="Investigations"/>
    <m/>
    <n v="4500"/>
    <n v="8.1535032885796603"/>
    <n v="551.91"/>
    <n v="-4732610"/>
    <x v="12"/>
    <s v="décharge"/>
    <s v="EAGLE-AVAAZ "/>
    <s v="CONGO"/>
    <s v="PALF"/>
    <s v="ɣ"/>
  </r>
  <r>
    <d v="2019-07-20T00:00:00"/>
    <s v="Achat boisson et repas pour la cible en renforcement de la confiance"/>
    <s v="Trust building"/>
    <s v="Investigations"/>
    <m/>
    <n v="4000"/>
    <n v="7.2475584787374761"/>
    <n v="551.91"/>
    <n v="-4736610"/>
    <x v="12"/>
    <s v="décharge"/>
    <s v="EAGLE-AVAAZ "/>
    <s v="CONGO"/>
    <s v="PALF"/>
    <s v="ɣ"/>
  </r>
  <r>
    <d v="2019-07-20T00:00:00"/>
    <s v="Achat carte de credit téléphonique Airtel "/>
    <s v="Telephone"/>
    <s v="Office"/>
    <m/>
    <n v="5000"/>
    <n v="8.8208312751393692"/>
    <n v="566.84"/>
    <n v="-4741610"/>
    <x v="12"/>
    <s v="Décharge"/>
    <s v="Wildcat"/>
    <s v="CONGO"/>
    <s v="PALF"/>
    <s v="ɣ"/>
  </r>
  <r>
    <d v="2019-07-20T00:00:00"/>
    <s v="Taxi Hôtel-Petro-Matché de la liberté (investigation sur terrain)"/>
    <s v="Transport"/>
    <s v="Investigations"/>
    <m/>
    <n v="2000"/>
    <n v="3.623779239368738"/>
    <n v="551.91"/>
    <n v="-4743610"/>
    <x v="4"/>
    <s v="Décharge"/>
    <s v="EAGLE-AVAAZ "/>
    <s v="CONGO"/>
    <s v="PALF"/>
    <s v="ɣ"/>
  </r>
  <r>
    <d v="2019-07-20T00:00:00"/>
    <s v="Taxi marché de la liberté-Victoire (investigation sur terrain)"/>
    <s v="Transport"/>
    <s v="Investigations"/>
    <m/>
    <n v="1000"/>
    <n v="1.811889619684369"/>
    <n v="551.91"/>
    <n v="-4744610"/>
    <x v="4"/>
    <s v="Décharge"/>
    <s v="EAGLE-AVAAZ "/>
    <s v="CONGO"/>
    <s v="PALF"/>
    <s v="ɣ"/>
  </r>
  <r>
    <d v="2019-07-20T00:00:00"/>
    <s v="Taxi victoire-Ngaba (investigation et rencontre)"/>
    <s v="Transport"/>
    <s v="Investigations"/>
    <m/>
    <n v="1000"/>
    <n v="1.811889619684369"/>
    <n v="551.91"/>
    <n v="-4745610"/>
    <x v="4"/>
    <s v="Décharge"/>
    <s v="EAGLE-AVAAZ "/>
    <s v="CONGO"/>
    <s v="PALF"/>
    <s v="ɣ"/>
  </r>
  <r>
    <d v="2019-07-20T00:00:00"/>
    <s v="Taxi Ngaba-Chez Louis-Academie des beaux arts (investigation sur terrain)"/>
    <s v="Transport"/>
    <s v="Investigations"/>
    <m/>
    <n v="2000"/>
    <n v="3.623779239368738"/>
    <n v="551.91"/>
    <n v="-4747610"/>
    <x v="4"/>
    <s v="Décharge"/>
    <s v="EAGLE-AVAAZ "/>
    <s v="CONGO"/>
    <s v="PALF"/>
    <s v="ɣ"/>
  </r>
  <r>
    <d v="2019-07-20T00:00:00"/>
    <s v="Achat crédit téléphonique (appel &amp; sms)"/>
    <s v="Telephone"/>
    <s v="Office"/>
    <m/>
    <n v="4000"/>
    <n v="7.0566650201114953"/>
    <n v="566.84"/>
    <n v="-4751610"/>
    <x v="4"/>
    <s v="Décharge"/>
    <s v="Wildcat"/>
    <s v="CONGO"/>
    <s v="PALF"/>
    <s v="ɣ"/>
  </r>
  <r>
    <d v="2019-07-20T00:00:00"/>
    <s v="Taxi Académie-Huillerie (rencontrer une cible)"/>
    <s v="Transport"/>
    <s v="Investigations"/>
    <m/>
    <n v="1000"/>
    <n v="1.811889619684369"/>
    <n v="551.91"/>
    <n v="-4752610"/>
    <x v="4"/>
    <s v="Décharge"/>
    <s v="EAGLE-AVAAZ "/>
    <s v="CONGO"/>
    <s v="PALF"/>
    <s v="ɣ"/>
  </r>
  <r>
    <d v="2019-07-20T00:00:00"/>
    <s v="Achat boisson (rencontre avec la cible)"/>
    <s v="Trust building"/>
    <s v="Investigations"/>
    <m/>
    <n v="2000"/>
    <n v="3.623779239368738"/>
    <n v="551.91"/>
    <n v="-4754610"/>
    <x v="4"/>
    <s v="Décharge"/>
    <s v="EAGLE-AVAAZ "/>
    <s v="CONGO"/>
    <s v="PALF"/>
    <s v="ɣ"/>
  </r>
  <r>
    <d v="2019-07-20T00:00:00"/>
    <s v="Taxi Hôtel-Mont des arts-Hôtel (investigation et retour à l'hôtel)"/>
    <s v="Transport"/>
    <s v="Investigations"/>
    <m/>
    <n v="2000"/>
    <n v="3.623779239368738"/>
    <n v="551.91"/>
    <n v="-4756610"/>
    <x v="4"/>
    <s v="Décharge"/>
    <s v="EAGLE-AVAAZ "/>
    <s v="CONGO"/>
    <s v="PALF"/>
    <s v="ɣ"/>
  </r>
  <r>
    <d v="2019-07-20T00:00:00"/>
    <s v="Taxi Hôtel-Restaurant-Hôtel (se ressourcer)"/>
    <s v="Transport"/>
    <s v="Investigations"/>
    <m/>
    <n v="2000"/>
    <n v="3.623779239368738"/>
    <n v="551.91"/>
    <n v="-4758610"/>
    <x v="4"/>
    <s v="Décharge"/>
    <s v="EAGLE-AVAAZ "/>
    <s v="CONGO"/>
    <s v="PALF"/>
    <s v="ɣ"/>
  </r>
  <r>
    <d v="2019-07-20T00:00:00"/>
    <s v="Taxi agence stélimac mikalou-domicile"/>
    <s v="Transport"/>
    <s v="Legal"/>
    <m/>
    <n v="1500"/>
    <n v="2.6401013798929882"/>
    <n v="568.16"/>
    <n v="-4760110"/>
    <x v="9"/>
    <s v="Décharge"/>
    <s v="EAGLE-USFWS"/>
    <s v="CONGO"/>
    <s v="PALF"/>
    <s v="ɣ"/>
  </r>
  <r>
    <d v="2019-07-20T00:00:00"/>
    <s v="Food allowance mission ouesso du 17 au 20 juillet 2019"/>
    <s v="Travel subsistence"/>
    <s v="Legal"/>
    <m/>
    <n v="30000"/>
    <n v="52.802027597859762"/>
    <n v="568.16"/>
    <n v="-4790110"/>
    <x v="9"/>
    <s v="Décharge"/>
    <s v="EAGLE-USFWS"/>
    <s v="CONGO"/>
    <s v="PALF"/>
    <s v="ɣ"/>
  </r>
  <r>
    <d v="2019-07-20T00:00:00"/>
    <s v="Taxi moto hôtel - av Marien Ngouabi pour prospection"/>
    <s v="Transport"/>
    <s v="Investigations"/>
    <m/>
    <n v="500"/>
    <n v="0.90594480984218451"/>
    <n v="551.91"/>
    <n v="-4790610"/>
    <x v="10"/>
    <s v="décharge"/>
    <s v="EAGLE-AVAAZ "/>
    <s v="CONGO"/>
    <s v="PALF"/>
    <s v="ɣ"/>
  </r>
  <r>
    <d v="2019-07-20T00:00:00"/>
    <s v="Taxi av Marien Ngouabi - av Donatien Bio pour investigation"/>
    <s v="Transport"/>
    <s v="Investigations"/>
    <m/>
    <n v="500"/>
    <n v="0.90594480984218451"/>
    <n v="551.91"/>
    <n v="-4791110"/>
    <x v="10"/>
    <s v="décharge"/>
    <s v="EAGLE-AVAAZ "/>
    <s v="CONGO"/>
    <s v="PALF"/>
    <s v="ɣ"/>
  </r>
  <r>
    <d v="2019-07-20T00:00:00"/>
    <s v="Taxi moto av Donatien Bio - rue Bouap pour investigation"/>
    <s v="Transport"/>
    <s v="Investigations"/>
    <m/>
    <n v="500"/>
    <n v="0.90594480984218451"/>
    <n v="551.91"/>
    <n v="-4791610"/>
    <x v="10"/>
    <s v="décharge"/>
    <s v="EAGLE-AVAAZ "/>
    <s v="CONGO"/>
    <s v="PALF"/>
    <s v="ɣ"/>
  </r>
  <r>
    <d v="2019-07-20T00:00:00"/>
    <s v="Taxi moto rue Bouap - Sénat night club pour investigation"/>
    <s v="Transport"/>
    <s v="Investigations"/>
    <m/>
    <n v="500"/>
    <n v="0.90594480984218451"/>
    <n v="551.91"/>
    <n v="-4792110"/>
    <x v="10"/>
    <s v="décharge"/>
    <s v="EAGLE-AVAAZ "/>
    <s v="CONGO"/>
    <s v="PALF"/>
    <s v="ɣ"/>
  </r>
  <r>
    <d v="2019-07-20T00:00:00"/>
    <s v="Taxi moto sénat night club - gare routière de Souanké rencontrer la cible"/>
    <s v="Transport"/>
    <s v="Investigations"/>
    <m/>
    <n v="500"/>
    <n v="0.90594480984218451"/>
    <n v="551.91"/>
    <n v="-4792610"/>
    <x v="10"/>
    <s v="décharge"/>
    <s v="EAGLE-AVAAZ "/>
    <s v="CONGO"/>
    <s v="PALF"/>
    <s v="ɣ"/>
  </r>
  <r>
    <d v="2019-07-20T00:00:00"/>
    <s v="Achat à manger et boisson lors de la rencontre avec la cible "/>
    <s v="Trust building"/>
    <s v="Investigations"/>
    <m/>
    <n v="5000"/>
    <n v="9.0594480984218446"/>
    <n v="551.91"/>
    <n v="-4797610"/>
    <x v="10"/>
    <s v="décharge"/>
    <s v="EAGLE-AVAAZ "/>
    <s v="CONGO"/>
    <s v="PALF"/>
    <s v="ɣ"/>
  </r>
  <r>
    <d v="2019-07-20T00:00:00"/>
    <s v="Taxi moto gare - petit stade voir une cible"/>
    <s v="Transport"/>
    <s v="Investigations"/>
    <m/>
    <n v="500"/>
    <n v="0.90594480984218451"/>
    <n v="551.91"/>
    <n v="-4798110"/>
    <x v="10"/>
    <s v="décharge"/>
    <s v="EAGLE-AVAAZ "/>
    <s v="CONGO"/>
    <s v="PALF"/>
    <s v="ɣ"/>
  </r>
  <r>
    <d v="2019-07-20T00:00:00"/>
    <s v="Achat à manger lors de la rencontre avec la cible"/>
    <s v="Trust building"/>
    <s v="Investigations"/>
    <m/>
    <n v="3000"/>
    <n v="5.4356688590531066"/>
    <n v="551.91"/>
    <n v="-4801110"/>
    <x v="10"/>
    <s v="décharge"/>
    <s v="EAGLE-AVAAZ "/>
    <s v="CONGO"/>
    <s v="PALF"/>
    <s v="ɣ"/>
  </r>
  <r>
    <d v="2019-07-20T00:00:00"/>
    <s v="Taxi moto petit stade - hôtel retour du terrain"/>
    <s v="Transport"/>
    <s v="Investigations"/>
    <m/>
    <n v="500"/>
    <n v="0.90594480984218451"/>
    <n v="551.91"/>
    <n v="-4801610"/>
    <x v="10"/>
    <s v="décharge"/>
    <s v="EAGLE-AVAAZ "/>
    <s v="CONGO"/>
    <s v="PALF"/>
    <s v="ɣ"/>
  </r>
  <r>
    <d v="2019-07-20T00:00:00"/>
    <s v="Taxi moto hôtel - restaurant "/>
    <s v="Transport"/>
    <s v="Investigations"/>
    <m/>
    <n v="500"/>
    <n v="0.90594480984218451"/>
    <n v="551.91"/>
    <n v="-4802110"/>
    <x v="10"/>
    <s v="décharge"/>
    <s v="EAGLE-AVAAZ "/>
    <s v="CONGO"/>
    <s v="PALF"/>
    <s v="ɣ"/>
  </r>
  <r>
    <d v="2019-07-20T00:00:00"/>
    <s v="Taxi moto restaurant - hôtel retour du terrain"/>
    <s v="Transport"/>
    <s v="Investigations"/>
    <m/>
    <n v="500"/>
    <n v="0.90594480984218451"/>
    <n v="551.91"/>
    <n v="-4802610"/>
    <x v="10"/>
    <s v="décharge"/>
    <s v="EAGLE-AVAAZ "/>
    <s v="CONGO"/>
    <s v="PALF"/>
    <s v="ɣ"/>
  </r>
  <r>
    <d v="2019-07-21T00:00:00"/>
    <s v="Courses taxi à OUESSO"/>
    <s v="Transport"/>
    <s v="Investigations"/>
    <m/>
    <n v="3500"/>
    <n v="6.3416136688952909"/>
    <n v="551.91"/>
    <n v="-4806110"/>
    <x v="12"/>
    <s v="décharge"/>
    <s v="EAGLE-AVAAZ "/>
    <s v="CONGO"/>
    <s v="PALF"/>
    <s v="ɣ"/>
  </r>
  <r>
    <d v="2019-07-21T00:00:00"/>
    <s v="Taxi Hôtel-Place des artistes-Yolo (investigation sur terrain)"/>
    <s v="Transport"/>
    <s v="Investigations"/>
    <m/>
    <n v="2000"/>
    <n v="3.623779239368738"/>
    <n v="551.91"/>
    <n v="-4808110"/>
    <x v="4"/>
    <s v="Décharge"/>
    <s v="EAGLE-AVAAZ "/>
    <s v="CONGO"/>
    <s v="PALF"/>
    <s v="ɣ"/>
  </r>
  <r>
    <d v="2019-07-21T00:00:00"/>
    <s v="Taxi Yolo-Lingwala-vers le stade (rencontre et investigation)"/>
    <s v="Transport"/>
    <s v="Investigations"/>
    <m/>
    <n v="2000"/>
    <n v="3.623779239368738"/>
    <n v="551.91"/>
    <n v="-4810110"/>
    <x v="4"/>
    <s v="Décharge"/>
    <s v="EAGLE-AVAAZ "/>
    <s v="CONGO"/>
    <s v="PALF"/>
    <s v="ɣ"/>
  </r>
  <r>
    <d v="2019-07-21T00:00:00"/>
    <s v="Taxi Stade-Petro-St Raphael (investigation sur terrain)"/>
    <s v="Transport"/>
    <s v="Investigations"/>
    <m/>
    <n v="2000"/>
    <n v="3.623779239368738"/>
    <n v="551.91"/>
    <n v="-4812110"/>
    <x v="4"/>
    <s v="Décharge"/>
    <s v="EAGLE-AVAAZ "/>
    <s v="CONGO"/>
    <s v="PALF"/>
    <s v="ɣ"/>
  </r>
  <r>
    <d v="2019-07-21T00:00:00"/>
    <s v="Taxi St Raphael-Libongo-1er rue (investigation sur terrain)"/>
    <s v="Transport"/>
    <s v="Investigations"/>
    <m/>
    <n v="2000"/>
    <n v="3.623779239368738"/>
    <n v="551.91"/>
    <n v="-4814110"/>
    <x v="4"/>
    <s v="Décharge"/>
    <s v="EAGLE-AVAAZ "/>
    <s v="CONGO"/>
    <s v="PALF"/>
    <s v="ɣ"/>
  </r>
  <r>
    <d v="2019-07-21T00:00:00"/>
    <s v="Taxi 1ere rue-Hôtel (retour à l'hôtel)"/>
    <s v="Transport"/>
    <s v="Investigations"/>
    <m/>
    <n v="1000"/>
    <n v="1.811889619684369"/>
    <n v="551.91"/>
    <n v="-4815110"/>
    <x v="4"/>
    <s v="Décharge"/>
    <s v="EAGLE-AVAAZ "/>
    <s v="CONGO"/>
    <s v="PALF"/>
    <s v="ɣ"/>
  </r>
  <r>
    <d v="2019-07-21T00:00:00"/>
    <s v="Taxi moto hôtel - marché de souanké pour prospection"/>
    <s v="Transport"/>
    <s v="Investigations"/>
    <m/>
    <n v="500"/>
    <n v="0.90594480984218451"/>
    <n v="551.91"/>
    <n v="-4815610"/>
    <x v="10"/>
    <s v="décharge"/>
    <s v="EAGLE-AVAAZ "/>
    <s v="CONGO"/>
    <s v="PALF"/>
    <s v="ɣ"/>
  </r>
  <r>
    <d v="2019-07-21T00:00:00"/>
    <s v="Taxi moto marché - rue Bintoma Martin pour prospection"/>
    <s v="Transport"/>
    <s v="Investigations"/>
    <m/>
    <n v="500"/>
    <n v="0.90594480984218451"/>
    <n v="551.91"/>
    <n v="-4816110"/>
    <x v="10"/>
    <s v="décharge"/>
    <s v="EAGLE-AVAAZ "/>
    <s v="CONGO"/>
    <s v="PALF"/>
    <s v="ɣ"/>
  </r>
  <r>
    <d v="2019-07-21T00:00:00"/>
    <s v="Taxi moto rue Bintoma Martin - sous préfecture de Souanké pour investigation"/>
    <s v="Transport"/>
    <s v="Investigations"/>
    <m/>
    <n v="500"/>
    <n v="0.90594480984218451"/>
    <n v="551.91"/>
    <n v="-4816610"/>
    <x v="10"/>
    <s v="décharge"/>
    <s v="EAGLE-AVAAZ "/>
    <s v="CONGO"/>
    <s v="PALF"/>
    <s v="ɣ"/>
  </r>
  <r>
    <d v="2019-07-21T00:00:00"/>
    <s v="Taxi moto sous préfecture de Souanké - marché pour la rencontre avec une cible"/>
    <s v="Transport"/>
    <s v="Investigations"/>
    <m/>
    <n v="500"/>
    <n v="0.90594480984218451"/>
    <n v="551.91"/>
    <n v="-4817110"/>
    <x v="10"/>
    <s v="décharge"/>
    <s v="EAGLE-AVAAZ "/>
    <s v="CONGO"/>
    <s v="PALF"/>
    <s v="ɣ"/>
  </r>
  <r>
    <d v="2019-07-21T00:00:00"/>
    <s v="Achat  à manger plus boisson lors de la rencontre avec les cibles"/>
    <s v="Trust building"/>
    <s v="Investigations"/>
    <m/>
    <n v="4000"/>
    <n v="7.2475584787374761"/>
    <n v="551.91"/>
    <n v="-4821110"/>
    <x v="10"/>
    <s v="décharge"/>
    <s v="EAGLE-AVAAZ "/>
    <s v="CONGO"/>
    <s v="PALF"/>
    <s v="ɣ"/>
  </r>
  <r>
    <d v="2019-07-21T00:00:00"/>
    <s v="Taxi moto marché - stade de souanké pour prospection"/>
    <s v="Transport"/>
    <s v="Investigations"/>
    <m/>
    <n v="500"/>
    <n v="0.90594480984218451"/>
    <n v="551.91"/>
    <n v="-4821610"/>
    <x v="10"/>
    <s v="décharge"/>
    <s v="EAGLE-AVAAZ "/>
    <s v="CONGO"/>
    <s v="PALF"/>
    <s v="ɣ"/>
  </r>
  <r>
    <d v="2019-07-21T00:00:00"/>
    <s v="Taxi moto stade - vers le sénat night club pour investigation"/>
    <s v="Transport"/>
    <s v="Investigations"/>
    <m/>
    <n v="500"/>
    <n v="0.90594480984218451"/>
    <n v="551.91"/>
    <n v="-4822110"/>
    <x v="10"/>
    <s v="décharge"/>
    <s v="EAGLE-AVAAZ "/>
    <s v="CONGO"/>
    <s v="PALF"/>
    <s v="ɣ"/>
  </r>
  <r>
    <d v="2019-07-21T00:00:00"/>
    <s v="Taxi moto sénat night club - rue Bintoma Martin pour prospection"/>
    <s v="Transport"/>
    <s v="Investigations"/>
    <m/>
    <n v="500"/>
    <n v="0.90594480984218451"/>
    <n v="551.91"/>
    <n v="-4822610"/>
    <x v="10"/>
    <s v="décharge"/>
    <s v="EAGLE-AVAAZ "/>
    <s v="CONGO"/>
    <s v="PALF"/>
    <s v="ɣ"/>
  </r>
  <r>
    <d v="2019-07-21T00:00:00"/>
    <s v="Taxi moto rue Bintoma Martin - hôtel retour du terrain"/>
    <s v="Transport"/>
    <s v="Investigations"/>
    <m/>
    <n v="500"/>
    <n v="0.90594480984218451"/>
    <n v="551.91"/>
    <n v="-4823110"/>
    <x v="10"/>
    <s v="décharge"/>
    <s v="EAGLE-AVAAZ "/>
    <s v="CONGO"/>
    <s v="PALF"/>
    <s v="ɣ"/>
  </r>
  <r>
    <d v="2019-07-21T00:00:00"/>
    <s v="Achat 5 bombes lacrymoègne "/>
    <s v="Office Materials"/>
    <s v="Office"/>
    <m/>
    <n v="29780"/>
    <n v="52.53687107473008"/>
    <n v="566.84"/>
    <n v="-4852890"/>
    <x v="14"/>
    <s v="OUI"/>
    <s v="Wildcat"/>
    <s v="CONGO"/>
    <s v="PALF"/>
    <s v="o"/>
  </r>
  <r>
    <d v="2019-07-22T00:00:00"/>
    <s v="Achat 3 powers banks "/>
    <s v="Office Materials"/>
    <s v="Office"/>
    <m/>
    <n v="57048.51"/>
    <n v="100.64305624162022"/>
    <n v="566.84"/>
    <n v="-4909938.51"/>
    <x v="14"/>
    <s v="OUI"/>
    <s v="Wildcat"/>
    <s v="CONGO"/>
    <s v="PALF"/>
    <s v="o"/>
  </r>
  <r>
    <d v="2019-07-22T00:00:00"/>
    <s v="Taxi Hôtel - AON OUESSO"/>
    <s v="Transport"/>
    <s v="Investigations"/>
    <m/>
    <n v="500"/>
    <n v="0.90594480984218451"/>
    <n v="551.91"/>
    <n v="-4910438.51"/>
    <x v="12"/>
    <s v="décharge"/>
    <s v="EAGLE-AVAAZ "/>
    <s v="CONGO"/>
    <s v="PALF"/>
    <s v="ɣ"/>
  </r>
  <r>
    <d v="2019-07-22T00:00:00"/>
    <s v="Achat billet OUESSO-BZV"/>
    <s v="Transport"/>
    <s v="Investigations"/>
    <m/>
    <n v="20000"/>
    <n v="36.237792393687378"/>
    <n v="551.91"/>
    <n v="-4930438.51"/>
    <x v="12"/>
    <s v="220705002019--24"/>
    <s v="EAGLE-AVAAZ "/>
    <s v="CONGO"/>
    <s v="PALF"/>
    <s v="o"/>
  </r>
  <r>
    <d v="2019-07-22T00:00:00"/>
    <s v="Taxi AON Liberté - La poudrière"/>
    <s v="Transport"/>
    <s v="Investigations"/>
    <m/>
    <n v="3000"/>
    <n v="5.4356688590531066"/>
    <n v="551.91"/>
    <n v="-4933438.51"/>
    <x v="12"/>
    <s v="décharge"/>
    <s v="EAGLE-AVAAZ "/>
    <s v="CONGO"/>
    <s v="PALF"/>
    <s v="ɣ"/>
  </r>
  <r>
    <d v="2019-07-22T00:00:00"/>
    <s v="Paiement frais d'hôtel pour 06 nuitées à OUESSO DU 16 AU 22 JUILLET 2019"/>
    <s v="Travel subsistence"/>
    <s v="Investigations"/>
    <m/>
    <n v="90000"/>
    <n v="163.07006577159319"/>
    <n v="551.91"/>
    <n v="-5023438.51"/>
    <x v="12"/>
    <n v="98"/>
    <s v="EAGLE-AVAAZ "/>
    <s v="CONGO"/>
    <s v="PALF"/>
    <s v="o"/>
  </r>
  <r>
    <d v="2019-07-22T00:00:00"/>
    <s v="Food allowance mission pour 06 nuitées"/>
    <s v="Travel subsistence"/>
    <s v="Investigations"/>
    <m/>
    <n v="60000"/>
    <n v="108.71337718106214"/>
    <n v="551.91"/>
    <n v="-5083438.51"/>
    <x v="12"/>
    <s v="décharge"/>
    <s v="EAGLE-AVAAZ "/>
    <s v="CONGO"/>
    <s v="PALF"/>
    <s v="ɣ"/>
  </r>
  <r>
    <d v="2019-07-22T00:00:00"/>
    <s v="Taxi: Bureau-Agence Ocean du Nord pour la réservation"/>
    <s v="Transport"/>
    <s v="Legal"/>
    <m/>
    <n v="1000"/>
    <n v="1.7600675865953253"/>
    <n v="568.16"/>
    <n v="-5084438.51"/>
    <x v="0"/>
    <s v="Décharge"/>
    <s v="EAGLE-USFWS"/>
    <s v="CONGO"/>
    <s v="PALF"/>
    <s v="ɣ"/>
  </r>
  <r>
    <d v="2019-07-22T00:00:00"/>
    <s v="Achat Billet: Brazzaville-Owando"/>
    <s v="Transport"/>
    <s v="Legal"/>
    <m/>
    <n v="12000"/>
    <n v="21.120811039143906"/>
    <n v="568.16"/>
    <n v="-5096438.51"/>
    <x v="0"/>
    <s v="240707002019--37"/>
    <s v="EAGLE-USFWS"/>
    <s v="CONGO"/>
    <s v="PALF"/>
    <s v="o"/>
  </r>
  <r>
    <d v="2019-07-22T00:00:00"/>
    <s v="Taxi: Agence Ocean du Nord-Bureau"/>
    <s v="Transport"/>
    <s v="Legal"/>
    <m/>
    <n v="1000"/>
    <n v="1.7600675865953253"/>
    <n v="568.16"/>
    <n v="-5097438.51"/>
    <x v="0"/>
    <s v="Décharge"/>
    <s v="EAGLE-USFWS"/>
    <s v="CONGO"/>
    <s v="PALF"/>
    <s v="ɣ"/>
  </r>
  <r>
    <d v="2019-07-22T00:00:00"/>
    <s v="Me MOUYEI Scrutin Mabiking-Frais de mission DJAMBALA"/>
    <s v="Lawyer fees"/>
    <s v="Legal"/>
    <m/>
    <n v="66000"/>
    <n v="116.16446071529147"/>
    <n v="568.16"/>
    <n v="-5163438.51"/>
    <x v="15"/>
    <s v="OUI"/>
    <s v="EAGLE-USFWS"/>
    <s v="CONGO"/>
    <s v="PALF"/>
    <s v="o"/>
  </r>
  <r>
    <d v="2019-07-22T00:00:00"/>
    <s v="Me BIYOUDI MIAKASSISSA Séverin-frais de mission IMPFONDO"/>
    <s v="Lawyer fees"/>
    <s v="Legal"/>
    <m/>
    <n v="143000"/>
    <n v="251.68966488313151"/>
    <n v="568.16"/>
    <n v="-5306438.51"/>
    <x v="15"/>
    <s v="OUI"/>
    <s v="EAGLE-USFWS"/>
    <s v="CONGO"/>
    <s v="PALF"/>
    <s v="o"/>
  </r>
  <r>
    <d v="2019-07-22T00:00:00"/>
    <s v="Taxi Domicile-AON"/>
    <s v="Transport"/>
    <s v="Legal"/>
    <m/>
    <n v="1000"/>
    <n v="1.7600675865953253"/>
    <n v="568.16"/>
    <n v="-5307438.51"/>
    <x v="1"/>
    <s v="Décharge"/>
    <s v="EAGLE-USFWS"/>
    <s v="CONGO"/>
    <s v="PALF"/>
    <s v="ɣ"/>
  </r>
  <r>
    <d v="2019-07-22T00:00:00"/>
    <s v="Taxi AON- Résidence"/>
    <s v="Transport"/>
    <s v="Legal"/>
    <m/>
    <n v="1000"/>
    <n v="1.7600675865953253"/>
    <n v="568.16"/>
    <n v="-5308438.51"/>
    <x v="1"/>
    <s v="Décharge"/>
    <s v="EAGLE-USFWS"/>
    <s v="CONGO"/>
    <s v="PALF"/>
    <s v="ɣ"/>
  </r>
  <r>
    <d v="2019-07-22T00:00:00"/>
    <s v="Taxi Hôtel-Abbatoir-Liberté (investigation et rencontre)"/>
    <s v="Transport"/>
    <s v="Investigations"/>
    <m/>
    <n v="2000"/>
    <n v="3.623779239368738"/>
    <n v="551.91"/>
    <n v="-5310438.51"/>
    <x v="4"/>
    <s v="Décharge"/>
    <s v="EAGLE-AVAAZ "/>
    <s v="CONGO"/>
    <s v="PALF"/>
    <s v="ɣ"/>
  </r>
  <r>
    <d v="2019-07-22T00:00:00"/>
    <s v="Taxi Liberté-Yolo-Victoire (dernière rencontre avec les cibles)"/>
    <s v="Transport"/>
    <s v="Investigations"/>
    <m/>
    <n v="2000"/>
    <n v="3.623779239368738"/>
    <n v="551.91"/>
    <n v="-5312438.51"/>
    <x v="4"/>
    <s v="Décharge"/>
    <s v="EAGLE-AVAAZ "/>
    <s v="CONGO"/>
    <s v="PALF"/>
    <s v="ɣ"/>
  </r>
  <r>
    <d v="2019-07-22T00:00:00"/>
    <s v="Taxi Victoire-Chez Ousmane (rencontre avec la cible)"/>
    <s v="Transport"/>
    <s v="Investigations"/>
    <m/>
    <n v="1000"/>
    <n v="1.811889619684369"/>
    <n v="551.91"/>
    <n v="-5313438.51"/>
    <x v="4"/>
    <s v="Décharge"/>
    <s v="EAGLE-AVAAZ "/>
    <s v="CONGO"/>
    <s v="PALF"/>
    <s v="ɣ"/>
  </r>
  <r>
    <d v="2019-07-22T00:00:00"/>
    <s v="Achat café (dernière rencontre avec la cible)"/>
    <s v="Trust building"/>
    <s v="Investigations"/>
    <m/>
    <n v="2000"/>
    <n v="3.623779239368738"/>
    <n v="551.91"/>
    <n v="-5315438.51"/>
    <x v="4"/>
    <s v="Décharge"/>
    <s v="EAGLE-AVAAZ "/>
    <s v="CONGO"/>
    <s v="PALF"/>
    <s v="ɣ"/>
  </r>
  <r>
    <d v="2019-07-22T00:00:00"/>
    <s v="Taxi Chez Ousmane-Yolo-Ngaba (dernière rencontre avec la cible)"/>
    <s v="Transport"/>
    <s v="Investigations"/>
    <m/>
    <n v="2000"/>
    <n v="3.623779239368738"/>
    <n v="551.91"/>
    <n v="-5317438.51"/>
    <x v="4"/>
    <s v="Décharge"/>
    <s v="EAGLE-AVAAZ "/>
    <s v="CONGO"/>
    <s v="PALF"/>
    <s v="ɣ"/>
  </r>
  <r>
    <d v="2019-07-22T00:00:00"/>
    <s v="Taxi Ngaba-Chez John-10ième rue (rencontre avec les cibles)"/>
    <s v="Transport"/>
    <s v="Investigations"/>
    <m/>
    <n v="2000"/>
    <n v="3.623779239368738"/>
    <n v="551.91"/>
    <n v="-5319438.51"/>
    <x v="4"/>
    <s v="Décharge"/>
    <s v="EAGLE-AVAAZ "/>
    <s v="CONGO"/>
    <s v="PALF"/>
    <s v="ɣ"/>
  </r>
  <r>
    <d v="2019-07-22T00:00:00"/>
    <s v="Taxi 10ème Rue- Hôtel-Restaurant (retour à l'hôtel et départ pour le restaurant)"/>
    <s v="Transport"/>
    <s v="Investigations"/>
    <m/>
    <n v="2000"/>
    <n v="3.623779239368738"/>
    <n v="551.91"/>
    <n v="-5321438.51"/>
    <x v="4"/>
    <s v="Décharge"/>
    <s v="EAGLE-AVAAZ "/>
    <s v="CONGO"/>
    <s v="PALF"/>
    <s v="ɣ"/>
  </r>
  <r>
    <d v="2019-07-22T00:00:00"/>
    <s v="Taxi Restaurant-Hôtel (retour à l'hôtel)"/>
    <s v="Transport"/>
    <s v="Investigations"/>
    <m/>
    <n v="1000"/>
    <n v="1.811889619684369"/>
    <n v="551.91"/>
    <n v="-5322438.51"/>
    <x v="4"/>
    <s v="Décharge"/>
    <s v="EAGLE-AVAAZ "/>
    <s v="CONGO"/>
    <s v="PALF"/>
    <s v="ɣ"/>
  </r>
  <r>
    <d v="2019-07-22T00:00:00"/>
    <s v="Taxi bureau-Agence Ocean du nord talangai pour acheter le billet,il s'avere qu'il n'y avait pas de place pour le matin si ce n'est que l'apres-midi"/>
    <s v="Transport"/>
    <s v="Legal"/>
    <m/>
    <n v="1000"/>
    <n v="1.7600675865953253"/>
    <n v="568.16"/>
    <n v="-5323438.51"/>
    <x v="5"/>
    <s v="Décharge"/>
    <s v="EAGLE-USFWS"/>
    <s v="CONGO"/>
    <s v="PALF"/>
    <s v="ɣ"/>
  </r>
  <r>
    <d v="2019-07-22T00:00:00"/>
    <s v="Taxi Agence ocean Océan du nord-bureau"/>
    <s v="Transport"/>
    <s v="Legal"/>
    <m/>
    <n v="1000"/>
    <n v="1.7600675865953253"/>
    <n v="568.16"/>
    <n v="-5324438.51"/>
    <x v="5"/>
    <s v="Décharge"/>
    <s v="EAGLE-USFWS"/>
    <s v="CONGO"/>
    <s v="PALF"/>
    <s v="ɣ"/>
  </r>
  <r>
    <d v="2019-07-22T00:00:00"/>
    <s v="Taxi: Domicile- Agence océan du nord à destination de pointe noire"/>
    <s v="Transport"/>
    <s v="Legal"/>
    <m/>
    <n v="1500"/>
    <n v="2.6401013798929882"/>
    <n v="568.16"/>
    <n v="-5325938.51"/>
    <x v="7"/>
    <s v="Décharge"/>
    <s v="EAGLE-USFWS"/>
    <s v="CONGO"/>
    <s v="PALF"/>
    <s v="ɣ"/>
  </r>
  <r>
    <d v="2019-07-22T00:00:00"/>
    <s v="Taxi: Agence océan du nord de ngoyo pointe noire-Résidence palf"/>
    <s v="Transport"/>
    <s v="Legal"/>
    <m/>
    <n v="1000"/>
    <n v="1.7600675865953253"/>
    <n v="568.16"/>
    <n v="-5326938.51"/>
    <x v="7"/>
    <s v="Décharge"/>
    <s v="EAGLE-USFWS"/>
    <s v="CONGO"/>
    <s v="PALF"/>
    <s v="ɣ"/>
  </r>
  <r>
    <d v="2019-07-22T00:00:00"/>
    <s v="Taxi domicile-Bureau-domicile"/>
    <s v="Transport"/>
    <s v="Management"/>
    <m/>
    <n v="2000"/>
    <n v="3.5283325100557477"/>
    <n v="566.84"/>
    <n v="-5328938.51"/>
    <x v="8"/>
    <s v="Décharge"/>
    <s v="Wildcat"/>
    <s v="CONGO"/>
    <s v="PALF"/>
    <s v="ɣ"/>
  </r>
  <r>
    <d v="2019-07-22T00:00:00"/>
    <s v="Food allowance pendant la pause"/>
    <s v="Personnel"/>
    <s v="Management"/>
    <m/>
    <n v="1000"/>
    <n v="1.7641662550278738"/>
    <n v="566.84"/>
    <n v="-5329938.51"/>
    <x v="8"/>
    <s v="Décharge"/>
    <s v="Wildcat"/>
    <s v="CONGO"/>
    <s v="PALF"/>
    <s v="ɣ"/>
  </r>
  <r>
    <d v="2019-07-22T00:00:00"/>
    <s v="Taxi Bureau- onemo-congotélécom-bureau"/>
    <s v="Transport"/>
    <s v="Management"/>
    <m/>
    <n v="3000"/>
    <n v="5.2924987650836215"/>
    <n v="566.84"/>
    <n v="-5332938.51"/>
    <x v="8"/>
    <s v="Décharge"/>
    <s v="Wildcat"/>
    <s v="CONGO"/>
    <s v="PALF"/>
    <s v="ɣ"/>
  </r>
  <r>
    <d v="2019-07-22T00:00:00"/>
    <s v="Taxi moto hôtel - rue Bouap pour prospection"/>
    <s v="Transport"/>
    <s v="Investigations"/>
    <m/>
    <n v="500"/>
    <n v="0.90594480984218451"/>
    <n v="551.91"/>
    <n v="-5333438.51"/>
    <x v="10"/>
    <s v="décharge"/>
    <s v="EAGLE-AVAAZ "/>
    <s v="CONGO"/>
    <s v="PALF"/>
    <s v="ɣ"/>
  </r>
  <r>
    <d v="2019-07-22T00:00:00"/>
    <s v="Taxi moto rue Bouap - av Donatien Bio pour prospection"/>
    <s v="Transport"/>
    <s v="Investigations"/>
    <m/>
    <n v="500"/>
    <n v="0.90594480984218451"/>
    <n v="551.91"/>
    <n v="-5333938.51"/>
    <x v="10"/>
    <s v="décharge"/>
    <s v="EAGLE-AVAAZ "/>
    <s v="CONGO"/>
    <s v="PALF"/>
    <s v="ɣ"/>
  </r>
  <r>
    <d v="2019-07-22T00:00:00"/>
    <s v="Taxi moto av Donatien Bio - marché pour prospection"/>
    <s v="Transport"/>
    <s v="Investigations"/>
    <m/>
    <n v="500"/>
    <n v="0.90594480984218451"/>
    <n v="551.91"/>
    <n v="-5334438.51"/>
    <x v="10"/>
    <s v="décharge"/>
    <s v="EAGLE-AVAAZ "/>
    <s v="CONGO"/>
    <s v="PALF"/>
    <s v="ɣ"/>
  </r>
  <r>
    <d v="2019-07-22T00:00:00"/>
    <s v="Taxi moto marché - restaurant pour le rendez vous avec la cible"/>
    <s v="Transport"/>
    <s v="Investigations"/>
    <m/>
    <n v="500"/>
    <n v="0.90594480984218451"/>
    <n v="551.91"/>
    <n v="-5334938.51"/>
    <x v="10"/>
    <s v="décharge"/>
    <s v="EAGLE-AVAAZ "/>
    <s v="CONGO"/>
    <s v="PALF"/>
    <s v="ɣ"/>
  </r>
  <r>
    <d v="2019-07-22T00:00:00"/>
    <s v="Achat à manger et boissons lors de la rencontre avec les cibles"/>
    <s v="Trust building"/>
    <s v="Investigations"/>
    <m/>
    <n v="6000"/>
    <n v="10.871337718106213"/>
    <n v="551.91"/>
    <n v="-5340938.51"/>
    <x v="10"/>
    <s v="décharge"/>
    <s v="EAGLE-AVAAZ "/>
    <s v="CONGO"/>
    <s v="PALF"/>
    <s v="ɣ"/>
  </r>
  <r>
    <d v="2019-07-22T00:00:00"/>
    <s v="Taxi moto restaurant - marché rencontrer une cible"/>
    <s v="Transport"/>
    <s v="Investigations"/>
    <m/>
    <n v="500"/>
    <n v="0.90594480984218451"/>
    <n v="551.91"/>
    <n v="-5341438.51"/>
    <x v="10"/>
    <s v="décharge"/>
    <s v="EAGLE-AVAAZ "/>
    <s v="CONGO"/>
    <s v="PALF"/>
    <s v="ɣ"/>
  </r>
  <r>
    <d v="2019-07-22T00:00:00"/>
    <s v="Taxi moto marché - centre de santé intègre de Souanké pour prospection"/>
    <s v="Transport"/>
    <s v="Investigations"/>
    <m/>
    <n v="500"/>
    <n v="0.90594480984218451"/>
    <n v="551.91"/>
    <n v="-5341938.51"/>
    <x v="10"/>
    <s v="décharge"/>
    <s v="EAGLE-AVAAZ "/>
    <s v="CONGO"/>
    <s v="PALF"/>
    <s v="ɣ"/>
  </r>
  <r>
    <d v="2019-07-22T00:00:00"/>
    <s v="Taxi moto centre de santé - restaurant pour me ressourcer"/>
    <s v="Transport"/>
    <s v="Investigations"/>
    <m/>
    <n v="500"/>
    <n v="0.90594480984218451"/>
    <n v="551.91"/>
    <n v="-5342438.51"/>
    <x v="10"/>
    <s v="décharge"/>
    <s v="EAGLE-AVAAZ "/>
    <s v="CONGO"/>
    <s v="PALF"/>
    <s v="ɣ"/>
  </r>
  <r>
    <d v="2019-07-22T00:00:00"/>
    <s v="Taxi moto restaurant - hôtel retour du terrain"/>
    <s v="Transport"/>
    <s v="Investigations"/>
    <m/>
    <n v="500"/>
    <n v="0.90594480984218451"/>
    <n v="551.91"/>
    <n v="-5342938.51"/>
    <x v="10"/>
    <s v="décharge"/>
    <s v="EAGLE-AVAAZ "/>
    <s v="CONGO"/>
    <s v="PALF"/>
    <s v="ɣ"/>
  </r>
  <r>
    <d v="2019-07-22T00:00:00"/>
    <s v="COTISATION WEB BANK"/>
    <s v="Bank fees"/>
    <s v="Office"/>
    <m/>
    <n v="6670"/>
    <n v="11.766988921035917"/>
    <n v="566.84"/>
    <n v="-5349608.51"/>
    <x v="11"/>
    <s v="Relevé"/>
    <s v="Wildcat"/>
    <s v="CONGO"/>
    <s v="PALF"/>
    <s v="o"/>
  </r>
  <r>
    <d v="2019-07-22T00:00:00"/>
    <s v="Reglement bonus média/audiences du 24/07/19/CA de PNR et TGI de Djambala chq n°3635065"/>
    <s v="Bonus"/>
    <s v="Media"/>
    <m/>
    <n v="280000"/>
    <n v="493.96655140780462"/>
    <n v="566.84"/>
    <n v="-5629608.5099999998"/>
    <x v="11"/>
    <n v="3635065"/>
    <s v="Wildcat"/>
    <s v="CONGO"/>
    <s v="PALF"/>
    <s v="o"/>
  </r>
  <r>
    <d v="2019-07-22T00:00:00"/>
    <s v="FRAIS RET.DEPLACE Chq n°3635065"/>
    <s v="Bank fees"/>
    <s v="Office"/>
    <m/>
    <n v="3484"/>
    <n v="6.146355232517112"/>
    <n v="566.84"/>
    <n v="-5633092.5099999998"/>
    <x v="11"/>
    <n v="3635065"/>
    <s v="Wildcat"/>
    <s v="CONGO"/>
    <s v="PALF"/>
    <s v="o"/>
  </r>
  <r>
    <d v="2019-07-23T00:00:00"/>
    <s v="Taxi Alto-commissariat de loandjili"/>
    <s v="Transport"/>
    <s v="Legal"/>
    <m/>
    <n v="1000"/>
    <n v="1.7600675865953253"/>
    <n v="568.16"/>
    <n v="-5634092.5099999998"/>
    <x v="1"/>
    <s v="Décharge"/>
    <s v="EAGLE-USFWS"/>
    <s v="CONGO"/>
    <s v="PALF"/>
    <s v="ɣ"/>
  </r>
  <r>
    <d v="2019-07-23T00:00:00"/>
    <s v="Taxi Commissariat-Alto"/>
    <s v="Transport"/>
    <s v="Legal"/>
    <m/>
    <n v="1000"/>
    <n v="1.7600675865953253"/>
    <n v="568.16"/>
    <n v="-5635092.5099999998"/>
    <x v="1"/>
    <s v="Décharge"/>
    <s v="EAGLE-USFWS"/>
    <s v="CONGO"/>
    <s v="PALF"/>
    <s v="ɣ"/>
  </r>
  <r>
    <d v="2019-07-23T00:00:00"/>
    <s v="Taxi Alto-Agence ACC"/>
    <s v="Transport"/>
    <s v="Legal"/>
    <m/>
    <n v="1500"/>
    <n v="2.6401013798929882"/>
    <n v="568.16"/>
    <n v="-5636592.5099999998"/>
    <x v="1"/>
    <s v="Décharge"/>
    <s v="EAGLE-USFWS"/>
    <s v="CONGO"/>
    <s v="PALF"/>
    <s v="ɣ"/>
  </r>
  <r>
    <d v="2019-07-23T00:00:00"/>
    <s v="Taxi Bureau PALF-Ets SS-Congo"/>
    <s v="Transport"/>
    <s v="Media"/>
    <m/>
    <n v="1000"/>
    <n v="1.7600675865953253"/>
    <n v="568.16"/>
    <n v="-5637592.5099999998"/>
    <x v="3"/>
    <s v="Décharge"/>
    <s v="EAGLE-USFWS"/>
    <s v="CONGO"/>
    <s v="PALF"/>
    <s v="ɣ"/>
  </r>
  <r>
    <d v="2019-07-23T00:00:00"/>
    <s v="Taxi Ets SS Congo-Bureau PALF"/>
    <s v="Transport"/>
    <s v="Media"/>
    <m/>
    <n v="1000"/>
    <n v="1.7600675865953253"/>
    <n v="568.16"/>
    <n v="-5638592.5099999998"/>
    <x v="3"/>
    <s v="Décharge"/>
    <s v="EAGLE-USFWS"/>
    <s v="CONGO"/>
    <s v="PALF"/>
    <s v="ɣ"/>
  </r>
  <r>
    <d v="2019-07-23T00:00:00"/>
    <s v="Taxi Bureau PALF-Banque BCI"/>
    <s v="Transport"/>
    <s v="Media"/>
    <m/>
    <n v="1000"/>
    <n v="1.7600675865953253"/>
    <n v="568.16"/>
    <n v="-5639592.5099999998"/>
    <x v="3"/>
    <s v="Décharge"/>
    <s v="EAGLE-USFWS"/>
    <s v="CONGO"/>
    <s v="PALF"/>
    <s v="ɣ"/>
  </r>
  <r>
    <d v="2019-07-23T00:00:00"/>
    <s v="Taxi Banque BCI-ES TV"/>
    <s v="Transport"/>
    <s v="Media"/>
    <m/>
    <n v="1000"/>
    <n v="1.7600675865953253"/>
    <n v="568.16"/>
    <n v="-5640592.5099999998"/>
    <x v="3"/>
    <s v="Décharge"/>
    <s v="EAGLE-USFWS"/>
    <s v="CONGO"/>
    <s v="PALF"/>
    <s v="ɣ"/>
  </r>
  <r>
    <d v="2019-07-23T00:00:00"/>
    <s v="Taxi ES TV-Le Patriote"/>
    <s v="Transport"/>
    <s v="Media"/>
    <m/>
    <n v="1000"/>
    <n v="1.7600675865953253"/>
    <n v="568.16"/>
    <n v="-5641592.5099999998"/>
    <x v="3"/>
    <s v="Décharge"/>
    <s v="EAGLE-USFWS"/>
    <s v="CONGO"/>
    <s v="PALF"/>
    <s v="ɣ"/>
  </r>
  <r>
    <d v="2019-07-23T00:00:00"/>
    <s v="Taxi Le Patriote-Groupecongomedias"/>
    <s v="Transport"/>
    <s v="Media"/>
    <m/>
    <n v="1000"/>
    <n v="1.7600675865953253"/>
    <n v="568.16"/>
    <n v="-5642592.5099999998"/>
    <x v="3"/>
    <s v="Décharge"/>
    <s v="EAGLE-USFWS"/>
    <s v="CONGO"/>
    <s v="PALF"/>
    <s v="ɣ"/>
  </r>
  <r>
    <d v="2019-07-23T00:00:00"/>
    <s v="Taxi groupecongomedias-Radio Rurale"/>
    <s v="Transport"/>
    <s v="Media"/>
    <m/>
    <n v="1000"/>
    <n v="1.7600675865953253"/>
    <n v="568.16"/>
    <n v="-5643592.5099999998"/>
    <x v="3"/>
    <s v="Décharge"/>
    <s v="EAGLE-USFWS"/>
    <s v="CONGO"/>
    <s v="PALF"/>
    <s v="ɣ"/>
  </r>
  <r>
    <d v="2019-07-23T00:00:00"/>
    <s v="Taxi Radio Rurale-Firstmediac.com"/>
    <s v="Transport"/>
    <s v="Media"/>
    <m/>
    <n v="1000"/>
    <n v="1.7600675865953253"/>
    <n v="568.16"/>
    <n v="-5644592.5099999998"/>
    <x v="3"/>
    <s v="Décharge"/>
    <s v="EAGLE-USFWS"/>
    <s v="CONGO"/>
    <s v="PALF"/>
    <s v="ɣ"/>
  </r>
  <r>
    <d v="2019-07-23T00:00:00"/>
    <s v="Taxi Firstmediac.com-La Semaine Africaine"/>
    <s v="Transport"/>
    <s v="Media"/>
    <m/>
    <n v="1000"/>
    <n v="1.7600675865953253"/>
    <n v="568.16"/>
    <n v="-5645592.5099999998"/>
    <x v="3"/>
    <s v="Décharge"/>
    <s v="EAGLE-USFWS"/>
    <s v="CONGO"/>
    <s v="PALF"/>
    <s v="ɣ"/>
  </r>
  <r>
    <d v="2019-07-23T00:00:00"/>
    <s v="Taxi La Semaine Africaine-Radio Liberté"/>
    <s v="Transport"/>
    <s v="Media"/>
    <m/>
    <n v="1000"/>
    <n v="1.7600675865953253"/>
    <n v="568.16"/>
    <n v="-5646592.5099999998"/>
    <x v="3"/>
    <s v="Décharge"/>
    <s v="EAGLE-USFWS"/>
    <s v="CONGO"/>
    <s v="PALF"/>
    <s v="ɣ"/>
  </r>
  <r>
    <d v="2019-07-23T00:00:00"/>
    <s v="Taxi Radio Liberté-Vox.cg"/>
    <s v="Transport"/>
    <s v="Media"/>
    <m/>
    <n v="1000"/>
    <n v="1.7600675865953253"/>
    <n v="568.16"/>
    <n v="-5647592.5099999998"/>
    <x v="3"/>
    <s v="Décharge"/>
    <s v="EAGLE-USFWS"/>
    <s v="CONGO"/>
    <s v="PALF"/>
    <s v="ɣ"/>
  </r>
  <r>
    <d v="2019-07-23T00:00:00"/>
    <s v="Taxi vox.cg-Bureau PALF"/>
    <s v="Transport"/>
    <s v="Media"/>
    <m/>
    <n v="1000"/>
    <n v="1.7600675865953253"/>
    <n v="568.16"/>
    <n v="-5648592.5099999998"/>
    <x v="3"/>
    <s v="Décharge"/>
    <s v="EAGLE-USFWS"/>
    <s v="CONGO"/>
    <s v="PALF"/>
    <s v="ɣ"/>
  </r>
  <r>
    <d v="2019-07-23T00:00:00"/>
    <s v="Paiement frais d'hôtel 06 nuitées du 17 au 23 juillet 2019"/>
    <s v="Travel subsistence"/>
    <s v="Investigations"/>
    <m/>
    <n v="168000"/>
    <n v="296.3799308446828"/>
    <n v="566.84"/>
    <n v="-5816592.5099999998"/>
    <x v="4"/>
    <s v="D23"/>
    <s v="Wildcat"/>
    <s v="CONGO"/>
    <s v="PALF"/>
    <s v="o"/>
  </r>
  <r>
    <d v="2019-07-23T00:00:00"/>
    <s v="Taxi Hôtel-Huillerie-Beach (départ pour Brazzaville)"/>
    <s v="Transport"/>
    <s v="Investigations"/>
    <m/>
    <n v="2000"/>
    <n v="3.623779239368738"/>
    <n v="551.91"/>
    <n v="-5818592.5099999998"/>
    <x v="4"/>
    <s v="Décharge"/>
    <s v="EAGLE-AVAAZ "/>
    <s v="CONGO"/>
    <s v="PALF"/>
    <s v="ɣ"/>
  </r>
  <r>
    <d v="2019-07-23T00:00:00"/>
    <s v="Achat billet Kinshasa-Brazzaville (formalités de départ)"/>
    <s v="Transport"/>
    <s v="Investigations"/>
    <m/>
    <n v="15000"/>
    <n v="27.178344295265536"/>
    <n v="551.91"/>
    <n v="-5833592.5099999998"/>
    <x v="4"/>
    <n v="541366"/>
    <s v="EAGLE-AVAAZ "/>
    <s v="CONGO"/>
    <s v="PALF"/>
    <s v="o"/>
  </r>
  <r>
    <d v="2019-07-23T00:00:00"/>
    <s v="Paiement redevance portuaire (Formalités à Kin)/voyage mission RDC"/>
    <s v="Travel expenses"/>
    <s v="Investigations"/>
    <m/>
    <n v="1200"/>
    <n v="2.1742675436212426"/>
    <n v="551.91"/>
    <n v="-5834792.5099999998"/>
    <x v="4"/>
    <n v="62732"/>
    <s v="EAGLE-AVAAZ "/>
    <s v="CONGO"/>
    <s v="PALF"/>
    <s v="o"/>
  </r>
  <r>
    <d v="2019-07-23T00:00:00"/>
    <s v="Cachet de sortie (frais d'immigration)/Voyage mission RDC"/>
    <s v="Travel expenses"/>
    <s v="Investigations"/>
    <m/>
    <n v="2000"/>
    <n v="3.623779239368738"/>
    <n v="551.91"/>
    <n v="-5836792.5099999998"/>
    <x v="4"/>
    <s v="Décharge"/>
    <s v="EAGLE-AVAAZ "/>
    <s v="CONGO"/>
    <s v="PALF"/>
    <s v="ɣ"/>
  </r>
  <r>
    <d v="2019-07-23T00:00:00"/>
    <s v="Redevance portuaire (formalités coté Brazzaville)/Voyage mission RDC"/>
    <s v="Travel expenses"/>
    <s v="Investigations"/>
    <m/>
    <n v="1200"/>
    <n v="2.1742675436212426"/>
    <n v="551.91"/>
    <n v="-5837992.5099999998"/>
    <x v="4"/>
    <s v="oui"/>
    <s v="EAGLE-AVAAZ "/>
    <s v="CONGO"/>
    <s v="PALF"/>
    <s v="o"/>
  </r>
  <r>
    <d v="2019-07-23T00:00:00"/>
    <s v="Achat jeton full (formalités du coté de Brazzaville)/voyage mission RDC"/>
    <s v="Travel expenses"/>
    <s v="Investigations"/>
    <m/>
    <n v="1000"/>
    <n v="1.811889619684369"/>
    <n v="551.91"/>
    <n v="-5838992.5099999998"/>
    <x v="4"/>
    <s v="oui"/>
    <s v="EAGLE-AVAAZ "/>
    <s v="CONGO"/>
    <s v="PALF"/>
    <s v="o"/>
  </r>
  <r>
    <d v="2019-07-23T00:00:00"/>
    <s v="Cachet d'entrée (formalités d'arrivé immigration)/Voyage mission RDC"/>
    <s v="Travel expenses"/>
    <s v="Investigations"/>
    <m/>
    <n v="2000"/>
    <n v="3.623779239368738"/>
    <n v="551.91"/>
    <n v="-5840992.5099999998"/>
    <x v="4"/>
    <s v="Décharge"/>
    <s v="EAGLE-AVAAZ "/>
    <s v="CONGO"/>
    <s v="PALF"/>
    <s v="ɣ"/>
  </r>
  <r>
    <d v="2019-07-23T00:00:00"/>
    <s v="Taxi Beach-Hôtel (arrivé à Brazzaville)"/>
    <s v="Transport"/>
    <s v="Investigations"/>
    <m/>
    <n v="1000"/>
    <n v="1.811889619684369"/>
    <n v="551.91"/>
    <n v="-5841992.5099999998"/>
    <x v="4"/>
    <s v="Décharge"/>
    <s v="EAGLE-AVAAZ "/>
    <s v="CONGO"/>
    <s v="PALF"/>
    <s v="ɣ"/>
  </r>
  <r>
    <d v="2019-07-23T00:00:00"/>
    <s v="Food allowance Mission Kinshasa du 17 au 23 juillet 2019"/>
    <s v="Travel subsistence"/>
    <s v="Investigations"/>
    <m/>
    <n v="60000"/>
    <n v="105.84997530167243"/>
    <n v="566.84"/>
    <n v="-5901992.5099999998"/>
    <x v="4"/>
    <s v="Décharge"/>
    <s v="Wildcat"/>
    <s v="CONGO"/>
    <s v="PALF"/>
    <s v="ɣ"/>
  </r>
  <r>
    <d v="2019-07-23T00:00:00"/>
    <s v="Taxi domicile-Parking lycée pour prendre le bus à destination de NGO"/>
    <s v="Transport"/>
    <s v="Legal"/>
    <m/>
    <n v="2000"/>
    <n v="3.5201351731906505"/>
    <n v="568.16"/>
    <n v="-5903992.5099999998"/>
    <x v="5"/>
    <s v="Décharge"/>
    <s v="EAGLE-USFWS"/>
    <s v="CONGO"/>
    <s v="PALF"/>
    <s v="ɣ"/>
  </r>
  <r>
    <d v="2019-07-23T00:00:00"/>
    <s v="Achat billet BZV-NGO"/>
    <s v="Transport"/>
    <s v="Legal"/>
    <m/>
    <n v="5000"/>
    <n v="8.8003379329766265"/>
    <n v="568.16"/>
    <n v="-5908992.5099999998"/>
    <x v="5"/>
    <s v="Décharge"/>
    <s v="EAGLE-USFWS"/>
    <s v="CONGO"/>
    <s v="PALF"/>
    <s v="ɣ"/>
  </r>
  <r>
    <d v="2019-07-23T00:00:00"/>
    <s v="Taxi moto NGO-DJAMBALA"/>
    <s v="Transport"/>
    <s v="Legal"/>
    <m/>
    <n v="3000"/>
    <n v="5.2802027597859764"/>
    <n v="568.16"/>
    <n v="-5911992.5099999998"/>
    <x v="5"/>
    <s v="Décharge"/>
    <s v="EAGLE-USFWS"/>
    <s v="CONGO"/>
    <s v="PALF"/>
    <s v="ɣ"/>
  </r>
  <r>
    <d v="2019-07-23T00:00:00"/>
    <s v="Taxi moto Parking djambala-hôtel pour installer l'avocat"/>
    <s v="Transport"/>
    <s v="Legal"/>
    <m/>
    <n v="500"/>
    <n v="0.88003379329766263"/>
    <n v="568.16"/>
    <n v="-5912492.5099999998"/>
    <x v="5"/>
    <s v="Décharge"/>
    <s v="EAGLE-USFWS"/>
    <s v="CONGO"/>
    <s v="PALF"/>
    <s v="ɣ"/>
  </r>
  <r>
    <d v="2019-07-23T00:00:00"/>
    <s v="Taxi moto hôtel 1-Hôtel 2 pour l'installation du juriste"/>
    <s v="Transport"/>
    <s v="Legal"/>
    <m/>
    <n v="500"/>
    <n v="0.88003379329766263"/>
    <n v="568.16"/>
    <n v="-5912992.5099999998"/>
    <x v="5"/>
    <s v="Décharge"/>
    <s v="EAGLE-USFWS"/>
    <s v="CONGO"/>
    <s v="PALF"/>
    <s v="ɣ"/>
  </r>
  <r>
    <d v="2019-07-23T00:00:00"/>
    <s v="Taxi moto hôtel-MAD pour effectuer la visite geôle"/>
    <s v="Transport"/>
    <s v="Legal"/>
    <m/>
    <n v="200"/>
    <n v="0.35201351731906505"/>
    <n v="568.16"/>
    <n v="-5913192.5099999998"/>
    <x v="5"/>
    <s v="Décharge"/>
    <s v="EAGLE-USFWS"/>
    <s v="CONGO"/>
    <s v="PALF"/>
    <s v="ɣ"/>
  </r>
  <r>
    <d v="2019-07-23T00:00:00"/>
    <s v="Taxi MAD-Marché à Djambala"/>
    <s v="Transport"/>
    <s v="Legal"/>
    <m/>
    <n v="500"/>
    <n v="0.88003379329766263"/>
    <n v="568.16"/>
    <n v="-5913692.5099999998"/>
    <x v="5"/>
    <s v="Décharge"/>
    <s v="EAGLE-USFWS"/>
    <s v="CONGO"/>
    <s v="PALF"/>
    <s v="ɣ"/>
  </r>
  <r>
    <d v="2019-07-23T00:00:00"/>
    <s v="Taxi moto marché-hôtel"/>
    <s v="Transport"/>
    <s v="Legal"/>
    <m/>
    <n v="300"/>
    <n v="0.52802027597859758"/>
    <n v="568.16"/>
    <n v="-5913992.5099999998"/>
    <x v="5"/>
    <s v="Décharge"/>
    <s v="EAGLE-USFWS"/>
    <s v="CONGO"/>
    <s v="PALF"/>
    <s v="ɣ"/>
  </r>
  <r>
    <d v="2019-07-23T00:00:00"/>
    <s v="Taxi: Residence palf de pointe noire-Bureau Alto"/>
    <s v="Transport"/>
    <s v="Legal"/>
    <m/>
    <n v="1500"/>
    <n v="2.6401013798929882"/>
    <n v="568.16"/>
    <n v="-5915492.5099999998"/>
    <x v="7"/>
    <s v="Décharge"/>
    <s v="EAGLE-USFWS"/>
    <s v="CONGO"/>
    <s v="PALF"/>
    <s v="ɣ"/>
  </r>
  <r>
    <d v="2019-07-23T00:00:00"/>
    <s v="Taxi domicile-Bureau-domicile"/>
    <s v="Transport"/>
    <s v="Management"/>
    <m/>
    <n v="2000"/>
    <n v="3.5283325100557477"/>
    <n v="566.84"/>
    <n v="-5917492.5099999998"/>
    <x v="8"/>
    <s v="Décharge"/>
    <s v="Wildcat"/>
    <s v="CONGO"/>
    <s v="PALF"/>
    <s v="ɣ"/>
  </r>
  <r>
    <d v="2019-07-23T00:00:00"/>
    <s v="Food allowance pendant la pause"/>
    <s v="Personnel"/>
    <s v="Management"/>
    <m/>
    <n v="1000"/>
    <n v="1.7641662550278738"/>
    <n v="566.84"/>
    <n v="-5918492.5099999998"/>
    <x v="8"/>
    <s v="Décharge"/>
    <s v="Wildcat"/>
    <s v="CONGO"/>
    <s v="PALF"/>
    <s v="ɣ"/>
  </r>
  <r>
    <d v="2019-07-23T00:00:00"/>
    <s v="Taxi beac-bureau"/>
    <s v="Transport"/>
    <s v="Management"/>
    <m/>
    <n v="2000"/>
    <n v="3.5283325100557477"/>
    <n v="566.84"/>
    <n v="-5920492.5099999998"/>
    <x v="8"/>
    <s v="Décharge"/>
    <s v="Wildcat"/>
    <s v="CONGO"/>
    <s v="PALF"/>
    <s v="ɣ"/>
  </r>
  <r>
    <d v="2019-07-23T00:00:00"/>
    <s v="Taxi moto hôtel - gare routière de Souanké pour voyage sur Ouesso"/>
    <s v="Transport"/>
    <s v="Investigations"/>
    <m/>
    <n v="500"/>
    <n v="0.90594480984218451"/>
    <n v="551.91"/>
    <n v="-5920992.5099999998"/>
    <x v="10"/>
    <s v="décharge"/>
    <s v="EAGLE-AVAAZ "/>
    <s v="CONGO"/>
    <s v="PALF"/>
    <s v="ɣ"/>
  </r>
  <r>
    <d v="2019-07-23T00:00:00"/>
    <s v="Achat billet Souanké-Ouesso"/>
    <s v="Transport"/>
    <s v="Investigations"/>
    <m/>
    <n v="13000"/>
    <n v="23.554565055896795"/>
    <n v="551.91"/>
    <n v="-5933992.5099999998"/>
    <x v="10"/>
    <s v="décharge"/>
    <s v="EAGLE-AVAAZ "/>
    <s v="CONGO"/>
    <s v="PALF"/>
    <s v="ɣ"/>
  </r>
  <r>
    <d v="2019-07-23T00:00:00"/>
    <s v="Taxi moto gare routière - agence ocean du nord pour l'achat du billet Ouesso-BZV"/>
    <s v="Transport"/>
    <s v="Investigations"/>
    <m/>
    <n v="500"/>
    <n v="0.90594480984218451"/>
    <n v="551.91"/>
    <n v="-5934492.5099999998"/>
    <x v="10"/>
    <s v="décharge"/>
    <s v="EAGLE-AVAAZ "/>
    <s v="CONGO"/>
    <s v="PALF"/>
    <s v="ɣ"/>
  </r>
  <r>
    <d v="2019-07-23T00:00:00"/>
    <s v="Taxi moto ocean du nord - stelimac pour l'achat du billet Ouesso-BZV "/>
    <s v="Transport"/>
    <s v="Investigations"/>
    <m/>
    <n v="500"/>
    <n v="0.90594480984218451"/>
    <n v="551.91"/>
    <n v="-5934992.5099999998"/>
    <x v="10"/>
    <s v="décharge"/>
    <s v="EAGLE-AVAAZ "/>
    <s v="CONGO"/>
    <s v="PALF"/>
    <s v="ɣ"/>
  </r>
  <r>
    <d v="2019-07-23T00:00:00"/>
    <s v="Achat du billet Ouesso-BZV à l'agence stelimac pour retour de mission"/>
    <s v="Transport"/>
    <s v="Investigations"/>
    <m/>
    <n v="15000"/>
    <n v="27.178344295265536"/>
    <n v="551.91"/>
    <n v="-5949992.5099999998"/>
    <x v="10"/>
    <n v="18"/>
    <s v="EAGLE-AVAAZ "/>
    <s v="CONGO"/>
    <s v="PALF"/>
    <s v="o"/>
  </r>
  <r>
    <d v="2019-07-23T00:00:00"/>
    <s v="Taxi agence stelimac - hôtel "/>
    <s v="Transport"/>
    <s v="Investigations"/>
    <m/>
    <n v="500"/>
    <n v="0.90594480984218451"/>
    <n v="551.91"/>
    <n v="-5950492.5099999998"/>
    <x v="10"/>
    <s v="décharge"/>
    <s v="EAGLE-AVAAZ "/>
    <s v="CONGO"/>
    <s v="PALF"/>
    <s v="ɣ"/>
  </r>
  <r>
    <d v="2019-07-23T00:00:00"/>
    <s v="Taxi hôtel 1 - hôtel 2"/>
    <s v="Transport"/>
    <s v="Investigations"/>
    <m/>
    <n v="500"/>
    <n v="0.90594480984218451"/>
    <n v="551.91"/>
    <n v="-5950992.5099999998"/>
    <x v="10"/>
    <s v="décharge"/>
    <s v="EAGLE-AVAAZ "/>
    <s v="CONGO"/>
    <s v="PALF"/>
    <s v="ɣ"/>
  </r>
  <r>
    <d v="2019-07-24T00:00:00"/>
    <s v="Taxi bureau-AON Jeanne Vialle"/>
    <s v="Transport"/>
    <s v="Investigations"/>
    <m/>
    <n v="1000"/>
    <n v="1.811889619684369"/>
    <n v="551.91"/>
    <n v="-5951992.5099999998"/>
    <x v="12"/>
    <s v="décharge"/>
    <s v="EAGLE-AVAAZ "/>
    <s v="CONGO"/>
    <s v="PALF"/>
    <s v="ɣ"/>
  </r>
  <r>
    <d v="2019-07-24T00:00:00"/>
    <s v="Taxi AON Jeanne Vialle-Bureau"/>
    <s v="Transport"/>
    <s v="Investigations"/>
    <m/>
    <n v="1000"/>
    <n v="1.811889619684369"/>
    <n v="551.91"/>
    <n v="-5952992.5099999998"/>
    <x v="12"/>
    <s v="décharge"/>
    <s v="EAGLE-AVAAZ "/>
    <s v="CONGO"/>
    <s v="PALF"/>
    <s v="ɣ"/>
  </r>
  <r>
    <d v="2019-07-24T00:00:00"/>
    <s v="Achat billet BZV-LOUDIMA"/>
    <s v="Transport"/>
    <s v="Investigations"/>
    <m/>
    <n v="9000"/>
    <n v="16.307006577159321"/>
    <n v="551.91"/>
    <n v="-5961992.5099999998"/>
    <x v="12"/>
    <s v="260707302019--18"/>
    <s v="EAGLE-AVAAZ "/>
    <s v="CONGO"/>
    <s v="PALF"/>
    <s v="o"/>
  </r>
  <r>
    <d v="2019-07-24T00:00:00"/>
    <s v="Taxi: Domicile-Agence Océan du Nord de la liberté"/>
    <s v="Transport"/>
    <s v="Legal"/>
    <m/>
    <n v="2500"/>
    <n v="4.4001689664883132"/>
    <n v="568.16"/>
    <n v="-5964492.5099999998"/>
    <x v="0"/>
    <s v="Décharge"/>
    <s v="EAGLE-USFWS"/>
    <s v="CONGO"/>
    <s v="PALF"/>
    <s v="ɣ"/>
  </r>
  <r>
    <d v="2019-07-24T00:00:00"/>
    <s v="Taxi moto: Agence Océan d'Owando-Hôtel"/>
    <s v="Transport"/>
    <s v="Legal"/>
    <m/>
    <n v="300"/>
    <n v="0.52802027597859758"/>
    <n v="568.16"/>
    <n v="-5964792.5099999998"/>
    <x v="0"/>
    <s v="Décharge"/>
    <s v="EAGLE-USFWS"/>
    <s v="CONGO"/>
    <s v="PALF"/>
    <s v="ɣ"/>
  </r>
  <r>
    <d v="2019-07-24T00:00:00"/>
    <s v="Taxi moto: Hôtel-Commissariat"/>
    <s v="Transport"/>
    <s v="Legal"/>
    <m/>
    <n v="300"/>
    <n v="0.52802027597859758"/>
    <n v="568.16"/>
    <n v="-5965092.5099999998"/>
    <x v="0"/>
    <s v="Décharge"/>
    <s v="EAGLE-USFWS"/>
    <s v="CONGO"/>
    <s v="PALF"/>
    <s v="ɣ"/>
  </r>
  <r>
    <d v="2019-07-24T00:00:00"/>
    <s v="Ration du prévenu"/>
    <s v="Jail Visit"/>
    <s v="Legal"/>
    <m/>
    <n v="1000"/>
    <n v="1.7600675865953253"/>
    <n v="568.16"/>
    <n v="-5966092.5099999998"/>
    <x v="0"/>
    <s v="Décharge"/>
    <s v="EAGLE-USFWS"/>
    <s v="CONGO"/>
    <s v="PALF"/>
    <s v="ɣ"/>
  </r>
  <r>
    <d v="2019-07-24T00:00:00"/>
    <s v="Taxi moto: Commissariat-Hôtel"/>
    <s v="Transport"/>
    <s v="Legal"/>
    <m/>
    <n v="300"/>
    <n v="0.52802027597859758"/>
    <n v="568.16"/>
    <n v="-5966392.5099999998"/>
    <x v="0"/>
    <s v="Décharge"/>
    <s v="EAGLE-USFWS"/>
    <s v="CONGO"/>
    <s v="PALF"/>
    <s v="ɣ"/>
  </r>
  <r>
    <d v="2019-07-24T00:00:00"/>
    <s v="Taxi moto: Hôtel-Restaurant"/>
    <s v="Transport"/>
    <s v="Legal"/>
    <m/>
    <n v="300"/>
    <n v="0.52802027597859758"/>
    <n v="568.16"/>
    <n v="-5966692.5099999998"/>
    <x v="0"/>
    <s v="Décharge"/>
    <s v="EAGLE-USFWS"/>
    <s v="CONGO"/>
    <s v="PALF"/>
    <s v="ɣ"/>
  </r>
  <r>
    <d v="2019-07-24T00:00:00"/>
    <s v="Taxi moto: Restaurant-Hôtel "/>
    <s v="Transport"/>
    <s v="Legal"/>
    <m/>
    <n v="300"/>
    <n v="0.52802027597859758"/>
    <n v="568.16"/>
    <n v="-5966992.5099999998"/>
    <x v="0"/>
    <s v="Décharge"/>
    <s v="EAGLE-USFWS"/>
    <s v="CONGO"/>
    <s v="PALF"/>
    <s v="ɣ"/>
  </r>
  <r>
    <d v="2019-07-24T00:00:00"/>
    <s v="Taxi Résidence-DDEF"/>
    <s v="Transport"/>
    <s v="Legal"/>
    <m/>
    <n v="1000"/>
    <n v="1.7600675865953253"/>
    <n v="568.16"/>
    <n v="-5967992.5099999998"/>
    <x v="1"/>
    <s v="Décharge"/>
    <s v="EAGLE-USFWS"/>
    <s v="CONGO"/>
    <s v="PALF"/>
    <s v="ɣ"/>
  </r>
  <r>
    <d v="2019-07-24T00:00:00"/>
    <s v="Taxi DDEF-CA"/>
    <s v="Transport"/>
    <s v="Legal"/>
    <m/>
    <n v="1000"/>
    <n v="1.7600675865953253"/>
    <n v="568.16"/>
    <n v="-5968992.5099999998"/>
    <x v="1"/>
    <s v="Décharge"/>
    <s v="EAGLE-USFWS"/>
    <s v="CONGO"/>
    <s v="PALF"/>
    <s v="ɣ"/>
  </r>
  <r>
    <d v="2019-07-24T00:00:00"/>
    <s v="Taxi CA-DDEF"/>
    <s v="Transport"/>
    <s v="Legal"/>
    <m/>
    <n v="1000"/>
    <n v="1.7600675865953253"/>
    <n v="568.16"/>
    <n v="-5969992.5099999998"/>
    <x v="1"/>
    <s v="Décharge"/>
    <s v="EAGLE-USFWS"/>
    <s v="CONGO"/>
    <s v="PALF"/>
    <s v="ɣ"/>
  </r>
  <r>
    <d v="2019-07-24T00:00:00"/>
    <s v="Taxi DDEF-TGI"/>
    <s v="Transport"/>
    <s v="Legal"/>
    <m/>
    <n v="1000"/>
    <n v="1.7600675865953253"/>
    <n v="568.16"/>
    <n v="-5970992.5099999998"/>
    <x v="1"/>
    <s v="Décharge"/>
    <s v="EAGLE-USFWS"/>
    <s v="CONGO"/>
    <s v="PALF"/>
    <s v="ɣ"/>
  </r>
  <r>
    <d v="2019-07-24T00:00:00"/>
    <s v="Taxi TGI-Résidence"/>
    <s v="Transport"/>
    <s v="Legal"/>
    <m/>
    <n v="1000"/>
    <n v="1.7600675865953253"/>
    <n v="568.16"/>
    <n v="-5971992.5099999998"/>
    <x v="1"/>
    <s v="Décharge"/>
    <s v="EAGLE-USFWS"/>
    <s v="CONGO"/>
    <s v="PALF"/>
    <s v="ɣ"/>
  </r>
  <r>
    <d v="2019-07-24T00:00:00"/>
    <s v="Taxi Résidence-Agence Charden farell"/>
    <s v="Transport"/>
    <s v="Legal"/>
    <m/>
    <n v="1000"/>
    <n v="1.7600675865953253"/>
    <n v="568.16"/>
    <n v="-5972992.5099999998"/>
    <x v="1"/>
    <s v="Décharge"/>
    <s v="EAGLE-USFWS"/>
    <s v="CONGO"/>
    <s v="PALF"/>
    <s v="ɣ"/>
  </r>
  <r>
    <d v="2019-07-24T00:00:00"/>
    <s v="Taxi agence Charden Farell-Résidence"/>
    <s v="Transport"/>
    <s v="Legal"/>
    <m/>
    <n v="1000"/>
    <n v="1.7600675865953253"/>
    <n v="568.16"/>
    <n v="-5973992.5099999998"/>
    <x v="1"/>
    <s v="Décharge"/>
    <s v="EAGLE-USFWS"/>
    <s v="CONGO"/>
    <s v="PALF"/>
    <s v="ɣ"/>
  </r>
  <r>
    <d v="2019-07-24T00:00:00"/>
    <s v="Taxi Bureau-Agence Océan (Achat billet pour Nkayi)"/>
    <s v="Transport"/>
    <s v="Investigations"/>
    <m/>
    <n v="1000"/>
    <n v="1.811889619684369"/>
    <n v="551.91"/>
    <n v="-5974992.5099999998"/>
    <x v="4"/>
    <s v="Décharge"/>
    <s v="EAGLE-AVAAZ "/>
    <s v="CONGO"/>
    <s v="PALF"/>
    <s v="ɣ"/>
  </r>
  <r>
    <d v="2019-07-24T00:00:00"/>
    <s v="Achat billet Bzvl-Nkayi (mission Nkayi)"/>
    <s v="Transport"/>
    <s v="Investigations"/>
    <m/>
    <n v="8000"/>
    <n v="14.495116957474952"/>
    <n v="551.91"/>
    <n v="-5982992.5099999998"/>
    <x v="4"/>
    <s v="250707302019--19"/>
    <s v="EAGLE-AVAAZ "/>
    <s v="CONGO"/>
    <s v="PALF"/>
    <s v="o"/>
  </r>
  <r>
    <d v="2019-07-24T00:00:00"/>
    <s v="Taxi moto hôtel-Agence ocean du nord pour achat des billets"/>
    <s v="Transport"/>
    <s v="Legal"/>
    <m/>
    <n v="200"/>
    <n v="0.35201351731906505"/>
    <n v="568.16"/>
    <n v="-5983192.5099999998"/>
    <x v="5"/>
    <s v="Décharge"/>
    <s v="EAGLE-USFWS"/>
    <s v="CONGO"/>
    <s v="PALF"/>
    <s v="ɣ"/>
  </r>
  <r>
    <d v="2019-07-24T00:00:00"/>
    <s v="Achat Billet Djambala-BZV"/>
    <s v="Transport"/>
    <s v="Legal"/>
    <m/>
    <n v="7000"/>
    <n v="12.320473106167277"/>
    <n v="568.16"/>
    <n v="-5990192.5099999998"/>
    <x v="5"/>
    <s v="OUI"/>
    <s v="EAGLE-USFWS"/>
    <s v="CONGO"/>
    <s v="PALF"/>
    <s v="o"/>
  </r>
  <r>
    <d v="2019-07-24T00:00:00"/>
    <s v="Taxi moto Agence ocean du nord-ddefd pour rencontrer le dd mais helas ce dernier était en deplacement"/>
    <s v="Transport"/>
    <s v="Legal"/>
    <m/>
    <n v="300"/>
    <n v="0.52802027597859758"/>
    <n v="568.16"/>
    <n v="-5990492.5099999998"/>
    <x v="5"/>
    <s v="Décharge"/>
    <s v="EAGLE-USFWS"/>
    <s v="CONGO"/>
    <s v="PALF"/>
    <s v="ɣ"/>
  </r>
  <r>
    <d v="2019-07-24T00:00:00"/>
    <s v="Taxi moto TGID-restaurant"/>
    <s v="Transport"/>
    <s v="Legal"/>
    <m/>
    <n v="300"/>
    <n v="0.52802027597859758"/>
    <n v="568.16"/>
    <n v="-5990792.5099999998"/>
    <x v="5"/>
    <s v="Décharge"/>
    <s v="EAGLE-USFWS"/>
    <s v="CONGO"/>
    <s v="PALF"/>
    <s v="ɣ"/>
  </r>
  <r>
    <d v="2019-07-24T00:00:00"/>
    <s v="Taxi moto restaurant-hôtel à djambala"/>
    <s v="Transport"/>
    <s v="Legal"/>
    <m/>
    <n v="300"/>
    <n v="0.52802027597859758"/>
    <n v="568.16"/>
    <n v="-5991092.5099999998"/>
    <x v="5"/>
    <s v="Décharge"/>
    <s v="EAGLE-USFWS"/>
    <s v="CONGO"/>
    <s v="PALF"/>
    <s v="ɣ"/>
  </r>
  <r>
    <d v="2019-07-24T00:00:00"/>
    <s v="Taxi moto hôtel-Agence ocean du nord djambala pour voyager"/>
    <s v="Transport"/>
    <s v="Legal"/>
    <m/>
    <n v="300"/>
    <n v="0.52802027597859758"/>
    <n v="568.16"/>
    <n v="-5991392.5099999998"/>
    <x v="5"/>
    <s v="Décharge"/>
    <s v="EAGLE-USFWS"/>
    <s v="CONGO"/>
    <s v="PALF"/>
    <s v="ɣ"/>
  </r>
  <r>
    <d v="2019-07-24T00:00:00"/>
    <s v="Ration des detenus à Djambala du 23 Juillet 2019 soit 01 jour"/>
    <s v="Jail Visit"/>
    <s v="Legal"/>
    <m/>
    <n v="3000"/>
    <n v="5.2802027597859764"/>
    <n v="568.16"/>
    <n v="-5994392.5099999998"/>
    <x v="5"/>
    <s v="Décharge"/>
    <s v="EAGLE-USFWS"/>
    <s v="CONGO"/>
    <s v="PALF"/>
    <s v="ɣ"/>
  </r>
  <r>
    <d v="2019-07-24T00:00:00"/>
    <s v="Food allowance à Djambala du 23 au 25 Juillet 2019 soient 02 jours"/>
    <s v="Travel subsistence"/>
    <s v="Legal"/>
    <m/>
    <n v="20000"/>
    <n v="35.201351731906506"/>
    <n v="568.16"/>
    <n v="-6014392.5099999998"/>
    <x v="5"/>
    <s v="Décharge"/>
    <s v="EAGLE-USFWS"/>
    <s v="CONGO"/>
    <s v="PALF"/>
    <s v="ɣ"/>
  </r>
  <r>
    <d v="2019-07-24T00:00:00"/>
    <s v="Paiement frais d'hôtel à Djambala du 23 au 25 Juillet 2019 soient 02 Nuitées"/>
    <s v="Travel subsistence"/>
    <s v="Legal"/>
    <m/>
    <n v="20000"/>
    <n v="35.201351731906506"/>
    <n v="568.16"/>
    <n v="-6034392.5099999998"/>
    <x v="5"/>
    <n v="214"/>
    <s v="EAGLE-USFWS"/>
    <s v="CONGO"/>
    <s v="PALF"/>
    <s v="o"/>
  </r>
  <r>
    <d v="2019-07-24T00:00:00"/>
    <s v="Taxi domicile-aéroport pour prendre le vol à destination d'Impfondo, suivre le délibéré cas Onguele Thibault et autres"/>
    <s v="Transport"/>
    <s v="Legal"/>
    <m/>
    <n v="1000"/>
    <n v="1.7600675865953253"/>
    <n v="568.16"/>
    <n v="-6035392.5099999998"/>
    <x v="6"/>
    <s v="Décharge"/>
    <s v="EAGLE-USFWS"/>
    <s v="CONGO"/>
    <s v="PALF"/>
    <s v="ɣ"/>
  </r>
  <r>
    <d v="2019-07-24T00:00:00"/>
    <s v="Taxi aéroport-bureau( départ annulé pour manquement de place)"/>
    <s v="Transport"/>
    <s v="Legal"/>
    <m/>
    <n v="1000"/>
    <n v="1.7600675865953253"/>
    <n v="568.16"/>
    <n v="-6036392.5099999998"/>
    <x v="6"/>
    <s v="Décharge"/>
    <s v="EAGLE-USFWS"/>
    <s v="CONGO"/>
    <s v="PALF"/>
    <s v="ɣ"/>
  </r>
  <r>
    <d v="2019-07-24T00:00:00"/>
    <s v="Taxi: Residence Palf de pointe noire-Bureau Alto"/>
    <s v="Transport"/>
    <s v="Legal"/>
    <m/>
    <n v="1500"/>
    <n v="2.6401013798929882"/>
    <n v="568.16"/>
    <n v="-6037892.5099999998"/>
    <x v="7"/>
    <s v="Décharge"/>
    <s v="EAGLE-USFWS"/>
    <s v="CONGO"/>
    <s v="PALF"/>
    <s v="ɣ"/>
  </r>
  <r>
    <d v="2019-07-24T00:00:00"/>
    <s v="Taxi: Bureau ALTO -Gendarmerie de vindoulou pour rencontrer le CB"/>
    <s v="Transport"/>
    <s v="Legal"/>
    <m/>
    <n v="2000"/>
    <n v="3.5201351731906505"/>
    <n v="568.16"/>
    <n v="-6039892.5099999998"/>
    <x v="7"/>
    <s v="Décharge"/>
    <s v="EAGLE-USFWS"/>
    <s v="CONGO"/>
    <s v="PALF"/>
    <s v="ɣ"/>
  </r>
  <r>
    <d v="2019-07-24T00:00:00"/>
    <s v="Taxi: Gendarmerie de Vindoulou-TGI Pointe Noire"/>
    <s v="Transport"/>
    <s v="Legal"/>
    <m/>
    <n v="2000"/>
    <n v="3.5201351731906505"/>
    <n v="568.16"/>
    <n v="-6041892.5099999998"/>
    <x v="7"/>
    <s v="Décharge"/>
    <s v="EAGLE-USFWS"/>
    <s v="CONGO"/>
    <s v="PALF"/>
    <s v="ɣ"/>
  </r>
  <r>
    <d v="2019-07-24T00:00:00"/>
    <s v="Taxi: TGI de Pointe Noire-Bureau Alto pour faire les mises à jour des dossiers"/>
    <s v="Transport"/>
    <s v="Legal"/>
    <m/>
    <n v="1500"/>
    <n v="2.6401013798929882"/>
    <n v="568.16"/>
    <n v="-6043392.5099999998"/>
    <x v="7"/>
    <s v="Décharge"/>
    <s v="EAGLE-USFWS"/>
    <s v="CONGO"/>
    <s v="PALF"/>
    <s v="ɣ"/>
  </r>
  <r>
    <d v="2019-07-24T00:00:00"/>
    <s v="Taxi: Bureau Alto-Residence Palf"/>
    <s v="Transport"/>
    <s v="Legal"/>
    <m/>
    <n v="1500"/>
    <n v="2.6401013798929882"/>
    <n v="568.16"/>
    <n v="-6044892.5099999998"/>
    <x v="7"/>
    <s v="Décharge"/>
    <s v="EAGLE-USFWS"/>
    <s v="CONGO"/>
    <s v="PALF"/>
    <s v="ɣ"/>
  </r>
  <r>
    <d v="2019-07-24T00:00:00"/>
    <s v="Taxi: Residence Palf-Restaurant"/>
    <s v="Transport"/>
    <s v="Legal"/>
    <m/>
    <n v="500"/>
    <n v="0.88003379329766263"/>
    <n v="568.16"/>
    <n v="-6045392.5099999998"/>
    <x v="7"/>
    <s v="Décharge"/>
    <s v="EAGLE-USFWS"/>
    <s v="CONGO"/>
    <s v="PALF"/>
    <s v="ɣ"/>
  </r>
  <r>
    <d v="2019-07-24T00:00:00"/>
    <s v="Taxi: Restaurant-Residence Palf"/>
    <s v="Transport"/>
    <s v="Legal"/>
    <m/>
    <n v="500"/>
    <n v="0.88003379329766263"/>
    <n v="568.16"/>
    <n v="-6045892.5099999998"/>
    <x v="7"/>
    <s v="Décharge"/>
    <s v="EAGLE-USFWS"/>
    <s v="CONGO"/>
    <s v="PALF"/>
    <s v="ɣ"/>
  </r>
  <r>
    <d v="2019-07-24T00:00:00"/>
    <s v="Taxi domicile-Bureau-domicile"/>
    <s v="Transport"/>
    <s v="Management"/>
    <m/>
    <n v="2000"/>
    <n v="3.5283325100557477"/>
    <n v="566.84"/>
    <n v="-6047892.5099999998"/>
    <x v="8"/>
    <s v="Décharge"/>
    <s v="Wildcat"/>
    <s v="CONGO"/>
    <s v="PALF"/>
    <s v="ɣ"/>
  </r>
  <r>
    <d v="2019-07-24T00:00:00"/>
    <s v="Food allowance pendant la pause"/>
    <s v="Personnel"/>
    <s v="Management"/>
    <m/>
    <n v="1000"/>
    <n v="1.7641662550278738"/>
    <n v="566.84"/>
    <n v="-6048892.5099999998"/>
    <x v="8"/>
    <s v="Décharge"/>
    <s v="Wildcat"/>
    <s v="CONGO"/>
    <s v="PALF"/>
    <s v="ɣ"/>
  </r>
  <r>
    <d v="2019-07-24T00:00:00"/>
    <s v="Taxi hôtel - gare routière stelimac "/>
    <s v="Transport"/>
    <s v="Investigations"/>
    <m/>
    <n v="500"/>
    <n v="0.90594480984218451"/>
    <n v="551.91"/>
    <n v="-6049392.5099999998"/>
    <x v="10"/>
    <s v="décharge"/>
    <s v="EAGLE-AVAAZ "/>
    <s v="CONGO"/>
    <s v="PALF"/>
    <s v="ɣ"/>
  </r>
  <r>
    <d v="2019-07-24T00:00:00"/>
    <s v="Taxi gare routière stelimac BZV - domicile retour de mission"/>
    <s v="Transport"/>
    <s v="Investigations"/>
    <m/>
    <n v="1000"/>
    <n v="1.811889619684369"/>
    <n v="551.91"/>
    <n v="-6050392.5099999998"/>
    <x v="10"/>
    <s v="décharge"/>
    <s v="EAGLE-AVAAZ "/>
    <s v="CONGO"/>
    <s v="PALF"/>
    <s v="ɣ"/>
  </r>
  <r>
    <d v="2019-07-24T00:00:00"/>
    <s v="Paiement frais d'hôtel pour 05 nuitées du 18 au 23/07/2019"/>
    <s v="Travel subsistence"/>
    <s v="Investigations"/>
    <m/>
    <n v="75000"/>
    <n v="132.31246912709054"/>
    <n v="566.84"/>
    <n v="-6125392.5099999998"/>
    <x v="10"/>
    <n v="160"/>
    <s v="Wildcat"/>
    <s v="CONGO"/>
    <s v="RALFF"/>
    <s v="o"/>
  </r>
  <r>
    <d v="2019-07-24T00:00:00"/>
    <s v="Paiement frais d'hôtel à Ouesso 01 nuitée du 23 au 24/07/2019"/>
    <s v="Travel subsistence"/>
    <s v="Investigations"/>
    <m/>
    <n v="15000"/>
    <n v="27.178344295265536"/>
    <n v="551.91"/>
    <n v="-6140392.5099999998"/>
    <x v="10"/>
    <n v="17"/>
    <s v="EAGLE-AVAAZ "/>
    <s v="CONGO"/>
    <s v="PALF"/>
    <s v="o"/>
  </r>
  <r>
    <d v="2019-07-24T00:00:00"/>
    <s v="Food Allowance mission de Souanké du 17 au 24/07/2019"/>
    <s v="Travel subsistence"/>
    <s v="Investigations"/>
    <m/>
    <n v="70000"/>
    <n v="126.83227337790582"/>
    <n v="551.91"/>
    <n v="-6210392.5099999998"/>
    <x v="10"/>
    <s v="décharge"/>
    <s v="EAGLE-AVAAZ "/>
    <s v="CONGO"/>
    <s v="RALFF"/>
    <s v="ɣ"/>
  </r>
  <r>
    <d v="2019-07-24T00:00:00"/>
    <s v="Taxi à BZV : bureau - palais de justice - bureau rencontrer la greffière du juge d'instruction au sujet de l'ordonnance portant libération de NGOTENI Arthur. "/>
    <s v="Transport"/>
    <s v="Legal"/>
    <m/>
    <n v="2000"/>
    <n v="3.5201351731906505"/>
    <n v="568.16"/>
    <n v="-6212392.5099999998"/>
    <x v="13"/>
    <s v="Décharge "/>
    <s v="EAGLE-USFWS"/>
    <s v="CONGO"/>
    <s v="PALF"/>
    <s v="ɣ"/>
  </r>
  <r>
    <d v="2019-07-24T00:00:00"/>
    <s v="Frais de transfert à Alexis/PNR"/>
    <s v="Transfer fees"/>
    <s v="Office"/>
    <m/>
    <n v="3935"/>
    <n v="6.9419942135346835"/>
    <n v="566.84"/>
    <n v="-6216327.5099999998"/>
    <x v="15"/>
    <s v="21/GCF"/>
    <s v="Wildcat"/>
    <s v="CONGO"/>
    <s v="PALF"/>
    <s v="o"/>
  </r>
  <r>
    <d v="2019-07-25T00:00:00"/>
    <s v="Taxi La Poudrière-AON Jeanne Vialle"/>
    <s v="Transport"/>
    <s v="Investigations"/>
    <m/>
    <n v="1500"/>
    <n v="2.7178344295265533"/>
    <n v="551.91"/>
    <n v="-6217827.5099999998"/>
    <x v="12"/>
    <s v="décharge"/>
    <s v="EAGLE-AVAAZ "/>
    <s v="CONGO"/>
    <s v="PALF"/>
    <s v="ɣ"/>
  </r>
  <r>
    <d v="2019-07-25T00:00:00"/>
    <s v="Achat billet LOUDIMA-SIBITI"/>
    <s v="Transport"/>
    <s v="Investigations"/>
    <m/>
    <n v="5000"/>
    <n v="9.0594480984218446"/>
    <n v="551.91"/>
    <n v="-6222827.5099999998"/>
    <x v="12"/>
    <s v="décharge"/>
    <s v="EAGLE-AVAAZ "/>
    <s v="CONGO"/>
    <s v="PALF"/>
    <s v="ɣ"/>
  </r>
  <r>
    <d v="2019-07-25T00:00:00"/>
    <s v="Taxi Gare routière sibiti-Hôtel"/>
    <s v="Transport"/>
    <s v="Investigations"/>
    <m/>
    <n v="300"/>
    <n v="0.54356688590531066"/>
    <n v="551.91"/>
    <n v="-6223127.5099999998"/>
    <x v="12"/>
    <s v="décharge"/>
    <s v="EAGLE-AVAAZ "/>
    <s v="CONGO"/>
    <s v="PALF"/>
    <s v="ɣ"/>
  </r>
  <r>
    <d v="2019-07-25T00:00:00"/>
    <s v="Taxi Hôtel-Restaurant"/>
    <s v="Transport"/>
    <s v="Investigations"/>
    <m/>
    <n v="300"/>
    <n v="0.54356688590531066"/>
    <n v="551.91"/>
    <n v="-6223427.5099999998"/>
    <x v="12"/>
    <s v="décharge"/>
    <s v="EAGLE-AVAAZ "/>
    <s v="CONGO"/>
    <s v="PALF"/>
    <s v="ɣ"/>
  </r>
  <r>
    <d v="2019-07-25T00:00:00"/>
    <s v="Taxi Restaurant-Hôtel"/>
    <s v="Transport"/>
    <s v="Investigations"/>
    <m/>
    <n v="300"/>
    <n v="0.54356688590531066"/>
    <n v="551.91"/>
    <n v="-6223727.5099999998"/>
    <x v="12"/>
    <s v="décharge"/>
    <s v="EAGLE-AVAAZ "/>
    <s v="CONGO"/>
    <s v="PALF"/>
    <s v="ɣ"/>
  </r>
  <r>
    <d v="2019-07-25T00:00:00"/>
    <s v="Taxi moto: Hôtel-DDEF"/>
    <s v="Transport"/>
    <s v="Legal"/>
    <m/>
    <n v="300"/>
    <n v="0.52802027597859758"/>
    <n v="568.16"/>
    <n v="-6224027.5099999998"/>
    <x v="0"/>
    <s v="Décharge"/>
    <s v="EAGLE-USFWS"/>
    <s v="CONGO"/>
    <s v="PALF"/>
    <s v="ɣ"/>
  </r>
  <r>
    <d v="2019-07-25T00:00:00"/>
    <s v="Taxi moto:DDEF-Commissariat"/>
    <s v="Transport"/>
    <s v="Legal"/>
    <m/>
    <n v="300"/>
    <n v="0.52802027597859758"/>
    <n v="568.16"/>
    <n v="-6224327.5099999998"/>
    <x v="0"/>
    <s v="Décharge"/>
    <s v="EAGLE-USFWS"/>
    <s v="CONGO"/>
    <s v="PALF"/>
    <s v="ɣ"/>
  </r>
  <r>
    <d v="2019-07-25T00:00:00"/>
    <s v="Ration du prévenu le matin"/>
    <s v="Jail Visit"/>
    <s v="Legal"/>
    <m/>
    <n v="1000"/>
    <n v="1.7600675865953253"/>
    <n v="568.16"/>
    <n v="-6225327.5099999998"/>
    <x v="0"/>
    <s v="Décharge"/>
    <s v="EAGLE-USFWS"/>
    <s v="CONGO"/>
    <s v="PALF"/>
    <s v="ɣ"/>
  </r>
  <r>
    <d v="2019-07-25T00:00:00"/>
    <s v="Taxi moto: Commissariat-TGI"/>
    <s v="Transport"/>
    <s v="Legal"/>
    <m/>
    <n v="300"/>
    <n v="0.52802027597859758"/>
    <n v="568.16"/>
    <n v="-6225627.5099999998"/>
    <x v="0"/>
    <s v="Décharge"/>
    <s v="EAGLE-USFWS"/>
    <s v="CONGO"/>
    <s v="PALF"/>
    <s v="ɣ"/>
  </r>
  <r>
    <d v="2019-07-25T00:00:00"/>
    <s v="Taxi moto: TGI-DDEF pour le compte rendu à la DD"/>
    <s v="Transport"/>
    <s v="Legal"/>
    <m/>
    <n v="300"/>
    <n v="0.52802027597859758"/>
    <n v="568.16"/>
    <n v="-6225927.5099999998"/>
    <x v="0"/>
    <s v="Décharge"/>
    <s v="EAGLE-USFWS"/>
    <s v="CONGO"/>
    <s v="PALF"/>
    <s v="ɣ"/>
  </r>
  <r>
    <d v="2019-07-25T00:00:00"/>
    <s v="Taxi moto: DDEF-Hôtel"/>
    <s v="Transport"/>
    <s v="Legal"/>
    <m/>
    <n v="300"/>
    <n v="0.52802027597859758"/>
    <n v="568.16"/>
    <n v="-6226227.5099999998"/>
    <x v="0"/>
    <s v="Décharge"/>
    <s v="EAGLE-USFWS"/>
    <s v="CONGO"/>
    <s v="PALF"/>
    <s v="ɣ"/>
  </r>
  <r>
    <d v="2019-07-25T00:00:00"/>
    <s v="Taxi moto: Hôtel-Commissariat"/>
    <s v="Transport"/>
    <s v="Legal"/>
    <m/>
    <n v="300"/>
    <n v="0.52802027597859758"/>
    <n v="568.16"/>
    <n v="-6226527.5099999998"/>
    <x v="0"/>
    <s v="Décharge"/>
    <s v="EAGLE-USFWS"/>
    <s v="CONGO"/>
    <s v="PALF"/>
    <s v="ɣ"/>
  </r>
  <r>
    <d v="2019-07-25T00:00:00"/>
    <s v="Ration du prévenu le soir à Owando"/>
    <s v="Jail Visit"/>
    <s v="Legal"/>
    <m/>
    <n v="1000"/>
    <n v="1.7600675865953253"/>
    <n v="568.16"/>
    <n v="-6227527.5099999998"/>
    <x v="0"/>
    <s v="Décharge"/>
    <s v="EAGLE-USFWS"/>
    <s v="CONGO"/>
    <s v="PALF"/>
    <s v="ɣ"/>
  </r>
  <r>
    <d v="2019-07-25T00:00:00"/>
    <s v="Taxi moto: Commissariat-Restaurant"/>
    <s v="Transport"/>
    <s v="Legal"/>
    <m/>
    <n v="300"/>
    <n v="0.52802027597859758"/>
    <n v="568.16"/>
    <n v="-6227827.5099999998"/>
    <x v="0"/>
    <s v="Décharge"/>
    <s v="EAGLE-USFWS"/>
    <s v="CONGO"/>
    <s v="PALF"/>
    <s v="ɣ"/>
  </r>
  <r>
    <d v="2019-07-25T00:00:00"/>
    <s v="Taxi moto: Reastaurant-Hôtel"/>
    <s v="Transport"/>
    <s v="Legal"/>
    <m/>
    <n v="300"/>
    <n v="0.52802027597859758"/>
    <n v="568.16"/>
    <n v="-6228127.5099999998"/>
    <x v="0"/>
    <s v="Décharge"/>
    <s v="EAGLE-USFWS"/>
    <s v="CONGO"/>
    <s v="PALF"/>
    <s v="ɣ"/>
  </r>
  <r>
    <d v="2019-07-25T00:00:00"/>
    <s v="Taxi Résidence-ACC"/>
    <s v="Transport"/>
    <s v="Legal"/>
    <m/>
    <n v="1000"/>
    <n v="1.7600675865953253"/>
    <n v="568.16"/>
    <n v="-6229127.5099999998"/>
    <x v="1"/>
    <s v="Décharge"/>
    <s v="EAGLE-USFWS"/>
    <s v="CONGO"/>
    <s v="PALF"/>
    <s v="ɣ"/>
  </r>
  <r>
    <d v="2019-07-25T00:00:00"/>
    <s v="Taxi ACC-Tchimbamba"/>
    <s v="Transport"/>
    <s v="Legal"/>
    <m/>
    <n v="1000"/>
    <n v="1.7600675865953253"/>
    <n v="568.16"/>
    <n v="-6230127.5099999998"/>
    <x v="1"/>
    <s v="Décharge"/>
    <s v="EAGLE-USFWS"/>
    <s v="CONGO"/>
    <s v="PALF"/>
    <s v="ɣ"/>
  </r>
  <r>
    <d v="2019-07-25T00:00:00"/>
    <s v="Taxi Hôtel -Aeroport"/>
    <s v="Transport"/>
    <s v="Legal"/>
    <m/>
    <n v="1000"/>
    <n v="1.7600675865953253"/>
    <n v="568.16"/>
    <n v="-6231127.5099999998"/>
    <x v="1"/>
    <s v="Décharge"/>
    <s v="EAGLE-USFWS"/>
    <s v="CONGO"/>
    <s v="PALF"/>
    <s v="ɣ"/>
  </r>
  <r>
    <d v="2019-07-25T00:00:00"/>
    <s v="Taxi Hôtel -Résidence"/>
    <s v="Transport"/>
    <s v="Legal"/>
    <m/>
    <n v="1000"/>
    <n v="1.7600675865953253"/>
    <n v="568.16"/>
    <n v="-6232127.5099999998"/>
    <x v="1"/>
    <s v="Décharge"/>
    <s v="EAGLE-USFWS"/>
    <s v="CONGO"/>
    <s v="PALF"/>
    <s v="ɣ"/>
  </r>
  <r>
    <d v="2019-07-25T00:00:00"/>
    <s v="Taxi hôtel-restaurant"/>
    <s v="Transport"/>
    <s v="Legal"/>
    <m/>
    <n v="500"/>
    <n v="0.88003379329766263"/>
    <n v="568.16"/>
    <n v="-6232627.5099999998"/>
    <x v="1"/>
    <s v="Décharge"/>
    <s v="EAGLE-USFWS"/>
    <s v="CONGO"/>
    <s v="PALF"/>
    <s v="ɣ"/>
  </r>
  <r>
    <d v="2019-07-25T00:00:00"/>
    <s v="Taxi Domicile-Agence Océan du nord (départ pour Nkayi)"/>
    <s v="Transport"/>
    <s v="Investigations"/>
    <m/>
    <n v="1000"/>
    <n v="1.811889619684369"/>
    <n v="551.91"/>
    <n v="-6233627.5099999998"/>
    <x v="4"/>
    <s v="Décharge"/>
    <s v="EAGLE-AVAAZ "/>
    <s v="CONGO"/>
    <s v="PALF"/>
    <s v="ɣ"/>
  </r>
  <r>
    <d v="2019-07-25T00:00:00"/>
    <s v="Taxi RN-Hôtel 1-Hôtel 2 (arrivé à Nkayi)"/>
    <s v="Transport"/>
    <s v="Investigations"/>
    <m/>
    <n v="2000"/>
    <n v="3.623779239368738"/>
    <n v="551.91"/>
    <n v="-6235627.5099999998"/>
    <x v="4"/>
    <s v="Décharge"/>
    <s v="EAGLE-AVAAZ "/>
    <s v="CONGO"/>
    <s v="PALF"/>
    <s v="ɣ"/>
  </r>
  <r>
    <d v="2019-07-25T00:00:00"/>
    <s v="Taxi Hôtel-Chez Yves-Marché de la base (rencontre et prospection)"/>
    <s v="Transport"/>
    <s v="Investigations"/>
    <m/>
    <n v="2000"/>
    <n v="3.623779239368738"/>
    <n v="551.91"/>
    <n v="-6237627.5099999998"/>
    <x v="4"/>
    <s v="Décharge"/>
    <s v="EAGLE-AVAAZ "/>
    <s v="CONGO"/>
    <s v="PALF"/>
    <s v="ɣ"/>
  </r>
  <r>
    <d v="2019-07-25T00:00:00"/>
    <s v="Achat boisson (rencontre avec la cible)"/>
    <s v="Trust building"/>
    <s v="Investigations"/>
    <m/>
    <n v="2000"/>
    <n v="3.623779239368738"/>
    <n v="551.91"/>
    <n v="-6239627.5099999998"/>
    <x v="4"/>
    <s v="Décharge"/>
    <s v="EAGLE-AVAAZ "/>
    <s v="CONGO"/>
    <s v="PALF"/>
    <s v="ɣ"/>
  </r>
  <r>
    <d v="2019-07-25T00:00:00"/>
    <s v="Taxi Marché de la base-Hôtel (retour à l'hôtel)"/>
    <s v="Transport"/>
    <s v="Investigations"/>
    <m/>
    <n v="1000"/>
    <n v="1.811889619684369"/>
    <n v="551.91"/>
    <n v="-6240627.5099999998"/>
    <x v="4"/>
    <s v="Décharge"/>
    <s v="EAGLE-AVAAZ "/>
    <s v="CONGO"/>
    <s v="PALF"/>
    <s v="ɣ"/>
  </r>
  <r>
    <d v="2019-07-25T00:00:00"/>
    <s v="Taxi Hôtel-Restaurant-Hôtel (se ressourcer)"/>
    <s v="Transport"/>
    <s v="Investigations"/>
    <m/>
    <n v="1000"/>
    <n v="1.811889619684369"/>
    <n v="551.91"/>
    <n v="-6241627.5099999998"/>
    <x v="4"/>
    <s v="Décharge"/>
    <s v="EAGLE-AVAAZ "/>
    <s v="CONGO"/>
    <s v="PALF"/>
    <s v="ɣ"/>
  </r>
  <r>
    <d v="2019-07-25T00:00:00"/>
    <s v="Taxi domicile-aeroport pour prendre le vol à destination d'Impfondo"/>
    <s v="Transport"/>
    <s v="Legal"/>
    <m/>
    <n v="1000"/>
    <n v="1.7600675865953253"/>
    <n v="568.16"/>
    <n v="-6242627.5099999998"/>
    <x v="6"/>
    <s v="Décharge"/>
    <s v="EAGLE-USFWS"/>
    <s v="CONGO"/>
    <s v="PALF"/>
    <s v="ɣ"/>
  </r>
  <r>
    <d v="2019-07-25T00:00:00"/>
    <s v="Taxi moto à Impfondo aéroport-hôtel"/>
    <s v="Transport"/>
    <s v="Legal"/>
    <m/>
    <n v="500"/>
    <n v="0.88003379329766263"/>
    <n v="568.16"/>
    <n v="-6243127.5099999998"/>
    <x v="6"/>
    <s v="Décharge"/>
    <s v="EAGLE-USFWS"/>
    <s v="CONGO"/>
    <s v="PALF"/>
    <s v="ɣ"/>
  </r>
  <r>
    <d v="2019-07-25T00:00:00"/>
    <s v="Taxi moto à Impfondo mon hôtel-hôtel de maître Severin pour faire le point concernant les délibérés des trois affaires Djamal, Onguele Thibault et autres"/>
    <s v="Transport"/>
    <s v="Legal"/>
    <m/>
    <n v="500"/>
    <n v="0.88003379329766263"/>
    <n v="568.16"/>
    <n v="-6243627.5099999998"/>
    <x v="6"/>
    <s v="Décharge"/>
    <s v="EAGLE-USFWS"/>
    <s v="CONGO"/>
    <s v="PALF"/>
    <s v="ɣ"/>
  </r>
  <r>
    <d v="2019-07-25T00:00:00"/>
    <s v="Taxi moto à Impfondo, hôtel de maître Severin-restaurant"/>
    <s v="Transport"/>
    <s v="Legal"/>
    <m/>
    <n v="500"/>
    <n v="0.88003379329766263"/>
    <n v="568.16"/>
    <n v="-6244127.5099999998"/>
    <x v="6"/>
    <s v="Décharge"/>
    <s v="EAGLE-USFWS"/>
    <s v="CONGO"/>
    <s v="PALF"/>
    <s v="ɣ"/>
  </r>
  <r>
    <d v="2019-07-25T00:00:00"/>
    <s v="Taxi moto à Impfondo restaurant- hôtel"/>
    <s v="Transport"/>
    <s v="Legal"/>
    <m/>
    <n v="500"/>
    <n v="0.88003379329766263"/>
    <n v="568.16"/>
    <n v="-6244627.5099999998"/>
    <x v="6"/>
    <s v="Décharge"/>
    <s v="EAGLE-USFWS"/>
    <s v="CONGO"/>
    <s v="PALF"/>
    <s v="ɣ"/>
  </r>
  <r>
    <d v="2019-07-25T00:00:00"/>
    <s v="Taxi: Residence palf de pointe noire-Bureau Alto"/>
    <s v="Transport"/>
    <s v="Legal"/>
    <m/>
    <n v="1500"/>
    <n v="2.6401013798929882"/>
    <n v="568.16"/>
    <n v="-6246127.5099999998"/>
    <x v="7"/>
    <s v="Décharge"/>
    <s v="EAGLE-USFWS"/>
    <s v="CONGO"/>
    <s v="PALF"/>
    <s v="ɣ"/>
  </r>
  <r>
    <d v="2019-07-25T00:00:00"/>
    <s v="Taxi: Bureau alto-Gendarmerie de Vindoulou"/>
    <s v="Transport"/>
    <s v="Legal"/>
    <m/>
    <n v="2000"/>
    <n v="3.5201351731906505"/>
    <n v="568.16"/>
    <n v="-6248127.5099999998"/>
    <x v="7"/>
    <s v="Décharge"/>
    <s v="EAGLE-USFWS"/>
    <s v="CONGO"/>
    <s v="PALF"/>
    <s v="ɣ"/>
  </r>
  <r>
    <d v="2019-07-25T00:00:00"/>
    <s v="Taxi: Gendarmerie de Vindoulou-Bureau de monsieur Bello pour le dépôt de la convocation"/>
    <s v="Transport"/>
    <s v="Legal"/>
    <m/>
    <n v="2000"/>
    <n v="3.5201351731906505"/>
    <n v="568.16"/>
    <n v="-6250127.5099999998"/>
    <x v="7"/>
    <s v="Décharge"/>
    <s v="EAGLE-USFWS"/>
    <s v="CONGO"/>
    <s v="PALF"/>
    <s v="ɣ"/>
  </r>
  <r>
    <d v="2019-07-25T00:00:00"/>
    <s v="Taxi: Bureau de monsieur Bello- Agence ACC rejoindre Alexis"/>
    <s v="Transport"/>
    <s v="Legal"/>
    <m/>
    <n v="1000"/>
    <n v="1.7600675865953253"/>
    <n v="568.16"/>
    <n v="-6251127.5099999998"/>
    <x v="7"/>
    <s v="Décharge"/>
    <s v="EAGLE-USFWS"/>
    <s v="CONGO"/>
    <s v="PALF"/>
    <s v="ɣ"/>
  </r>
  <r>
    <d v="2019-07-25T00:00:00"/>
    <s v="Taxi: Hotel du milieu au grand marché pour chercher des chambres-Hôtel exaunel de l'aeroport"/>
    <s v="Transport"/>
    <s v="Legal"/>
    <m/>
    <n v="1000"/>
    <n v="1.7600675865953253"/>
    <n v="568.16"/>
    <n v="-6252127.5099999998"/>
    <x v="7"/>
    <s v="Décharge"/>
    <s v="EAGLE-USFWS"/>
    <s v="CONGO"/>
    <s v="PALF"/>
    <s v="ɣ"/>
  </r>
  <r>
    <d v="2019-07-25T00:00:00"/>
    <s v="Taxi: Residence palf de pointe noire pour prendre nos baggages-Hôtel Exaunel"/>
    <s v="Transport"/>
    <s v="Legal"/>
    <m/>
    <n v="1000"/>
    <n v="1.7600675865953253"/>
    <n v="568.16"/>
    <n v="-6253127.5099999998"/>
    <x v="7"/>
    <s v="Décharge"/>
    <s v="EAGLE-USFWS"/>
    <s v="CONGO"/>
    <s v="PALF"/>
    <s v="ɣ"/>
  </r>
  <r>
    <d v="2019-07-25T00:00:00"/>
    <s v="Taxi: Hôtel-Restaurant"/>
    <s v="Transport"/>
    <s v="Legal"/>
    <m/>
    <n v="500"/>
    <n v="0.88003379329766263"/>
    <n v="568.16"/>
    <n v="-6253627.5099999998"/>
    <x v="7"/>
    <s v="Décharge"/>
    <s v="EAGLE-USFWS"/>
    <s v="CONGO"/>
    <s v="PALF"/>
    <s v="ɣ"/>
  </r>
  <r>
    <d v="2019-07-25T00:00:00"/>
    <s v="Taxi: Restaurant-Hôtel"/>
    <s v="Transport"/>
    <s v="Legal"/>
    <m/>
    <n v="500"/>
    <n v="0.88003379329766263"/>
    <n v="568.16"/>
    <n v="-6254127.5099999998"/>
    <x v="7"/>
    <s v="Décharge"/>
    <s v="EAGLE-USFWS"/>
    <s v="CONGO"/>
    <s v="PALF"/>
    <s v="ɣ"/>
  </r>
  <r>
    <d v="2019-07-25T00:00:00"/>
    <s v="Taxi domicile-Bureau-domicile"/>
    <s v="Transport"/>
    <s v="Management"/>
    <m/>
    <n v="2000"/>
    <n v="3.5283325100557477"/>
    <n v="566.84"/>
    <n v="-6256127.5099999998"/>
    <x v="8"/>
    <s v="Décharge"/>
    <s v="Wildcat"/>
    <s v="CONGO"/>
    <s v="PALF"/>
    <s v="ɣ"/>
  </r>
  <r>
    <d v="2019-07-25T00:00:00"/>
    <s v="Food allowance pendant la pause"/>
    <s v="Personnel"/>
    <s v="Management"/>
    <m/>
    <n v="1000"/>
    <n v="1.7641662550278738"/>
    <n v="566.84"/>
    <n v="-6257127.5099999998"/>
    <x v="8"/>
    <s v="Décharge"/>
    <s v="Wildcat"/>
    <s v="CONGO"/>
    <s v="PALF"/>
    <s v="ɣ"/>
  </r>
  <r>
    <d v="2019-07-26T00:00:00"/>
    <s v="Course taxi à SIBITI"/>
    <s v="Transport"/>
    <s v="Investigations"/>
    <m/>
    <n v="2700"/>
    <n v="4.8921019731477964"/>
    <n v="551.91"/>
    <n v="-6259827.5099999998"/>
    <x v="12"/>
    <s v="décharge"/>
    <s v="EAGLE-AVAAZ "/>
    <s v="CONGO"/>
    <s v="PALF"/>
    <s v="ɣ"/>
  </r>
  <r>
    <d v="2019-07-26T00:00:00"/>
    <s v="Achat boisson et repas pour la cible en renforcement de la confiance"/>
    <s v="Trust building"/>
    <s v="Investigations"/>
    <m/>
    <n v="3000"/>
    <n v="5.4356688590531066"/>
    <n v="551.91"/>
    <n v="-6262827.5099999998"/>
    <x v="12"/>
    <s v="décharge"/>
    <s v="EAGLE-AVAAZ "/>
    <s v="CONGO"/>
    <s v="PALF"/>
    <s v="ɣ"/>
  </r>
  <r>
    <d v="2019-07-26T00:00:00"/>
    <s v="Taxi moto: Hôtel-DDEF"/>
    <s v="Transport"/>
    <s v="Legal"/>
    <m/>
    <n v="300"/>
    <n v="0.52802027597859758"/>
    <n v="568.16"/>
    <n v="-6263127.5099999998"/>
    <x v="0"/>
    <s v="Décharge"/>
    <s v="EAGLE-USFWS"/>
    <s v="CONGO"/>
    <s v="PALF"/>
    <s v="ɣ"/>
  </r>
  <r>
    <d v="2019-07-26T00:00:00"/>
    <s v="Taxi moto: DDEFF-TGI"/>
    <s v="Transport"/>
    <s v="Legal"/>
    <m/>
    <n v="300"/>
    <n v="0.52802027597859758"/>
    <n v="568.16"/>
    <n v="-6263427.5099999998"/>
    <x v="0"/>
    <s v="Décharge"/>
    <s v="EAGLE-USFWS"/>
    <s v="CONGO"/>
    <s v="PALF"/>
    <s v="ɣ"/>
  </r>
  <r>
    <d v="2019-07-26T00:00:00"/>
    <s v="Taxi moto:TGI-Commissariat"/>
    <s v="Transport"/>
    <s v="Legal"/>
    <m/>
    <n v="300"/>
    <n v="0.52802027597859758"/>
    <n v="568.16"/>
    <n v="-6263727.5099999998"/>
    <x v="0"/>
    <s v="Décharge"/>
    <s v="EAGLE-USFWS"/>
    <s v="CONGO"/>
    <s v="PALF"/>
    <s v="ɣ"/>
  </r>
  <r>
    <d v="2019-07-26T00:00:00"/>
    <s v="Ration du prévenu le matin"/>
    <s v="Jail Visit"/>
    <s v="Legal"/>
    <m/>
    <n v="1000"/>
    <n v="1.7600675865953253"/>
    <n v="568.16"/>
    <n v="-6264727.5099999998"/>
    <x v="0"/>
    <s v="Décharge"/>
    <s v="EAGLE-USFWS"/>
    <s v="CONGO"/>
    <s v="PALF"/>
    <s v="ɣ"/>
  </r>
  <r>
    <d v="2019-07-26T00:00:00"/>
    <s v="Taxi moto: Commissariat-DDEF pour compte rendu"/>
    <s v="Transport"/>
    <s v="Legal"/>
    <m/>
    <n v="300"/>
    <n v="0.52802027597859758"/>
    <n v="568.16"/>
    <n v="-6265027.5099999998"/>
    <x v="0"/>
    <s v="Décharge"/>
    <s v="EAGLE-USFWS"/>
    <s v="CONGO"/>
    <s v="PALF"/>
    <s v="ɣ"/>
  </r>
  <r>
    <d v="2019-07-26T00:00:00"/>
    <s v="Taxi moto: DDEF-Agence Ocean du Nord Owando pour reservation à destination d'Oyo"/>
    <s v="Transport"/>
    <s v="Legal"/>
    <m/>
    <n v="300"/>
    <n v="0.52802027597859758"/>
    <n v="568.16"/>
    <n v="-6265327.5099999998"/>
    <x v="0"/>
    <s v="Décharge"/>
    <s v="EAGLE-USFWS"/>
    <s v="CONGO"/>
    <s v="PALF"/>
    <s v="ɣ"/>
  </r>
  <r>
    <d v="2019-07-26T00:00:00"/>
    <s v="Achat Billet: Owando-Oyo"/>
    <s v="Transport"/>
    <s v="Legal"/>
    <m/>
    <n v="3000"/>
    <n v="5.2802027597859764"/>
    <n v="568.16"/>
    <n v="-6268327.5099999998"/>
    <x v="0"/>
    <n v="15"/>
    <s v="EAGLE-USFWS"/>
    <s v="CONGO"/>
    <s v="PALF"/>
    <s v="o"/>
  </r>
  <r>
    <d v="2019-07-26T00:00:00"/>
    <s v="Taxi moto: Agence Océan du Nord-agence Charden farell"/>
    <s v="Transport"/>
    <s v="Legal"/>
    <m/>
    <n v="300"/>
    <n v="0.52802027597859758"/>
    <n v="568.16"/>
    <n v="-6268627.5099999998"/>
    <x v="0"/>
    <s v="Décharge"/>
    <s v="EAGLE-USFWS"/>
    <s v="CONGO"/>
    <s v="PALF"/>
    <s v="ɣ"/>
  </r>
  <r>
    <d v="2019-07-26T00:00:00"/>
    <s v="Taxi moto:  Agence Charden farell-Hôtel"/>
    <s v="Transport"/>
    <s v="Legal"/>
    <m/>
    <n v="300"/>
    <n v="0.52802027597859758"/>
    <n v="568.16"/>
    <n v="-6268927.5099999998"/>
    <x v="0"/>
    <s v="Décharge"/>
    <s v="EAGLE-USFWS"/>
    <s v="CONGO"/>
    <s v="PALF"/>
    <s v="ɣ"/>
  </r>
  <r>
    <d v="2019-07-26T00:00:00"/>
    <s v="Taxi moto: Hôtel-Commissariat"/>
    <s v="Transport"/>
    <s v="Legal"/>
    <m/>
    <n v="300"/>
    <n v="0.52802027597859758"/>
    <n v="568.16"/>
    <n v="-6269227.5099999998"/>
    <x v="0"/>
    <s v="Décharge"/>
    <s v="EAGLE-USFWS"/>
    <s v="CONGO"/>
    <s v="PALF"/>
    <s v="ɣ"/>
  </r>
  <r>
    <d v="2019-07-26T00:00:00"/>
    <s v="Ration du soir du prévenu"/>
    <s v="Jail Visit"/>
    <s v="Legal"/>
    <m/>
    <n v="1000"/>
    <n v="1.7600675865953253"/>
    <n v="568.16"/>
    <n v="-6270227.5099999998"/>
    <x v="0"/>
    <s v="Décharge"/>
    <s v="EAGLE-USFWS"/>
    <s v="CONGO"/>
    <s v="PALF"/>
    <s v="ɣ"/>
  </r>
  <r>
    <d v="2019-07-26T00:00:00"/>
    <s v="Taxi moto: Commissariat-Restaurant"/>
    <s v="Transport"/>
    <s v="Legal"/>
    <m/>
    <n v="300"/>
    <n v="0.52802027597859758"/>
    <n v="568.16"/>
    <n v="-6270527.5099999998"/>
    <x v="0"/>
    <s v="Décharge"/>
    <s v="EAGLE-USFWS"/>
    <s v="CONGO"/>
    <s v="PALF"/>
    <s v="ɣ"/>
  </r>
  <r>
    <d v="2019-07-26T00:00:00"/>
    <s v="Taxi moto: Restaurant-Hôtel "/>
    <s v="Transport"/>
    <s v="Legal"/>
    <m/>
    <n v="300"/>
    <n v="0.52802027597859758"/>
    <n v="568.16"/>
    <n v="-6270827.5099999998"/>
    <x v="0"/>
    <s v="Décharge"/>
    <s v="EAGLE-USFWS"/>
    <s v="CONGO"/>
    <s v="PALF"/>
    <s v="ɣ"/>
  </r>
  <r>
    <d v="2019-07-26T00:00:00"/>
    <s v="Food Allowance à Owando du 24 au 26/07/2019"/>
    <s v="Travel subsistence"/>
    <s v="Legal"/>
    <m/>
    <n v="20000"/>
    <n v="35.201351731906506"/>
    <n v="568.16"/>
    <n v="-6290827.5099999998"/>
    <x v="0"/>
    <s v="Décharge"/>
    <s v="EAGLE-USFWS"/>
    <s v="CONGO"/>
    <s v="PALF"/>
    <s v="ɣ"/>
  </r>
  <r>
    <d v="2019-07-26T00:00:00"/>
    <s v="Frais de transfert à i23c/NKAYI"/>
    <s v="Transfer fees"/>
    <s v="Office"/>
    <m/>
    <n v="1860"/>
    <n v="3.2813492343518451"/>
    <n v="566.84"/>
    <n v="-6292687.5099999998"/>
    <x v="15"/>
    <s v="30/GCF"/>
    <s v="Wildcat"/>
    <s v="CONGO"/>
    <s v="PALF"/>
    <s v="o"/>
  </r>
  <r>
    <d v="2019-07-26T00:00:00"/>
    <s v="Frais de transfert à Alexis/PNR"/>
    <s v="Transfer fees"/>
    <s v="Office"/>
    <m/>
    <n v="4500"/>
    <n v="7.9387481476254314"/>
    <n v="566.84"/>
    <n v="-6297187.5099999998"/>
    <x v="15"/>
    <s v="31/GCF"/>
    <s v="Wildcat"/>
    <s v="CONGO"/>
    <s v="PALF"/>
    <s v="o"/>
  </r>
  <r>
    <d v="2019-07-26T00:00:00"/>
    <s v="Frais de transfert à Jospin/IMPFONDO"/>
    <s v="Transfer fees"/>
    <s v="Office"/>
    <m/>
    <n v="2835"/>
    <n v="5.0014113330040217"/>
    <n v="566.84"/>
    <n v="-6300022.5099999998"/>
    <x v="15"/>
    <s v="32/GCF"/>
    <s v="Wildcat"/>
    <s v="CONGO"/>
    <s v="PALF"/>
    <s v="o"/>
  </r>
  <r>
    <d v="2019-07-26T00:00:00"/>
    <s v="Frais de transfert à Crépin/OWANDO"/>
    <s v="Transfer fees"/>
    <s v="Office"/>
    <m/>
    <n v="1130"/>
    <n v="1.9935078681814973"/>
    <n v="566.84"/>
    <n v="-6301152.5099999998"/>
    <x v="15"/>
    <s v="33/GCF"/>
    <s v="Wildcat"/>
    <s v="CONGO"/>
    <s v="PALF"/>
    <s v="o"/>
  </r>
  <r>
    <d v="2019-07-26T00:00:00"/>
    <s v="Frais de transfert à CI64/SIBITI"/>
    <s v="Transfer fees"/>
    <s v="Office"/>
    <m/>
    <n v="1840"/>
    <n v="3.2460659092512878"/>
    <n v="566.84"/>
    <n v="-6302992.5099999998"/>
    <x v="15"/>
    <s v="34/GCF"/>
    <s v="Wildcat"/>
    <s v="CONGO"/>
    <s v="PALF"/>
    <s v="o"/>
  </r>
  <r>
    <d v="2019-07-26T00:00:00"/>
    <s v="Taxi Hôtel-ACC"/>
    <s v="Transport"/>
    <s v="Legal"/>
    <m/>
    <n v="1000"/>
    <n v="1.7600675865953253"/>
    <n v="568.16"/>
    <n v="-6303992.5099999998"/>
    <x v="1"/>
    <s v="Décharge"/>
    <s v="EAGLE-USFWS"/>
    <s v="CONGO"/>
    <s v="PALF"/>
    <s v="ɣ"/>
  </r>
  <r>
    <d v="2019-07-26T00:00:00"/>
    <s v="Taxi ACC-Résidence"/>
    <s v="Transport"/>
    <s v="Legal"/>
    <m/>
    <n v="1000"/>
    <n v="1.7600675865953253"/>
    <n v="568.16"/>
    <n v="-6304992.5099999998"/>
    <x v="1"/>
    <s v="Décharge"/>
    <s v="EAGLE-USFWS"/>
    <s v="CONGO"/>
    <s v="PALF"/>
    <s v="ɣ"/>
  </r>
  <r>
    <d v="2019-07-26T00:00:00"/>
    <s v="Taxi Résidence-ACC"/>
    <s v="Transport"/>
    <s v="Legal"/>
    <m/>
    <n v="1000"/>
    <n v="1.7600675865953253"/>
    <n v="568.16"/>
    <n v="-6305992.5099999998"/>
    <x v="1"/>
    <s v="Décharge"/>
    <s v="EAGLE-USFWS"/>
    <s v="CONGO"/>
    <s v="PALF"/>
    <s v="ɣ"/>
  </r>
  <r>
    <d v="2019-07-26T00:00:00"/>
    <s v="Taxi ACC-Résidence"/>
    <s v="Transport"/>
    <s v="Legal"/>
    <m/>
    <n v="1000"/>
    <n v="1.7600675865953253"/>
    <n v="568.16"/>
    <n v="-6306992.5099999998"/>
    <x v="1"/>
    <s v="Décharge"/>
    <s v="EAGLE-USFWS"/>
    <s v="CONGO"/>
    <s v="PALF"/>
    <s v="ɣ"/>
  </r>
  <r>
    <d v="2019-07-26T00:00:00"/>
    <s v="Taxi Résidence-TGI"/>
    <s v="Transport"/>
    <s v="Legal"/>
    <m/>
    <n v="1000"/>
    <n v="1.7600675865953253"/>
    <n v="568.16"/>
    <n v="-6307992.5099999998"/>
    <x v="1"/>
    <s v="Décharge"/>
    <s v="EAGLE-USFWS"/>
    <s v="CONGO"/>
    <s v="PALF"/>
    <s v="ɣ"/>
  </r>
  <r>
    <d v="2019-07-26T00:00:00"/>
    <s v="Taxi TGI-Mawata"/>
    <s v="Transport"/>
    <s v="Legal"/>
    <m/>
    <n v="1000"/>
    <n v="1.7600675865953253"/>
    <n v="568.16"/>
    <n v="-6308992.5099999998"/>
    <x v="1"/>
    <s v="Décharge"/>
    <s v="EAGLE-USFWS"/>
    <s v="CONGO"/>
    <s v="PALF"/>
    <s v="ɣ"/>
  </r>
  <r>
    <d v="2019-07-26T00:00:00"/>
    <s v="Taxi Mawata-Restaurant"/>
    <s v="Transport"/>
    <s v="Legal"/>
    <m/>
    <n v="1000"/>
    <n v="1.7600675865953253"/>
    <n v="568.16"/>
    <n v="-6309992.5099999998"/>
    <x v="1"/>
    <s v="Décharge"/>
    <s v="EAGLE-USFWS"/>
    <s v="CONGO"/>
    <s v="PALF"/>
    <s v="ɣ"/>
  </r>
  <r>
    <d v="2019-07-26T00:00:00"/>
    <s v="Taxi Restaurant-hôtel"/>
    <s v="Transport"/>
    <s v="Legal"/>
    <m/>
    <n v="1000"/>
    <n v="1.7600675865953253"/>
    <n v="568.16"/>
    <n v="-6310992.5099999998"/>
    <x v="1"/>
    <s v="Décharge"/>
    <s v="EAGLE-USFWS"/>
    <s v="CONGO"/>
    <s v="PALF"/>
    <s v="ɣ"/>
  </r>
  <r>
    <d v="2019-07-26T00:00:00"/>
    <s v="Expédition du materiel PALF PNR à BZV par ACC EXPRESS"/>
    <s v="Services"/>
    <s v="Office"/>
    <m/>
    <n v="115000"/>
    <n v="202.4077724584624"/>
    <n v="568.16"/>
    <n v="-6425992.5099999998"/>
    <x v="1"/>
    <n v="7373"/>
    <s v="EAGLE-USFWS"/>
    <s v="CONGO"/>
    <s v="PALF"/>
    <s v="o"/>
  </r>
  <r>
    <d v="2019-07-26T00:00:00"/>
    <s v="Taxi Hôtel-Marché central-La gare (investigation sur terrain)"/>
    <s v="Transport"/>
    <s v="Investigations"/>
    <m/>
    <n v="2000"/>
    <n v="3.623779239368738"/>
    <n v="551.91"/>
    <n v="-6427992.5099999998"/>
    <x v="4"/>
    <s v="Décharge"/>
    <s v="EAGLE-AVAAZ "/>
    <s v="CONGO"/>
    <s v="PALF"/>
    <s v="ɣ"/>
  </r>
  <r>
    <d v="2019-07-26T00:00:00"/>
    <s v="Achat boisson (rencontre avec une cible)"/>
    <s v="Trust building"/>
    <s v="Investigations"/>
    <m/>
    <n v="2000"/>
    <n v="3.623779239368738"/>
    <n v="551.91"/>
    <n v="-6429992.5099999998"/>
    <x v="4"/>
    <s v="Décharge"/>
    <s v="EAGLE-AVAAZ "/>
    <s v="CONGO"/>
    <s v="PALF"/>
    <s v="ɣ"/>
  </r>
  <r>
    <d v="2019-07-26T00:00:00"/>
    <s v="Taxi La gare-Dépôt de Gaz-Chez Hervé (investigation et rencontre)"/>
    <s v="Transport"/>
    <s v="Investigations"/>
    <m/>
    <n v="2000"/>
    <n v="3.623779239368738"/>
    <n v="551.91"/>
    <n v="-6431992.5099999998"/>
    <x v="4"/>
    <s v="Décharge"/>
    <s v="EAGLE-AVAAZ "/>
    <s v="CONGO"/>
    <s v="PALF"/>
    <s v="ɣ"/>
  </r>
  <r>
    <d v="2019-07-26T00:00:00"/>
    <s v="Taxi Chez Hervé-Charden Farell-Marché RN (retrait et prospection)"/>
    <s v="Transport"/>
    <s v="Investigations"/>
    <m/>
    <n v="2000"/>
    <n v="3.623779239368738"/>
    <n v="551.91"/>
    <n v="-6433992.5099999998"/>
    <x v="4"/>
    <s v="Décharge"/>
    <s v="EAGLE-AVAAZ "/>
    <s v="CONGO"/>
    <s v="PALF"/>
    <s v="ɣ"/>
  </r>
  <r>
    <d v="2019-07-26T00:00:00"/>
    <s v="Taxi Marché RN-Marché Mabomo-Chez Matiti (investigation et rencontre avec la cible)"/>
    <s v="Transport"/>
    <s v="Investigations"/>
    <m/>
    <n v="2000"/>
    <n v="3.623779239368738"/>
    <n v="551.91"/>
    <n v="-6435992.5099999998"/>
    <x v="4"/>
    <s v="Décharge"/>
    <s v="EAGLE-AVAAZ "/>
    <s v="CONGO"/>
    <s v="PALF"/>
    <s v="ɣ"/>
  </r>
  <r>
    <d v="2019-07-26T00:00:00"/>
    <s v="Taxi Chez Matiti-Hôtel (retour à l'hôtel)"/>
    <s v="Transport"/>
    <s v="Investigations"/>
    <m/>
    <n v="800"/>
    <n v="1.4495116957474952"/>
    <n v="551.91"/>
    <n v="-6436792.5099999998"/>
    <x v="4"/>
    <s v="Décharge"/>
    <s v="EAGLE-AVAAZ "/>
    <s v="CONGO"/>
    <s v="PALF"/>
    <s v="ɣ"/>
  </r>
  <r>
    <d v="2019-07-26T00:00:00"/>
    <s v="Achat repas (rencontre avec 2 cibles)"/>
    <s v="Trust building"/>
    <s v="Investigations"/>
    <m/>
    <n v="3500"/>
    <n v="6.3416136688952909"/>
    <n v="551.91"/>
    <n v="-6440292.5099999998"/>
    <x v="4"/>
    <s v="Décharge"/>
    <s v="EAGLE-AVAAZ "/>
    <s v="CONGO"/>
    <s v="PALF"/>
    <s v="ɣ"/>
  </r>
  <r>
    <d v="2019-07-26T00:00:00"/>
    <s v="Taxi moto à Impfondo, hôtel -DDEF pour civilités au DD et compte rendu de l'audience"/>
    <s v="Transport"/>
    <s v="Legal"/>
    <m/>
    <n v="500"/>
    <n v="0.88003379329766263"/>
    <n v="568.16"/>
    <n v="-6440792.5099999998"/>
    <x v="6"/>
    <s v="Décharge"/>
    <s v="EAGLE-USFWS"/>
    <s v="CONGO"/>
    <s v="PALF"/>
    <s v="ɣ"/>
  </r>
  <r>
    <d v="2019-07-26T00:00:00"/>
    <s v="Taxi moto à Impfondo, DDEF-agence Air Congo pour achat de billet retour à Brazzaville"/>
    <s v="Transport"/>
    <s v="Legal"/>
    <m/>
    <n v="500"/>
    <n v="0.88003379329766263"/>
    <n v="568.16"/>
    <n v="-6441292.5099999998"/>
    <x v="6"/>
    <s v="Décharge"/>
    <s v="EAGLE-USFWS"/>
    <s v="CONGO"/>
    <s v="PALF"/>
    <s v="ɣ"/>
  </r>
  <r>
    <d v="2019-07-26T00:00:00"/>
    <s v="Achat billet d'avion Impfondo -Brazzaville à Air Congo"/>
    <s v="Flight"/>
    <s v="Legal"/>
    <m/>
    <n v="60000"/>
    <n v="105.60405519571952"/>
    <n v="568.16"/>
    <n v="-6501292.5099999998"/>
    <x v="6"/>
    <n v="11"/>
    <s v="EAGLE-USFWS"/>
    <s v="CONGO"/>
    <s v="RALFF"/>
    <s v="o"/>
  </r>
  <r>
    <d v="2019-07-26T00:00:00"/>
    <s v="Taxi moto à Impfondo, Agence Air Congo-retour à la DDEF, rencontrer le chef faune"/>
    <s v="Transport"/>
    <s v="Legal"/>
    <m/>
    <n v="500"/>
    <n v="0.88003379329766263"/>
    <n v="568.16"/>
    <n v="-6501792.5099999998"/>
    <x v="6"/>
    <s v="Décharge"/>
    <s v="EAGLE-USFWS"/>
    <s v="CONGO"/>
    <s v="PALF"/>
    <s v="ɣ"/>
  </r>
  <r>
    <d v="2019-07-26T00:00:00"/>
    <s v="Taxi moto à Impfondo, DDEF-Restaurant"/>
    <s v="Transport"/>
    <s v="Legal"/>
    <m/>
    <n v="500"/>
    <n v="0.88003379329766263"/>
    <n v="568.16"/>
    <n v="-6502292.5099999998"/>
    <x v="6"/>
    <s v="Décharge"/>
    <s v="EAGLE-USFWS"/>
    <s v="CONGO"/>
    <s v="PALF"/>
    <s v="ɣ"/>
  </r>
  <r>
    <d v="2019-07-26T00:00:00"/>
    <s v="Taxi moto à Impfondo, restaurant-hôtel"/>
    <s v="Transport"/>
    <s v="Legal"/>
    <m/>
    <n v="500"/>
    <n v="0.88003379329766263"/>
    <n v="568.16"/>
    <n v="-6502792.5099999998"/>
    <x v="6"/>
    <s v="Décharge"/>
    <s v="EAGLE-USFWS"/>
    <s v="CONGO"/>
    <s v="PALF"/>
    <s v="ɣ"/>
  </r>
  <r>
    <d v="2019-07-26T00:00:00"/>
    <s v="Taxi moto à Impfondo, hôtel- DDEF pour rencontrer le chef faune qui m'avait appelé pour m'expliquer sa rencontre avec le Procureur pour la situation des scéllés"/>
    <s v="Transport"/>
    <s v="Legal"/>
    <m/>
    <n v="500"/>
    <n v="0.88003379329766263"/>
    <n v="568.16"/>
    <n v="-6503292.5099999998"/>
    <x v="6"/>
    <s v="Décharge"/>
    <s v="EAGLE-USFWS"/>
    <s v="CONGO"/>
    <s v="PALF"/>
    <s v="ɣ"/>
  </r>
  <r>
    <d v="2019-07-26T00:00:00"/>
    <s v="Taxi moto à Impfondo, DDEF-Charden Farell pour le retrait des fonds"/>
    <s v="Transport"/>
    <s v="Legal"/>
    <m/>
    <n v="500"/>
    <n v="0.88003379329766263"/>
    <n v="568.16"/>
    <n v="-6503792.5099999998"/>
    <x v="6"/>
    <s v="Décharge"/>
    <s v="EAGLE-USFWS"/>
    <s v="CONGO"/>
    <s v="PALF"/>
    <s v="ɣ"/>
  </r>
  <r>
    <d v="2019-07-26T00:00:00"/>
    <s v="Taxi moto à Impfondo, Charden Farell- Maison d'arrêt pour la visite geôle"/>
    <s v="Transport"/>
    <s v="Legal"/>
    <m/>
    <n v="500"/>
    <n v="0.88003379329766263"/>
    <n v="568.16"/>
    <n v="-6504292.5099999998"/>
    <x v="6"/>
    <s v="Décharge"/>
    <s v="EAGLE-USFWS"/>
    <s v="CONGO"/>
    <s v="PALF"/>
    <s v="ɣ"/>
  </r>
  <r>
    <d v="2019-07-26T00:00:00"/>
    <s v="Taxi moto à Impfondo, Maison d'arrêt-hôtel"/>
    <s v="Transport"/>
    <s v="Legal"/>
    <m/>
    <n v="500"/>
    <n v="0.88003379329766263"/>
    <n v="568.16"/>
    <n v="-6504792.5099999998"/>
    <x v="6"/>
    <s v="Décharge"/>
    <s v="EAGLE-USFWS"/>
    <s v="CONGO"/>
    <s v="PALF"/>
    <s v="ɣ"/>
  </r>
  <r>
    <d v="2019-07-26T00:00:00"/>
    <s v="Taxi moto à Impfondo, hôtel-restaurant"/>
    <s v="Transport"/>
    <s v="Legal"/>
    <m/>
    <n v="500"/>
    <n v="0.88003379329766263"/>
    <n v="568.16"/>
    <n v="-6505292.5099999998"/>
    <x v="6"/>
    <s v="Décharge"/>
    <s v="EAGLE-USFWS"/>
    <s v="CONGO"/>
    <s v="PALF"/>
    <s v="ɣ"/>
  </r>
  <r>
    <d v="2019-07-26T00:00:00"/>
    <s v="Taxi moto à Impfondo, restaurant-hôtel"/>
    <s v="Transport"/>
    <s v="Legal"/>
    <m/>
    <n v="500"/>
    <n v="0.88003379329766263"/>
    <n v="568.16"/>
    <n v="-6505792.5099999998"/>
    <x v="6"/>
    <s v="Décharge"/>
    <s v="EAGLE-USFWS"/>
    <s v="CONGO"/>
    <s v="PALF"/>
    <s v="ɣ"/>
  </r>
  <r>
    <d v="2019-07-26T00:00:00"/>
    <s v="Taxi: Hôtel-Bureau ALTO"/>
    <s v="Transport"/>
    <s v="Legal"/>
    <m/>
    <n v="1500"/>
    <n v="2.6401013798929882"/>
    <n v="568.16"/>
    <n v="-6507292.5099999998"/>
    <x v="7"/>
    <s v="Décharge"/>
    <s v="EAGLE-USFWS"/>
    <s v="CONGO"/>
    <s v="PALF"/>
    <s v="ɣ"/>
  </r>
  <r>
    <d v="2019-07-26T00:00:00"/>
    <s v="Taxi: Bureau alto-Gendarmerie de Vindoulou"/>
    <s v="Transport"/>
    <s v="Legal"/>
    <m/>
    <n v="2000"/>
    <n v="3.5201351731906505"/>
    <n v="568.16"/>
    <n v="-6509292.5099999998"/>
    <x v="7"/>
    <s v="Décharge"/>
    <s v="EAGLE-USFWS"/>
    <s v="CONGO"/>
    <s v="PALF"/>
    <s v="ɣ"/>
  </r>
  <r>
    <d v="2019-07-26T00:00:00"/>
    <s v="Taxi: Gendarmerie vindoulou Bureau ALTO"/>
    <s v="Transport"/>
    <s v="Legal"/>
    <m/>
    <n v="2000"/>
    <n v="3.5201351731906505"/>
    <n v="568.16"/>
    <n v="-6511292.5099999998"/>
    <x v="7"/>
    <s v="Décharge"/>
    <s v="EAGLE-USFWS"/>
    <s v="CONGO"/>
    <s v="PALF"/>
    <s v="ɣ"/>
  </r>
  <r>
    <d v="2019-07-26T00:00:00"/>
    <s v="Taxi: Bureau ALTO-Hôtel"/>
    <s v="Transport"/>
    <s v="Legal"/>
    <m/>
    <n v="1500"/>
    <n v="2.6401013798929882"/>
    <n v="568.16"/>
    <n v="-6512792.5099999998"/>
    <x v="7"/>
    <s v="Décharge"/>
    <s v="EAGLE-USFWS"/>
    <s v="CONGO"/>
    <s v="PALF"/>
    <s v="ɣ"/>
  </r>
  <r>
    <d v="2019-07-26T00:00:00"/>
    <s v="Taxi domicile-Bureau-domicile"/>
    <s v="Transport"/>
    <s v="Management"/>
    <m/>
    <n v="2000"/>
    <n v="3.5283325100557477"/>
    <n v="566.84"/>
    <n v="-6514792.5099999998"/>
    <x v="8"/>
    <s v="Décharge"/>
    <s v="Wildcat"/>
    <s v="CONGO"/>
    <s v="PALF"/>
    <s v="ɣ"/>
  </r>
  <r>
    <d v="2019-07-26T00:00:00"/>
    <s v="Food allowance pendant la pause"/>
    <s v="Personnel"/>
    <s v="Management"/>
    <m/>
    <n v="1000"/>
    <n v="1.7641662550278738"/>
    <n v="566.84"/>
    <n v="-6515792.5099999998"/>
    <x v="8"/>
    <s v="Décharge"/>
    <s v="Wildcat"/>
    <s v="CONGO"/>
    <s v="PALF"/>
    <s v="ɣ"/>
  </r>
  <r>
    <d v="2019-07-26T00:00:00"/>
    <s v="Taxi bureau - agence Ocean du nord Moungali pour l'achat du billet Brazzaville-Makoua"/>
    <s v="Transport"/>
    <s v="Investigations"/>
    <m/>
    <n v="1000"/>
    <n v="1.811889619684369"/>
    <n v="551.91"/>
    <n v="-6516792.5099999998"/>
    <x v="10"/>
    <s v="décharge"/>
    <s v="EAGLE-AVAAZ "/>
    <s v="CONGO"/>
    <s v="PALF"/>
    <s v="ɣ"/>
  </r>
  <r>
    <d v="2019-07-26T00:00:00"/>
    <s v="Taxi Moungali - Talangai pour l'achat du billet BZV-Makoua"/>
    <s v="Transport"/>
    <s v="Investigations"/>
    <m/>
    <n v="1000"/>
    <n v="1.811889619684369"/>
    <n v="551.91"/>
    <n v="-6517792.5099999998"/>
    <x v="10"/>
    <s v="décharge"/>
    <s v="EAGLE-AVAAZ "/>
    <s v="CONGO"/>
    <s v="PALF"/>
    <s v="ɣ"/>
  </r>
  <r>
    <d v="2019-07-26T00:00:00"/>
    <s v="Achat du billet BZV-Makoua pour mission d'investigation"/>
    <s v="Transport"/>
    <s v="Investigations"/>
    <m/>
    <n v="15000"/>
    <n v="27.178344295265536"/>
    <n v="551.91"/>
    <n v="-6532792.5099999998"/>
    <x v="10"/>
    <s v="270708002019--54"/>
    <s v="EAGLE-AVAAZ "/>
    <s v="CONGO"/>
    <s v="PALF"/>
    <s v="o"/>
  </r>
  <r>
    <d v="2019-07-26T00:00:00"/>
    <s v="Taxi ocean du nord Talangai - domicile retour d'achat du billet de mission"/>
    <s v="Transport"/>
    <s v="Investigations"/>
    <m/>
    <n v="1000"/>
    <n v="1.811889619684369"/>
    <n v="551.91"/>
    <n v="-6533792.5099999998"/>
    <x v="10"/>
    <s v="décharge"/>
    <s v="EAGLE-AVAAZ "/>
    <s v="CONGO"/>
    <s v="PALF"/>
    <s v="ɣ"/>
  </r>
  <r>
    <d v="2019-07-27T00:00:00"/>
    <s v="Course taxi à SIBITI"/>
    <s v="Transport"/>
    <s v="Investigations"/>
    <m/>
    <n v="3300"/>
    <n v="5.9792357449584177"/>
    <n v="551.91"/>
    <n v="-6537092.5099999998"/>
    <x v="12"/>
    <s v="décharge"/>
    <s v="EAGLE-AVAAZ "/>
    <s v="CONGO"/>
    <s v="PALF"/>
    <s v="ɣ"/>
  </r>
  <r>
    <d v="2019-07-27T00:00:00"/>
    <s v="Achat boisson et repas pour la cible en renforcement de la confiance"/>
    <s v="Trust building"/>
    <s v="Investigations"/>
    <m/>
    <n v="3000"/>
    <n v="5.4356688590531066"/>
    <n v="551.91"/>
    <n v="-6540092.5099999998"/>
    <x v="12"/>
    <s v="décharge"/>
    <s v="EAGLE-AVAAZ "/>
    <s v="CONGO"/>
    <s v="PALF"/>
    <s v="ɣ"/>
  </r>
  <r>
    <d v="2019-07-27T00:00:00"/>
    <s v="Paiement frais d'hôtel 03 Nuitées à Owando du 24 au 27/07/2019"/>
    <s v="Travel subsistence"/>
    <s v="Legal"/>
    <m/>
    <n v="45000"/>
    <n v="79.203041396789644"/>
    <n v="568.16"/>
    <n v="-6585092.5099999998"/>
    <x v="0"/>
    <n v="400"/>
    <s v="EAGLE-USFWS"/>
    <s v="CONGO"/>
    <s v="RALFF"/>
    <s v="o"/>
  </r>
  <r>
    <d v="2019-07-27T00:00:00"/>
    <s v="Taxi moto: Hôtel-Agence Océan du Nord à destination d'Oyo"/>
    <s v="Transport"/>
    <s v="Legal"/>
    <m/>
    <n v="300"/>
    <n v="0.52802027597859758"/>
    <n v="568.16"/>
    <n v="-6585392.5099999998"/>
    <x v="0"/>
    <s v="Décharge"/>
    <s v="EAGLE-USFWS"/>
    <s v="CONGO"/>
    <s v="PALF"/>
    <s v="ɣ"/>
  </r>
  <r>
    <d v="2019-07-27T00:00:00"/>
    <s v="Taxi moto: Station d'Oyo-Hôtel"/>
    <s v="Transport"/>
    <s v="Legal"/>
    <m/>
    <n v="500"/>
    <n v="0.88003379329766263"/>
    <n v="568.16"/>
    <n v="-6585892.5099999998"/>
    <x v="0"/>
    <s v="Décharge"/>
    <s v="EAGLE-USFWS"/>
    <s v="CONGO"/>
    <s v="PALF"/>
    <s v="ɣ"/>
  </r>
  <r>
    <d v="2019-07-27T00:00:00"/>
    <s v="Taxi moto: Hôtel-Agence Océan d'Oyo en vue de la réservation pour Brazzaville"/>
    <s v="Transport"/>
    <s v="Legal"/>
    <m/>
    <n v="500"/>
    <n v="0.88003379329766263"/>
    <n v="568.16"/>
    <n v="-6586392.5099999998"/>
    <x v="0"/>
    <s v="Décharge"/>
    <s v="EAGLE-USFWS"/>
    <s v="CONGO"/>
    <s v="PALF"/>
    <s v="ɣ"/>
  </r>
  <r>
    <d v="2019-07-27T00:00:00"/>
    <s v="Achat Billet: Oyo-Brazzaville"/>
    <s v="Transport"/>
    <s v="Legal"/>
    <m/>
    <n v="10000"/>
    <n v="17.600675865953253"/>
    <n v="568.16"/>
    <n v="-6596392.5099999998"/>
    <x v="0"/>
    <s v="OUI"/>
    <s v="EAGLE-USFWS"/>
    <s v="CONGO"/>
    <s v="PALF"/>
    <s v="o"/>
  </r>
  <r>
    <d v="2019-07-27T00:00:00"/>
    <s v="Taxi moto: Agence Océan du nord-Hôtel"/>
    <s v="Transport"/>
    <s v="Legal"/>
    <m/>
    <n v="500"/>
    <n v="0.88003379329766263"/>
    <n v="568.16"/>
    <n v="-6596892.5099999998"/>
    <x v="0"/>
    <s v="Décharge"/>
    <s v="EAGLE-USFWS"/>
    <s v="CONGO"/>
    <s v="PALF"/>
    <s v="ɣ"/>
  </r>
  <r>
    <d v="2019-07-27T00:00:00"/>
    <s v="Taxi moto: Hôtel-Marché pour achat de la ration du détenu MEFOUTA"/>
    <s v="Transport"/>
    <s v="Legal"/>
    <m/>
    <n v="500"/>
    <n v="0.88003379329766263"/>
    <n v="568.16"/>
    <n v="-6597392.5099999998"/>
    <x v="0"/>
    <s v="Décharge"/>
    <s v="EAGLE-USFWS"/>
    <s v="CONGO"/>
    <s v="PALF"/>
    <s v="ɣ"/>
  </r>
  <r>
    <d v="2019-07-27T00:00:00"/>
    <s v="Ration du prévenu le matin"/>
    <s v="Jail Visit"/>
    <s v="Legal"/>
    <m/>
    <n v="2900"/>
    <n v="5.1041960011264438"/>
    <n v="568.16"/>
    <n v="-6600292.5099999998"/>
    <x v="0"/>
    <s v="Décharge"/>
    <s v="EAGLE-USFWS"/>
    <s v="CONGO"/>
    <s v="PALF"/>
    <s v="ɣ"/>
  </r>
  <r>
    <d v="2019-07-27T00:00:00"/>
    <s v="Taxi moto: Marché-Gendarmerie"/>
    <s v="Transport"/>
    <s v="Legal"/>
    <m/>
    <n v="500"/>
    <n v="0.88003379329766263"/>
    <n v="568.16"/>
    <n v="-6600792.5099999998"/>
    <x v="0"/>
    <s v="Décharge"/>
    <s v="EAGLE-USFWS"/>
    <s v="CONGO"/>
    <s v="PALF"/>
    <s v="ɣ"/>
  </r>
  <r>
    <d v="2019-07-27T00:00:00"/>
    <s v="Taxi moto: Gendarmerie-Restaurant"/>
    <s v="Transport"/>
    <s v="Legal"/>
    <m/>
    <n v="500"/>
    <n v="0.88003379329766263"/>
    <n v="568.16"/>
    <n v="-6601292.5099999998"/>
    <x v="0"/>
    <s v="Décharge"/>
    <s v="EAGLE-USFWS"/>
    <s v="CONGO"/>
    <s v="PALF"/>
    <s v="ɣ"/>
  </r>
  <r>
    <d v="2019-07-27T00:00:00"/>
    <s v="Taxi moto: Restaurant-Hôtel "/>
    <s v="Transport"/>
    <s v="Legal"/>
    <m/>
    <n v="500"/>
    <n v="0.88003379329766263"/>
    <n v="568.16"/>
    <n v="-6601792.5099999998"/>
    <x v="0"/>
    <s v="Décharge"/>
    <s v="EAGLE-USFWS"/>
    <s v="CONGO"/>
    <s v="PALF"/>
    <s v="ɣ"/>
  </r>
  <r>
    <d v="2019-07-27T00:00:00"/>
    <s v="Taxi moto: Hôtel-Agence Océan du nord pour l'annulation du billet à destination de Brazzaville pour prendre celui de Ouesso"/>
    <s v="Transport"/>
    <s v="Legal"/>
    <m/>
    <n v="500"/>
    <n v="0.88003379329766263"/>
    <n v="568.16"/>
    <n v="-6602292.5099999998"/>
    <x v="0"/>
    <s v="Décharge"/>
    <s v="EAGLE-USFWS"/>
    <s v="CONGO"/>
    <s v="PALF"/>
    <s v="ɣ"/>
  </r>
  <r>
    <d v="2019-07-27T00:00:00"/>
    <s v="Taxi moto: Agence Océan du nord-Agence STELIMAC"/>
    <s v="Transport"/>
    <s v="Legal"/>
    <m/>
    <n v="500"/>
    <n v="0.88003379329766263"/>
    <n v="568.16"/>
    <n v="-6602792.5099999998"/>
    <x v="0"/>
    <s v="Décharge"/>
    <s v="EAGLE-USFWS"/>
    <s v="CONGO"/>
    <s v="PALF"/>
    <s v="ɣ"/>
  </r>
  <r>
    <d v="2019-07-27T00:00:00"/>
    <s v="Achat Billet: Oyo-Ouesso"/>
    <s v="Transport"/>
    <s v="Legal"/>
    <m/>
    <n v="10000"/>
    <n v="17.600675865953253"/>
    <n v="568.16"/>
    <n v="-6612792.5099999998"/>
    <x v="0"/>
    <s v="OUI"/>
    <s v="EAGLE-USFWS"/>
    <s v="CONGO"/>
    <s v="PALF"/>
    <s v="o"/>
  </r>
  <r>
    <d v="2019-07-27T00:00:00"/>
    <s v="Taxi moto: Hôtel-Marché"/>
    <s v="Transport"/>
    <s v="Legal"/>
    <m/>
    <n v="500"/>
    <n v="0.88003379329766263"/>
    <n v="568.16"/>
    <n v="-6613292.5099999998"/>
    <x v="0"/>
    <s v="Décharge"/>
    <s v="EAGLE-USFWS"/>
    <s v="CONGO"/>
    <s v="PALF"/>
    <s v="ɣ"/>
  </r>
  <r>
    <d v="2019-07-27T00:00:00"/>
    <s v="Ration du soir du prévenu"/>
    <s v="Jail Visit"/>
    <s v="Legal"/>
    <m/>
    <n v="3200"/>
    <n v="5.6322162771050408"/>
    <n v="568.16"/>
    <n v="-6616492.5099999998"/>
    <x v="0"/>
    <s v="Décharge"/>
    <s v="EAGLE-USFWS"/>
    <s v="CONGO"/>
    <s v="PALF"/>
    <s v="ɣ"/>
  </r>
  <r>
    <d v="2019-07-27T00:00:00"/>
    <s v="Taxi moto: Marché-Gendarmerie"/>
    <s v="Transport"/>
    <s v="Legal"/>
    <m/>
    <n v="500"/>
    <n v="0.88003379329766263"/>
    <n v="568.16"/>
    <n v="-6616992.5099999998"/>
    <x v="0"/>
    <s v="Décharge"/>
    <s v="EAGLE-USFWS"/>
    <s v="CONGO"/>
    <s v="PALF"/>
    <s v="ɣ"/>
  </r>
  <r>
    <d v="2019-07-27T00:00:00"/>
    <s v="Taxi moto: Gendarmerie-Restaurant"/>
    <s v="Transport"/>
    <s v="Legal"/>
    <m/>
    <n v="500"/>
    <n v="0.88003379329766263"/>
    <n v="568.16"/>
    <n v="-6617492.5099999998"/>
    <x v="0"/>
    <s v="Décharge"/>
    <s v="EAGLE-USFWS"/>
    <s v="CONGO"/>
    <s v="PALF"/>
    <s v="ɣ"/>
  </r>
  <r>
    <d v="2019-07-27T00:00:00"/>
    <s v="Taxi moto: Restaurant-Hôtel"/>
    <s v="Transport"/>
    <s v="Legal"/>
    <m/>
    <n v="500"/>
    <n v="0.88003379329766263"/>
    <n v="568.16"/>
    <n v="-6617992.5099999998"/>
    <x v="0"/>
    <s v="Décharge"/>
    <s v="EAGLE-USFWS"/>
    <s v="CONGO"/>
    <s v="PALF"/>
    <s v="ɣ"/>
  </r>
  <r>
    <d v="2019-07-27T00:00:00"/>
    <s v="Taxi Hôtel-résidence"/>
    <s v="Transport"/>
    <s v="Legal"/>
    <m/>
    <n v="1000"/>
    <n v="1.7600675865953253"/>
    <n v="568.16"/>
    <n v="-6618992.5099999998"/>
    <x v="1"/>
    <s v="Décharge"/>
    <s v="EAGLE-USFWS"/>
    <s v="CONGO"/>
    <s v="PALF"/>
    <s v="ɣ"/>
  </r>
  <r>
    <d v="2019-07-27T00:00:00"/>
    <s v="Taxi Résidence- Agence Charden farell"/>
    <s v="Transport"/>
    <s v="Legal"/>
    <m/>
    <n v="1000"/>
    <n v="1.7600675865953253"/>
    <n v="568.16"/>
    <n v="-6619992.5099999998"/>
    <x v="1"/>
    <s v="Décharge"/>
    <s v="EAGLE-USFWS"/>
    <s v="CONGO"/>
    <s v="PALF"/>
    <s v="ɣ"/>
  </r>
  <r>
    <d v="2019-07-27T00:00:00"/>
    <s v="Taxi Agence Charden farell-Hôtel"/>
    <s v="Transport"/>
    <s v="Legal"/>
    <m/>
    <n v="1000"/>
    <n v="1.7600675865953253"/>
    <n v="568.16"/>
    <n v="-6620992.5099999998"/>
    <x v="1"/>
    <s v="Décharge"/>
    <s v="EAGLE-USFWS"/>
    <s v="CONGO"/>
    <s v="PALF"/>
    <s v="ɣ"/>
  </r>
  <r>
    <d v="2019-07-27T00:00:00"/>
    <s v="Taxi Hôtel-Marché Mabomo-Marché central (investigation sur terrain)"/>
    <s v="Transport"/>
    <s v="Investigations"/>
    <m/>
    <n v="2000"/>
    <n v="3.623779239368738"/>
    <n v="551.91"/>
    <n v="-6622992.5099999998"/>
    <x v="4"/>
    <s v="Décharge"/>
    <s v="EAGLE-AVAAZ "/>
    <s v="CONGO"/>
    <s v="PALF"/>
    <s v="ɣ"/>
  </r>
  <r>
    <d v="2019-07-27T00:00:00"/>
    <s v="Taxi marché central- la gare centrale-Marché de la base (investigationn sur terrain)"/>
    <s v="Transport"/>
    <s v="Investigations"/>
    <m/>
    <n v="2000"/>
    <n v="3.623779239368738"/>
    <n v="551.91"/>
    <n v="-6624992.5099999998"/>
    <x v="4"/>
    <s v="Décharge"/>
    <s v="EAGLE-AVAAZ "/>
    <s v="CONGO"/>
    <s v="PALF"/>
    <s v="ɣ"/>
  </r>
  <r>
    <d v="2019-07-27T00:00:00"/>
    <s v="Taxi Marché de la base-Chez Yves-Coin de tsam (rencontre et investigation)"/>
    <s v="Transport"/>
    <s v="Investigations"/>
    <m/>
    <n v="2000"/>
    <n v="3.623779239368738"/>
    <n v="551.91"/>
    <n v="-6626992.5099999998"/>
    <x v="4"/>
    <s v="Décharge"/>
    <s v="EAGLE-AVAAZ "/>
    <s v="CONGO"/>
    <s v="PALF"/>
    <s v="ɣ"/>
  </r>
  <r>
    <d v="2019-07-27T00:00:00"/>
    <s v="Taxi Coin de tsam-Hôtel (retour à l'hôtel)"/>
    <s v="Transport"/>
    <s v="Investigations"/>
    <m/>
    <n v="1000"/>
    <n v="1.811889619684369"/>
    <n v="551.91"/>
    <n v="-6627992.5099999998"/>
    <x v="4"/>
    <s v="Décharge"/>
    <s v="EAGLE-AVAAZ "/>
    <s v="CONGO"/>
    <s v="PALF"/>
    <s v="ɣ"/>
  </r>
  <r>
    <d v="2019-07-27T00:00:00"/>
    <s v="Taxi moto à Impfondo hôtel-hôpital de base, pour visiter Djamal"/>
    <s v="Transport"/>
    <s v="Legal"/>
    <m/>
    <n v="500"/>
    <n v="0.88003379329766263"/>
    <n v="568.16"/>
    <n v="-6628492.5099999998"/>
    <x v="6"/>
    <s v="Décharge"/>
    <s v="EAGLE-USFWS"/>
    <s v="CONGO"/>
    <s v="PALF"/>
    <s v="ɣ"/>
  </r>
  <r>
    <d v="2019-07-27T00:00:00"/>
    <s v="Taxi moto à Impfondo, hôpital de base-hôtel"/>
    <s v="Transport"/>
    <s v="Legal"/>
    <m/>
    <n v="500"/>
    <n v="0.88003379329766263"/>
    <n v="568.16"/>
    <n v="-6628992.5099999998"/>
    <x v="6"/>
    <s v="Décharge"/>
    <s v="EAGLE-USFWS"/>
    <s v="CONGO"/>
    <s v="PALF"/>
    <s v="ɣ"/>
  </r>
  <r>
    <d v="2019-07-27T00:00:00"/>
    <s v="Taxi moto à Impfondo, hôtel-hôpital de base pour la visite de Djamal à l'après midi"/>
    <s v="Transport"/>
    <s v="Legal"/>
    <m/>
    <n v="500"/>
    <n v="0.88003379329766263"/>
    <n v="568.16"/>
    <n v="-6629492.5099999998"/>
    <x v="6"/>
    <s v="Décharge"/>
    <s v="EAGLE-USFWS"/>
    <s v="CONGO"/>
    <s v="PALF"/>
    <s v="ɣ"/>
  </r>
  <r>
    <d v="2019-07-27T00:00:00"/>
    <s v="Taxi moto à Impfondo, hôpital de base-maison d'arrêt pour la visite geôle "/>
    <s v="Transport"/>
    <s v="Legal"/>
    <m/>
    <n v="500"/>
    <n v="0.88003379329766263"/>
    <n v="568.16"/>
    <n v="-6629992.5099999998"/>
    <x v="6"/>
    <s v="Décharge"/>
    <s v="EAGLE-USFWS"/>
    <s v="CONGO"/>
    <s v="PALF"/>
    <s v="ɣ"/>
  </r>
  <r>
    <d v="2019-07-27T00:00:00"/>
    <s v="Taxi moto à Impfondo, maison d'arrêt- restaurant"/>
    <s v="Transport"/>
    <s v="Legal"/>
    <m/>
    <n v="500"/>
    <n v="0.88003379329766263"/>
    <n v="568.16"/>
    <n v="-6630492.5099999998"/>
    <x v="6"/>
    <s v="Décharge"/>
    <s v="EAGLE-USFWS"/>
    <s v="CONGO"/>
    <s v="PALF"/>
    <s v="ɣ"/>
  </r>
  <r>
    <d v="2019-07-27T00:00:00"/>
    <s v="Taxi moto à Impfondo, restaurant-hôtel"/>
    <s v="Transport"/>
    <s v="Legal"/>
    <m/>
    <n v="500"/>
    <n v="0.88003379329766263"/>
    <n v="568.16"/>
    <n v="-6630992.5099999998"/>
    <x v="6"/>
    <s v="Décharge"/>
    <s v="EAGLE-USFWS"/>
    <s v="CONGO"/>
    <s v="PALF"/>
    <s v="ɣ"/>
  </r>
  <r>
    <d v="2019-07-27T00:00:00"/>
    <s v="Ration des déténus à Impfondo du 26 au 27 juillet 2019"/>
    <s v="Jail Visit"/>
    <s v="Legal"/>
    <m/>
    <n v="20000"/>
    <n v="35.201351731906506"/>
    <n v="568.16"/>
    <n v="-6650992.5099999998"/>
    <x v="6"/>
    <s v="Décharge"/>
    <s v="EAGLE-USFWS"/>
    <s v="CONGO"/>
    <s v="PALF"/>
    <s v="ɣ"/>
  </r>
  <r>
    <d v="2019-07-27T00:00:00"/>
    <s v="Paiement frais d'hôtel à Impfondo du 25 au 29 juillet 2019 soit 4 nuitées"/>
    <s v="Travel subsistence"/>
    <s v="Legal"/>
    <m/>
    <n v="60000"/>
    <n v="105.60405519571952"/>
    <n v="568.16"/>
    <n v="-6710992.5099999998"/>
    <x v="6"/>
    <n v="104"/>
    <s v="EAGLE-USFWS"/>
    <s v="CONGO"/>
    <s v="RALFF"/>
    <s v="o"/>
  </r>
  <r>
    <d v="2019-07-27T00:00:00"/>
    <s v="Food allowance à Impfondo du 25 au 28 juillet 2019"/>
    <s v="Travel subsistence"/>
    <s v="Legal"/>
    <m/>
    <n v="40000"/>
    <n v="70.402703463813012"/>
    <n v="568.16"/>
    <n v="-6750992.5099999998"/>
    <x v="6"/>
    <s v="Décharge"/>
    <s v="EAGLE-USFWS"/>
    <s v="CONGO"/>
    <s v="RALFF"/>
    <s v="ɣ"/>
  </r>
  <r>
    <d v="2019-07-27T00:00:00"/>
    <s v="Taxi domicile - agence ocean du nord de Talangai pour mission de Makoua"/>
    <s v="Transport"/>
    <s v="Investigations"/>
    <m/>
    <n v="1000"/>
    <n v="1.811889619684369"/>
    <n v="551.91"/>
    <n v="-6751992.5099999998"/>
    <x v="10"/>
    <s v="décharge"/>
    <s v="EAGLE-AVAAZ "/>
    <s v="CONGO"/>
    <s v="PALF"/>
    <s v="ɣ"/>
  </r>
  <r>
    <d v="2019-07-27T00:00:00"/>
    <s v="Taxi moto  gare ocean du nord - hôtel"/>
    <s v="Transport"/>
    <s v="Investigations"/>
    <m/>
    <n v="400"/>
    <n v="0.72475584787374758"/>
    <n v="551.91"/>
    <n v="-6752392.5099999998"/>
    <x v="10"/>
    <s v="décharge"/>
    <s v="EAGLE-AVAAZ "/>
    <s v="CONGO"/>
    <s v="PALF"/>
    <s v="ɣ"/>
  </r>
  <r>
    <d v="2019-07-28T00:00:00"/>
    <s v="Course taxi à SIBITI"/>
    <s v="Transport"/>
    <s v="Investigations"/>
    <m/>
    <n v="2700"/>
    <n v="4.8921019731477964"/>
    <n v="551.91"/>
    <n v="-6755092.5099999998"/>
    <x v="12"/>
    <s v="décharge"/>
    <s v="EAGLE-AVAAZ "/>
    <s v="CONGO"/>
    <s v="PALF"/>
    <s v="ɣ"/>
  </r>
  <r>
    <d v="2019-07-28T00:00:00"/>
    <s v="Achat boisson et repas pour la cible en renforcement de la confiance"/>
    <s v="Trust building"/>
    <s v="Investigations"/>
    <m/>
    <n v="2500"/>
    <n v="4.5297240492109223"/>
    <n v="551.91"/>
    <n v="-6757592.5099999998"/>
    <x v="12"/>
    <s v="décharge"/>
    <s v="EAGLE-AVAAZ "/>
    <s v="CONGO"/>
    <s v="PALF"/>
    <s v="ɣ"/>
  </r>
  <r>
    <d v="2019-07-28T00:00:00"/>
    <s v="Taxi moto: Hôtel-Marché"/>
    <s v="Transport"/>
    <s v="Legal"/>
    <m/>
    <n v="500"/>
    <n v="0.88003379329766263"/>
    <n v="568.16"/>
    <n v="-6758092.5099999998"/>
    <x v="0"/>
    <s v="Décharge"/>
    <s v="EAGLE-USFWS"/>
    <s v="CONGO"/>
    <s v="PALF"/>
    <s v="ɣ"/>
  </r>
  <r>
    <d v="2019-07-28T00:00:00"/>
    <s v="Ration de maintenance du détenu pendant quelques jours après passage du juriste "/>
    <s v="Jail Visit"/>
    <s v="Legal"/>
    <m/>
    <n v="6600"/>
    <n v="11.616446071529147"/>
    <n v="568.16"/>
    <n v="-6764692.5099999998"/>
    <x v="0"/>
    <s v="Décharge"/>
    <s v="EAGLE-USFWS"/>
    <s v="CONGO"/>
    <s v="PALF"/>
    <s v="ɣ"/>
  </r>
  <r>
    <d v="2019-07-28T00:00:00"/>
    <s v="Taxi moto: Marché-Gendarmerie"/>
    <s v="Transport"/>
    <s v="Legal"/>
    <m/>
    <n v="500"/>
    <n v="0.88003379329766263"/>
    <n v="568.16"/>
    <n v="-6765192.5099999998"/>
    <x v="0"/>
    <s v="Décharge"/>
    <s v="EAGLE-USFWS"/>
    <s v="CONGO"/>
    <s v="PALF"/>
    <s v="ɣ"/>
  </r>
  <r>
    <d v="2019-07-28T00:00:00"/>
    <s v="Food Allowance du 27/07/2019 à Oyo"/>
    <s v="Travel subsistence"/>
    <s v="Legal"/>
    <m/>
    <n v="10000"/>
    <n v="17.600675865953253"/>
    <n v="568.16"/>
    <n v="-6775192.5099999998"/>
    <x v="0"/>
    <s v="Décharge"/>
    <s v="EAGLE-USFWS"/>
    <s v="CONGO"/>
    <s v="PALF"/>
    <s v="ɣ"/>
  </r>
  <r>
    <d v="2019-07-28T00:00:00"/>
    <s v="Paiement frais d'hôtel 01 Nuitée à Oyo du 27 au 28/07/2019"/>
    <s v="Travel subsistence"/>
    <s v="Legal"/>
    <m/>
    <n v="15000"/>
    <n v="26.401013798929881"/>
    <n v="568.16"/>
    <n v="-6790192.5099999998"/>
    <x v="0"/>
    <n v="97"/>
    <s v="EAGLE-USFWS"/>
    <s v="CONGO"/>
    <s v="PALF"/>
    <s v="o"/>
  </r>
  <r>
    <d v="2019-07-28T00:00:00"/>
    <s v="Taxi moto: Gendarmerie-Restaurant"/>
    <s v="Transport"/>
    <s v="Legal"/>
    <m/>
    <n v="500"/>
    <n v="0.88003379329766263"/>
    <n v="568.16"/>
    <n v="-6790692.5099999998"/>
    <x v="0"/>
    <s v="Décharge"/>
    <s v="EAGLE-USFWS"/>
    <s v="CONGO"/>
    <s v="PALF"/>
    <s v="ɣ"/>
  </r>
  <r>
    <d v="2019-07-28T00:00:00"/>
    <s v="Taxi moto: Restaurant-Hôtel "/>
    <s v="Transport"/>
    <s v="Legal"/>
    <m/>
    <n v="500"/>
    <n v="0.88003379329766263"/>
    <n v="568.16"/>
    <n v="-6791192.5099999998"/>
    <x v="0"/>
    <s v="Décharge"/>
    <s v="EAGLE-USFWS"/>
    <s v="CONGO"/>
    <s v="PALF"/>
    <s v="ɣ"/>
  </r>
  <r>
    <d v="2019-07-28T00:00:00"/>
    <s v="Taxi: Agence STELIMAC Ouesso-Résidence WWF"/>
    <s v="Transport"/>
    <s v="Legal"/>
    <m/>
    <n v="500"/>
    <n v="0.88003379329766263"/>
    <n v="568.16"/>
    <n v="-6791692.5099999998"/>
    <x v="0"/>
    <s v="Décharge"/>
    <s v="EAGLE-USFWS"/>
    <s v="CONGO"/>
    <s v="PALF"/>
    <s v="ɣ"/>
  </r>
  <r>
    <d v="2019-07-28T00:00:00"/>
    <s v="Taxi Bureau-BCI"/>
    <s v="Transport"/>
    <s v="Management"/>
    <m/>
    <n v="2000"/>
    <n v="3.5283325100557477"/>
    <n v="566.84"/>
    <n v="-6793692.5099999998"/>
    <x v="15"/>
    <s v="Décharge"/>
    <s v="Wildcat"/>
    <s v="CONGO"/>
    <s v="PALF"/>
    <s v="ɣ"/>
  </r>
  <r>
    <d v="2019-07-28T00:00:00"/>
    <s v="Frais du Main d'Oeuvre pour le Plombier-bureau PALF"/>
    <s v="Services"/>
    <s v="Office"/>
    <m/>
    <n v="20000"/>
    <n v="35.283325100557477"/>
    <n v="566.84"/>
    <n v="-6813692.5099999998"/>
    <x v="15"/>
    <n v="1"/>
    <s v="Wildcat"/>
    <s v="CONGO"/>
    <s v="PALF"/>
    <s v="o"/>
  </r>
  <r>
    <d v="2019-07-28T00:00:00"/>
    <s v="Taxi hôtel-restaurant"/>
    <s v="Transport"/>
    <s v="Legal"/>
    <m/>
    <n v="500"/>
    <n v="0.88003379329766263"/>
    <n v="568.16"/>
    <n v="-6814192.5099999998"/>
    <x v="1"/>
    <s v="Décharge"/>
    <s v="EAGLE-USFWS"/>
    <s v="CONGO"/>
    <s v="PALF"/>
    <s v="ɣ"/>
  </r>
  <r>
    <d v="2019-07-28T00:00:00"/>
    <s v="Taxi Restaurant-hôtel"/>
    <s v="Transport"/>
    <s v="Legal"/>
    <m/>
    <n v="500"/>
    <n v="0.88003379329766263"/>
    <n v="568.16"/>
    <n v="-6814692.5099999998"/>
    <x v="1"/>
    <s v="Décharge"/>
    <s v="EAGLE-USFWS"/>
    <s v="CONGO"/>
    <s v="PALF"/>
    <s v="ɣ"/>
  </r>
  <r>
    <d v="2019-07-28T00:00:00"/>
    <s v="Taxi Domicile-Bureau PALF pour remettre la clé à Mésange (un dimanche)"/>
    <s v="Transport"/>
    <s v="Media"/>
    <m/>
    <n v="1000"/>
    <n v="1.7600675865953253"/>
    <n v="568.16"/>
    <n v="-6815692.5099999998"/>
    <x v="3"/>
    <s v="Décharge"/>
    <s v="EAGLE-USFWS"/>
    <s v="CONGO"/>
    <s v="PALF"/>
    <s v="ɣ"/>
  </r>
  <r>
    <d v="2019-07-28T00:00:00"/>
    <s v="Taxi Bureau PALF-Domicile (un dimanche)"/>
    <s v="Transport"/>
    <s v="Media"/>
    <m/>
    <n v="1000"/>
    <n v="1.7600675865953253"/>
    <n v="568.16"/>
    <n v="-6816692.5099999998"/>
    <x v="3"/>
    <s v="Décharge"/>
    <s v="EAGLE-USFWS"/>
    <s v="CONGO"/>
    <s v="PALF"/>
    <s v="ɣ"/>
  </r>
  <r>
    <d v="2019-07-28T00:00:00"/>
    <s v="Taxi Hôtel-Marché RN- Marché central (investigation sur terrain)"/>
    <s v="Transport"/>
    <s v="Investigations"/>
    <m/>
    <n v="2000"/>
    <n v="3.623779239368738"/>
    <n v="551.91"/>
    <n v="-6818692.5099999998"/>
    <x v="4"/>
    <s v="Décharge"/>
    <s v="EAGLE-AVAAZ "/>
    <s v="CONGO"/>
    <s v="PALF"/>
    <s v="ɣ"/>
  </r>
  <r>
    <d v="2019-07-28T00:00:00"/>
    <s v="Taxi marché central-marché Mabomo-Marché de la base (investigation sur terrain)"/>
    <s v="Transport"/>
    <s v="Investigations"/>
    <m/>
    <n v="2000"/>
    <n v="3.623779239368738"/>
    <n v="551.91"/>
    <n v="-6820692.5099999998"/>
    <x v="4"/>
    <s v="Décharge"/>
    <s v="EAGLE-AVAAZ "/>
    <s v="CONGO"/>
    <s v="PALF"/>
    <s v="ɣ"/>
  </r>
  <r>
    <d v="2019-07-28T00:00:00"/>
    <s v="Taxi marché de la base-Dépôt de Gaz-Hôtel (investigation sur terrain)"/>
    <s v="Transport"/>
    <s v="Investigations"/>
    <m/>
    <n v="2000"/>
    <n v="3.623779239368738"/>
    <n v="551.91"/>
    <n v="-6822692.5099999998"/>
    <x v="4"/>
    <s v="Décharge"/>
    <s v="EAGLE-AVAAZ "/>
    <s v="CONGO"/>
    <s v="PALF"/>
    <s v="ɣ"/>
  </r>
  <r>
    <d v="2019-07-28T00:00:00"/>
    <s v="Taxi domicile-bureau /Aller-Retour pour recuperer les frais de mission et autres sur Ouesso"/>
    <s v="Transport"/>
    <s v="Legal"/>
    <m/>
    <n v="2000"/>
    <n v="3.5201351731906505"/>
    <n v="568.16"/>
    <n v="-6824692.5099999998"/>
    <x v="5"/>
    <s v="Décharge"/>
    <s v="EAGLE-USFWS"/>
    <s v="CONGO"/>
    <s v="PALF"/>
    <s v="ɣ"/>
  </r>
  <r>
    <d v="2019-07-28T00:00:00"/>
    <s v="Taxi à Impfondo hôtel-restaurant"/>
    <s v="Transport"/>
    <s v="Legal"/>
    <m/>
    <n v="1000"/>
    <n v="1.7600675865953253"/>
    <n v="568.16"/>
    <n v="-6825692.5099999998"/>
    <x v="6"/>
    <s v="Décharge"/>
    <s v="EAGLE-USFWS"/>
    <s v="CONGO"/>
    <s v="PALF"/>
    <s v="ɣ"/>
  </r>
  <r>
    <d v="2019-07-28T00:00:00"/>
    <s v="Taxi restaurant-hôtel"/>
    <s v="Transport"/>
    <s v="Legal"/>
    <m/>
    <n v="1000"/>
    <n v="1.7600675865953253"/>
    <n v="568.16"/>
    <n v="-6826692.5099999998"/>
    <x v="6"/>
    <s v="Décharge"/>
    <s v="EAGLE-USFWS"/>
    <s v="CONGO"/>
    <s v="PALF"/>
    <s v="ɣ"/>
  </r>
  <r>
    <d v="2019-07-28T00:00:00"/>
    <s v="Taxi moto hôtel - gare routière de Makoua pour voyage sur Ouesso"/>
    <s v="Transport"/>
    <s v="Investigations"/>
    <m/>
    <n v="500"/>
    <n v="0.90594480984218451"/>
    <n v="551.91"/>
    <n v="-6827192.5099999998"/>
    <x v="10"/>
    <s v="décharge"/>
    <s v="EAGLE-AVAAZ "/>
    <s v="CONGO"/>
    <s v="PALF"/>
    <s v="ɣ"/>
  </r>
  <r>
    <d v="2019-07-28T00:00:00"/>
    <s v="Achat du billet Makoua-Ouesso pour suite de la mission "/>
    <s v="Transport"/>
    <s v="Investigations"/>
    <m/>
    <n v="10000"/>
    <n v="18.118896196843689"/>
    <n v="551.91"/>
    <n v="-6837192.5099999998"/>
    <x v="10"/>
    <s v="décharge"/>
    <s v="EAGLE-AVAAZ "/>
    <s v="CONGO"/>
    <s v="PALF"/>
    <s v="ɣ"/>
  </r>
  <r>
    <d v="2019-07-28T00:00:00"/>
    <s v="Taxi gare routière Ouesso - hôtel "/>
    <s v="Transport"/>
    <s v="Investigations"/>
    <m/>
    <n v="500"/>
    <n v="0.90594480984218451"/>
    <n v="551.91"/>
    <n v="-6837692.5099999998"/>
    <x v="10"/>
    <s v="décharge"/>
    <s v="EAGLE-AVAAZ "/>
    <s v="CONGO"/>
    <s v="PALF"/>
    <s v="ɣ"/>
  </r>
  <r>
    <d v="2019-07-28T00:00:00"/>
    <s v="Taxi hôtel 1- hôtel 2 car plus de place à l'hôtel 1"/>
    <s v="Transport"/>
    <s v="Investigations"/>
    <m/>
    <n v="500"/>
    <n v="0.90594480984218451"/>
    <n v="551.91"/>
    <n v="-6838192.5099999998"/>
    <x v="10"/>
    <s v="décharge"/>
    <s v="EAGLE-AVAAZ "/>
    <s v="CONGO"/>
    <s v="PALF"/>
    <s v="ɣ"/>
  </r>
  <r>
    <d v="2019-07-28T00:00:00"/>
    <s v="Taxi hôtel 2 - hôtel 3 car pas de place a l'hôtel 2"/>
    <s v="Transport"/>
    <s v="Investigations"/>
    <m/>
    <n v="500"/>
    <n v="0.90594480984218451"/>
    <n v="551.91"/>
    <n v="-6838692.5099999998"/>
    <x v="10"/>
    <s v="décharge"/>
    <s v="EAGLE-AVAAZ "/>
    <s v="CONGO"/>
    <s v="PALF"/>
    <s v="ɣ"/>
  </r>
  <r>
    <d v="2019-07-28T00:00:00"/>
    <s v="Taxi hôtel 3 - hôtel 4 pour chercher la chambre"/>
    <s v="Transport"/>
    <s v="Investigations"/>
    <m/>
    <n v="500"/>
    <n v="0.90594480984218451"/>
    <n v="551.91"/>
    <n v="-6839192.5099999998"/>
    <x v="10"/>
    <s v="décharge"/>
    <s v="EAGLE-AVAAZ "/>
    <s v="CONGO"/>
    <s v="PALF"/>
    <s v="ɣ"/>
  </r>
  <r>
    <d v="2019-07-28T00:00:00"/>
    <s v="Taxi hôtel 4- hôtel 5 à Ouesso"/>
    <s v="Transport"/>
    <s v="Investigations"/>
    <m/>
    <n v="500"/>
    <n v="0.90594480984218451"/>
    <n v="551.91"/>
    <n v="-6839692.5099999998"/>
    <x v="10"/>
    <s v="décharge"/>
    <s v="EAGLE-AVAAZ "/>
    <s v="CONGO"/>
    <s v="PALF"/>
    <s v="ɣ"/>
  </r>
  <r>
    <d v="2019-07-28T00:00:00"/>
    <s v="Taxi hôtel - av Bomouali avec la cible "/>
    <s v="Transport"/>
    <s v="Investigations"/>
    <m/>
    <n v="1000"/>
    <n v="1.811889619684369"/>
    <n v="551.91"/>
    <n v="-6840692.5099999998"/>
    <x v="10"/>
    <s v="décharge"/>
    <s v="EAGLE-AVAAZ "/>
    <s v="CONGO"/>
    <s v="PALF"/>
    <s v="ɣ"/>
  </r>
  <r>
    <d v="2019-07-28T00:00:00"/>
    <s v="Achat de la nourriture et boisson au restaurant bar pour discuter avec la cible"/>
    <s v="Trust building"/>
    <s v="Investigations"/>
    <m/>
    <n v="4500"/>
    <n v="8.1535032885796603"/>
    <n v="551.91"/>
    <n v="-6845192.5099999998"/>
    <x v="10"/>
    <s v="décharge"/>
    <s v="EAGLE-AVAAZ "/>
    <s v="CONGO"/>
    <s v="PALF"/>
    <s v="ɣ"/>
  </r>
  <r>
    <d v="2019-07-28T00:00:00"/>
    <s v="Taxi av Bomouali - hôtel retour de la rencontre avec la cible"/>
    <s v="Transport"/>
    <s v="Investigations"/>
    <m/>
    <n v="500"/>
    <n v="0.90594480984218451"/>
    <n v="551.91"/>
    <n v="-6845692.5099999998"/>
    <x v="10"/>
    <s v="décharge"/>
    <s v="EAGLE-AVAAZ "/>
    <s v="CONGO"/>
    <s v="PALF"/>
    <s v="ɣ"/>
  </r>
  <r>
    <d v="2019-07-28T00:00:00"/>
    <s v="Paiement frais d'hôtel à MAkoua du 27 au 28 juillet 2019"/>
    <s v="Travel subsistence"/>
    <s v="Investigations"/>
    <m/>
    <n v="15000"/>
    <n v="27.178344295265536"/>
    <n v="551.91"/>
    <n v="-6860692.5099999998"/>
    <x v="10"/>
    <n v="68"/>
    <s v="EAGLE-AVAAZ "/>
    <s v="CONGO"/>
    <s v="PALF"/>
    <s v="o"/>
  </r>
  <r>
    <d v="2019-07-29T00:00:00"/>
    <s v="Course taxi à SIBITI"/>
    <s v="Transport"/>
    <s v="Investigations"/>
    <m/>
    <n v="2700"/>
    <n v="4.8921019731477964"/>
    <n v="551.91"/>
    <n v="-6863392.5099999998"/>
    <x v="12"/>
    <s v="décharge"/>
    <s v="EAGLE-AVAAZ "/>
    <s v="CONGO"/>
    <s v="PALF"/>
    <s v="ɣ"/>
  </r>
  <r>
    <d v="2019-07-29T00:00:00"/>
    <s v="Taxi: Résidence-Agence Charden Farell"/>
    <s v="Transport"/>
    <s v="Legal"/>
    <m/>
    <n v="500"/>
    <n v="0.88003379329766263"/>
    <n v="568.16"/>
    <n v="-6863892.5099999998"/>
    <x v="0"/>
    <s v="Décharge"/>
    <s v="EAGLE-USFWS"/>
    <s v="CONGO"/>
    <s v="PALF"/>
    <s v="ɣ"/>
  </r>
  <r>
    <d v="2019-07-29T00:00:00"/>
    <s v="Taxi: Agence Charden Farell-Restaurant"/>
    <s v="Transport"/>
    <s v="Legal"/>
    <m/>
    <n v="500"/>
    <n v="0.88003379329766263"/>
    <n v="568.16"/>
    <n v="-6864392.5099999998"/>
    <x v="0"/>
    <s v="Décharge"/>
    <s v="EAGLE-USFWS"/>
    <s v="CONGO"/>
    <s v="PALF"/>
    <s v="ɣ"/>
  </r>
  <r>
    <d v="2019-07-29T00:00:00"/>
    <s v="Taxi: Restaurant-Résidence"/>
    <s v="Transport"/>
    <s v="Legal"/>
    <m/>
    <n v="500"/>
    <n v="0.88003379329766263"/>
    <n v="568.16"/>
    <n v="-6864892.5099999998"/>
    <x v="0"/>
    <s v="Décharge"/>
    <s v="EAGLE-USFWS"/>
    <s v="CONGO"/>
    <s v="PALF"/>
    <s v="ɣ"/>
  </r>
  <r>
    <d v="2019-07-29T00:00:00"/>
    <s v="Achat savon et paxe pour le nettoyage des draps à OUESSO"/>
    <s v="Office Materials"/>
    <s v="Office"/>
    <m/>
    <n v="500"/>
    <n v="0.88208312751393692"/>
    <n v="566.84"/>
    <n v="-6865392.5099999998"/>
    <x v="0"/>
    <s v="Décharge"/>
    <s v="Wildcat"/>
    <s v="CONGO"/>
    <s v="PALF"/>
    <s v="ɣ"/>
  </r>
  <r>
    <d v="2019-07-29T00:00:00"/>
    <s v="Taxi: Résidence-Restaurant"/>
    <s v="Transport"/>
    <s v="Legal"/>
    <m/>
    <n v="500"/>
    <n v="0.88003379329766263"/>
    <n v="568.16"/>
    <n v="-6865892.5099999998"/>
    <x v="0"/>
    <s v="Décharge"/>
    <s v="EAGLE-USFWS"/>
    <s v="CONGO"/>
    <s v="PALF"/>
    <s v="ɣ"/>
  </r>
  <r>
    <d v="2019-07-29T00:00:00"/>
    <s v="Taxi: Restaurant-Résidence"/>
    <s v="Transport"/>
    <s v="Legal"/>
    <m/>
    <n v="500"/>
    <n v="0.88003379329766263"/>
    <n v="568.16"/>
    <n v="-6866392.5099999998"/>
    <x v="0"/>
    <s v="Décharge"/>
    <s v="EAGLE-USFWS"/>
    <s v="CONGO"/>
    <s v="PALF"/>
    <s v="ɣ"/>
  </r>
  <r>
    <d v="2019-07-29T00:00:00"/>
    <s v="Frais de retrait à BZV du materiel PALF PNR envoyé par ACC EXPRESS"/>
    <s v="Services"/>
    <s v="Office"/>
    <m/>
    <n v="15000"/>
    <n v="26.462493825418107"/>
    <n v="566.84"/>
    <n v="-6881392.5099999998"/>
    <x v="15"/>
    <n v="156"/>
    <s v="Wildcat"/>
    <s v="CONGO"/>
    <s v="PALF"/>
    <s v="o"/>
  </r>
  <r>
    <d v="2019-07-29T00:00:00"/>
    <s v="Frais de transfert à Crépin/OUESSO"/>
    <s v="Transfer fees"/>
    <s v="Office"/>
    <m/>
    <n v="1000"/>
    <n v="1.7641662550278738"/>
    <n v="566.84"/>
    <n v="-6882392.5099999998"/>
    <x v="15"/>
    <s v="08/GCF"/>
    <s v="Wildcat"/>
    <s v="CONGO"/>
    <s v="PALF"/>
    <s v="o"/>
  </r>
  <r>
    <d v="2019-07-29T00:00:00"/>
    <s v="Frais de transfert à IT87/MAKOUA"/>
    <s v="Transfer fees"/>
    <s v="Office"/>
    <m/>
    <n v="2720"/>
    <n v="4.7985322136758164"/>
    <n v="566.84"/>
    <n v="-6885112.5099999998"/>
    <x v="15"/>
    <s v="29/GCF"/>
    <s v="Wildcat"/>
    <s v="CONGO"/>
    <s v="PALF"/>
    <s v="o"/>
  </r>
  <r>
    <d v="2019-07-29T00:00:00"/>
    <s v="Frais de transfert à Alexis/PNR"/>
    <s v="Transfer fees"/>
    <s v="Office"/>
    <m/>
    <n v="1000"/>
    <n v="1.7641662550278738"/>
    <n v="566.84"/>
    <n v="-6886112.5099999998"/>
    <x v="15"/>
    <s v="28/GCF"/>
    <s v="Wildcat"/>
    <s v="CONGO"/>
    <s v="PALF"/>
    <s v="o"/>
  </r>
  <r>
    <d v="2019-07-29T00:00:00"/>
    <s v="Taxi Alto-Gendarmerie Vindoulou"/>
    <s v="Transport"/>
    <s v="Legal"/>
    <m/>
    <n v="1500"/>
    <n v="2.6401013798929882"/>
    <n v="568.16"/>
    <n v="-6887612.5099999998"/>
    <x v="1"/>
    <s v="Décharge"/>
    <s v="EAGLE-USFWS"/>
    <s v="CONGO"/>
    <s v="PALF"/>
    <s v="ɣ"/>
  </r>
  <r>
    <d v="2019-07-29T00:00:00"/>
    <s v="Taxi Hôpital-TGI"/>
    <s v="Transport"/>
    <s v="Legal"/>
    <m/>
    <n v="1000"/>
    <n v="1.7600675865953253"/>
    <n v="568.16"/>
    <n v="-6888612.5099999998"/>
    <x v="1"/>
    <s v="Décharge"/>
    <s v="EAGLE-USFWS"/>
    <s v="CONGO"/>
    <s v="PALF"/>
    <s v="ɣ"/>
  </r>
  <r>
    <d v="2019-07-29T00:00:00"/>
    <s v="Taxi TGI-Restaurant"/>
    <s v="Transport"/>
    <s v="Legal"/>
    <m/>
    <n v="1000"/>
    <n v="1.7600675865953253"/>
    <n v="568.16"/>
    <n v="-6889612.5099999998"/>
    <x v="1"/>
    <s v="Décharge"/>
    <s v="EAGLE-USFWS"/>
    <s v="CONGO"/>
    <s v="PALF"/>
    <s v="ɣ"/>
  </r>
  <r>
    <d v="2019-07-29T00:00:00"/>
    <s v="Taxi Restaurant-hôtel"/>
    <s v="Transport"/>
    <s v="Legal"/>
    <m/>
    <n v="1000"/>
    <n v="1.7600675865953253"/>
    <n v="568.16"/>
    <n v="-6890612.5099999998"/>
    <x v="1"/>
    <s v="Décharge"/>
    <s v="EAGLE-USFWS"/>
    <s v="CONGO"/>
    <s v="PALF"/>
    <s v="ɣ"/>
  </r>
  <r>
    <d v="2019-07-29T00:00:00"/>
    <s v="Taxi Bureau PALF-YANN Service au Marché Total"/>
    <s v="Transport"/>
    <s v="Media"/>
    <m/>
    <n v="1000"/>
    <n v="1.7600675865953253"/>
    <n v="568.16"/>
    <n v="-6891612.5099999998"/>
    <x v="3"/>
    <s v="Décharge"/>
    <s v="EAGLE-USFWS"/>
    <s v="CONGO"/>
    <s v="PALF"/>
    <s v="ɣ"/>
  </r>
  <r>
    <d v="2019-07-29T00:00:00"/>
    <s v="Multiplication de la clé du portail à YANN Service au Marché Total"/>
    <s v="Office Materials"/>
    <s v="Office"/>
    <m/>
    <n v="1500"/>
    <n v="2.6462493825418107"/>
    <n v="566.84"/>
    <n v="-6893112.5099999998"/>
    <x v="3"/>
    <n v="12"/>
    <s v="Wildcat"/>
    <s v="CONGO"/>
    <s v="PALF"/>
    <s v="o"/>
  </r>
  <r>
    <d v="2019-07-29T00:00:00"/>
    <s v="Taxi YANN Service-Bureau PALF"/>
    <s v="Transport"/>
    <s v="Media"/>
    <m/>
    <n v="1000"/>
    <n v="1.7600675865953253"/>
    <n v="568.16"/>
    <n v="-6894112.5099999998"/>
    <x v="3"/>
    <s v="Décharge"/>
    <s v="EAGLE-USFWS"/>
    <s v="CONGO"/>
    <s v="PALF"/>
    <s v="ɣ"/>
  </r>
  <r>
    <d v="2019-07-29T00:00:00"/>
    <s v="Taxi Bureau PALF-YANN Service au Marché Total"/>
    <s v="Transport"/>
    <s v="Media"/>
    <m/>
    <n v="1000"/>
    <n v="1.7600675865953253"/>
    <n v="568.16"/>
    <n v="-6895112.5099999998"/>
    <x v="3"/>
    <s v="Décharge"/>
    <s v="EAGLE-USFWS"/>
    <s v="CONGO"/>
    <s v="PALF"/>
    <s v="ɣ"/>
  </r>
  <r>
    <d v="2019-07-29T00:00:00"/>
    <s v="Taxi YANN Service-Bureau PALF"/>
    <s v="Transport"/>
    <s v="Media"/>
    <m/>
    <n v="1000"/>
    <n v="1.7600675865953253"/>
    <n v="568.16"/>
    <n v="-6896112.5099999998"/>
    <x v="3"/>
    <s v="Décharge"/>
    <s v="EAGLE-USFWS"/>
    <s v="CONGO"/>
    <s v="PALF"/>
    <s v="ɣ"/>
  </r>
  <r>
    <d v="2019-07-29T00:00:00"/>
    <s v="Taxi Hôtel-Marché central-La gare (investigation sur terrain)"/>
    <s v="Transport"/>
    <s v="Investigations"/>
    <m/>
    <n v="2000"/>
    <n v="3.623779239368738"/>
    <n v="551.91"/>
    <n v="-6898112.5099999998"/>
    <x v="4"/>
    <s v="Décharge"/>
    <s v="EAGLE-AVAAZ "/>
    <s v="CONGO"/>
    <s v="PALF"/>
    <s v="ɣ"/>
  </r>
  <r>
    <d v="2019-07-29T00:00:00"/>
    <s v="Taxi la gare-Chez Yves-Marché RN (rencontre et investigation sur terrain)"/>
    <s v="Transport"/>
    <s v="Investigations"/>
    <m/>
    <n v="2000"/>
    <n v="3.623779239368738"/>
    <n v="551.91"/>
    <n v="-6900112.5099999998"/>
    <x v="4"/>
    <s v="Décharge"/>
    <s v="EAGLE-AVAAZ "/>
    <s v="CONGO"/>
    <s v="PALF"/>
    <s v="ɣ"/>
  </r>
  <r>
    <d v="2019-07-29T00:00:00"/>
    <s v="Taxi Marché RN-Dépôt de Gaz-Marché Mabomo (investigation sur terrain)"/>
    <s v="Transport"/>
    <s v="Investigations"/>
    <m/>
    <n v="2000"/>
    <n v="3.623779239368738"/>
    <n v="551.91"/>
    <n v="-6902112.5099999998"/>
    <x v="4"/>
    <s v="Décharge"/>
    <s v="EAGLE-AVAAZ "/>
    <s v="CONGO"/>
    <s v="PALF"/>
    <s v="ɣ"/>
  </r>
  <r>
    <d v="2019-07-29T00:00:00"/>
    <s v="Taxi Marché Mabomo-Chez Jean Pière-Hôtel (rencontre et retour à l'hôtel)"/>
    <s v="Transport"/>
    <s v="Investigations"/>
    <m/>
    <n v="2000"/>
    <n v="3.623779239368738"/>
    <n v="551.91"/>
    <n v="-6904112.5099999998"/>
    <x v="4"/>
    <s v="Décharge"/>
    <s v="EAGLE-AVAAZ "/>
    <s v="CONGO"/>
    <s v="PALF"/>
    <s v="ɣ"/>
  </r>
  <r>
    <d v="2019-07-29T00:00:00"/>
    <s v="Taxi Hôtel-Restaurant-Hôtel (se ressourcer)"/>
    <s v="Transport"/>
    <s v="Investigations"/>
    <m/>
    <n v="1000"/>
    <n v="1.811889619684369"/>
    <n v="551.91"/>
    <n v="-6905112.5099999998"/>
    <x v="4"/>
    <s v="Décharge"/>
    <s v="EAGLE-AVAAZ "/>
    <s v="CONGO"/>
    <s v="PALF"/>
    <s v="ɣ"/>
  </r>
  <r>
    <d v="2019-07-29T00:00:00"/>
    <s v="Taxi Bureau-Parquet /Aller-Retour pour le paiement des frais d'appel du dossier"/>
    <s v="Transport"/>
    <s v="Legal"/>
    <m/>
    <n v="2000"/>
    <n v="3.5201351731906505"/>
    <n v="568.16"/>
    <n v="-6907112.5099999998"/>
    <x v="5"/>
    <s v="Décharge"/>
    <s v="EAGLE-USFWS"/>
    <s v="CONGO"/>
    <s v="PALF"/>
    <s v="ɣ"/>
  </r>
  <r>
    <d v="2019-07-29T00:00:00"/>
    <s v="Paiement des frais d'appel du dossier Loboko"/>
    <s v="Court fees"/>
    <s v="Legal"/>
    <m/>
    <n v="40000"/>
    <n v="70.402703463813012"/>
    <n v="568.16"/>
    <n v="-6947112.5099999998"/>
    <x v="5"/>
    <n v="37"/>
    <s v="EAGLE-USFWS"/>
    <s v="CONGO"/>
    <s v="PALF"/>
    <s v="o"/>
  </r>
  <r>
    <d v="2019-07-29T00:00:00"/>
    <s v="Taxi moto à Impfondo, hôtel-aéroport"/>
    <s v="Transport"/>
    <s v="Legal"/>
    <m/>
    <n v="500"/>
    <n v="0.88003379329766263"/>
    <n v="568.16"/>
    <n v="-6947612.5099999998"/>
    <x v="6"/>
    <s v="Décharge"/>
    <s v="EAGLE-USFWS"/>
    <s v="CONGO"/>
    <s v="PALF"/>
    <s v="ɣ"/>
  </r>
  <r>
    <d v="2019-07-29T00:00:00"/>
    <s v="Taxi à Brazzaville, aéroport Maya-Maya-Bureau"/>
    <s v="Transport"/>
    <s v="Legal"/>
    <m/>
    <n v="1000"/>
    <n v="1.7600675865953253"/>
    <n v="568.16"/>
    <n v="-6948612.5099999998"/>
    <x v="6"/>
    <s v="Décharge"/>
    <s v="EAGLE-USFWS"/>
    <s v="CONGO"/>
    <s v="PALF"/>
    <s v="ɣ"/>
  </r>
  <r>
    <d v="2019-07-29T00:00:00"/>
    <s v="Taxi: Hôtel-Bureau ALTO"/>
    <s v="Transport"/>
    <s v="Legal"/>
    <m/>
    <n v="1500"/>
    <n v="2.6401013798929882"/>
    <n v="568.16"/>
    <n v="-6950112.5099999998"/>
    <x v="7"/>
    <s v="Décharge"/>
    <s v="EAGLE-USFWS"/>
    <s v="CONGO"/>
    <s v="PALF"/>
    <s v="ɣ"/>
  </r>
  <r>
    <d v="2019-07-29T00:00:00"/>
    <s v="Taxi: Bureau alto-Gendarmerie de Vindoulou"/>
    <s v="Transport"/>
    <s v="Legal"/>
    <m/>
    <n v="2000"/>
    <n v="3.5201351731906505"/>
    <n v="568.16"/>
    <n v="-6952112.5099999998"/>
    <x v="7"/>
    <s v="Décharge"/>
    <s v="EAGLE-USFWS"/>
    <s v="CONGO"/>
    <s v="PALF"/>
    <s v="ɣ"/>
  </r>
  <r>
    <d v="2019-07-29T00:00:00"/>
    <s v="Taxi: Gendarmerie de vindoulou-Hôpital Asice accompagner la victime"/>
    <s v="Transport"/>
    <s v="Legal"/>
    <m/>
    <n v="2000"/>
    <n v="3.5201351731906505"/>
    <n v="568.16"/>
    <n v="-6954112.5099999998"/>
    <x v="7"/>
    <s v="Décharge"/>
    <s v="EAGLE-USFWS"/>
    <s v="CONGO"/>
    <s v="PALF"/>
    <s v="ɣ"/>
  </r>
  <r>
    <d v="2019-07-29T00:00:00"/>
    <s v="Taxi: Hôpital Asice-Cabinet de maitre MENGA Avocat Alto"/>
    <s v="Transport"/>
    <s v="Legal"/>
    <m/>
    <n v="1000"/>
    <n v="1.7600675865953253"/>
    <n v="568.16"/>
    <n v="-6955112.5099999998"/>
    <x v="7"/>
    <s v="Décharge"/>
    <s v="EAGLE-USFWS"/>
    <s v="CONGO"/>
    <s v="PALF"/>
    <s v="ɣ"/>
  </r>
  <r>
    <d v="2019-07-29T00:00:00"/>
    <s v="Taxi: Cabinet de maitre MENGA-TGI Pointe Noire"/>
    <s v="Transport"/>
    <s v="Legal"/>
    <m/>
    <n v="1000"/>
    <n v="1.7600675865953253"/>
    <n v="568.16"/>
    <n v="-6956112.5099999998"/>
    <x v="7"/>
    <s v="Décharge"/>
    <s v="EAGLE-USFWS"/>
    <s v="CONGO"/>
    <s v="PALF"/>
    <s v="ɣ"/>
  </r>
  <r>
    <d v="2019-07-29T00:00:00"/>
    <s v="Taxi: TGI-Hôtel"/>
    <s v="Transport"/>
    <s v="Legal"/>
    <m/>
    <n v="1000"/>
    <n v="1.7600675865953253"/>
    <n v="568.16"/>
    <n v="-6957112.5099999998"/>
    <x v="7"/>
    <s v="Décharge"/>
    <s v="EAGLE-USFWS"/>
    <s v="CONGO"/>
    <s v="PALF"/>
    <s v="ɣ"/>
  </r>
  <r>
    <d v="2019-07-29T00:00:00"/>
    <s v="Taxi: Hôtel-Restaurant"/>
    <s v="Transport"/>
    <s v="Legal"/>
    <m/>
    <n v="500"/>
    <n v="0.88003379329766263"/>
    <n v="568.16"/>
    <n v="-6957612.5099999998"/>
    <x v="7"/>
    <s v="Décharge"/>
    <s v="EAGLE-USFWS"/>
    <s v="CONGO"/>
    <s v="PALF"/>
    <s v="ɣ"/>
  </r>
  <r>
    <d v="2019-07-29T00:00:00"/>
    <s v="Taxi: Restaurant-Hôtel"/>
    <s v="Transport"/>
    <s v="Legal"/>
    <m/>
    <n v="500"/>
    <n v="0.88003379329766263"/>
    <n v="568.16"/>
    <n v="-6958112.5099999998"/>
    <x v="7"/>
    <s v="Décharge"/>
    <s v="EAGLE-USFWS"/>
    <s v="CONGO"/>
    <s v="PALF"/>
    <s v="ɣ"/>
  </r>
  <r>
    <d v="2019-07-29T00:00:00"/>
    <s v="Taxi domicile-Bureau-domicile"/>
    <s v="Transport"/>
    <s v="Management"/>
    <m/>
    <n v="2000"/>
    <n v="3.5283325100557477"/>
    <n v="566.84"/>
    <n v="-6960112.5099999998"/>
    <x v="8"/>
    <s v="Décharge"/>
    <s v="Wildcat"/>
    <s v="CONGO"/>
    <s v="PALF"/>
    <s v="ɣ"/>
  </r>
  <r>
    <d v="2019-07-29T00:00:00"/>
    <s v="Food allowance pendant la pause"/>
    <s v="Personnel"/>
    <s v="Management"/>
    <m/>
    <n v="1000"/>
    <n v="1.7641662550278738"/>
    <n v="566.84"/>
    <n v="-6961112.5099999998"/>
    <x v="8"/>
    <s v="Décharge"/>
    <s v="Wildcat"/>
    <s v="CONGO"/>
    <s v="PALF"/>
    <s v="ɣ"/>
  </r>
  <r>
    <d v="2019-07-29T00:00:00"/>
    <s v="Taxi hôtel - Agence MTN pour ré-identification de ma carte sim "/>
    <s v="Transport"/>
    <s v="Investigations"/>
    <m/>
    <n v="500"/>
    <n v="0.90594480984218451"/>
    <n v="551.91"/>
    <n v="-6961612.5099999998"/>
    <x v="10"/>
    <s v="décharge"/>
    <s v="EAGLE-AVAAZ "/>
    <s v="CONGO"/>
    <s v="PALF"/>
    <s v="ɣ"/>
  </r>
  <r>
    <d v="2019-07-29T00:00:00"/>
    <s v="Taxi agence MTN - restaurant mission de Ouesso"/>
    <s v="Transport"/>
    <s v="Investigations"/>
    <m/>
    <n v="500"/>
    <n v="0.90594480984218451"/>
    <n v="551.91"/>
    <n v="-6962112.5099999998"/>
    <x v="10"/>
    <s v="décharge"/>
    <s v="EAGLE-AVAAZ "/>
    <s v="CONGO"/>
    <s v="PALF"/>
    <s v="ɣ"/>
  </r>
  <r>
    <d v="2019-07-29T00:00:00"/>
    <s v="Taxi Restaurant - agence MTN pour la suite d'identification de ma carte sim"/>
    <s v="Transport"/>
    <s v="Investigations"/>
    <m/>
    <n v="500"/>
    <n v="0.90594480984218451"/>
    <n v="551.91"/>
    <n v="-6962612.5099999998"/>
    <x v="10"/>
    <s v="décharge"/>
    <s v="EAGLE-AVAAZ "/>
    <s v="CONGO"/>
    <s v="PALF"/>
    <s v="ɣ"/>
  </r>
  <r>
    <d v="2019-07-29T00:00:00"/>
    <s v="Taxi agence MTN - hôtel après ré-identification de ma sim"/>
    <s v="Transport"/>
    <s v="Investigations"/>
    <m/>
    <n v="500"/>
    <n v="0.90594480984218451"/>
    <n v="551.91"/>
    <n v="-6963112.5099999998"/>
    <x v="10"/>
    <s v="décharge"/>
    <s v="EAGLE-AVAAZ "/>
    <s v="CONGO"/>
    <s v="PALF"/>
    <s v="ɣ"/>
  </r>
  <r>
    <d v="2019-07-29T00:00:00"/>
    <s v="Taxi hôtel - agence Charden Farell pour le retrait du budget de mission"/>
    <s v="Transport"/>
    <s v="Investigations"/>
    <m/>
    <n v="500"/>
    <n v="0.90594480984218451"/>
    <n v="551.91"/>
    <n v="-6963612.5099999998"/>
    <x v="10"/>
    <s v="décharge"/>
    <s v="EAGLE-AVAAZ "/>
    <s v="CONGO"/>
    <s v="PALF"/>
    <s v="ɣ"/>
  </r>
  <r>
    <d v="2019-07-29T00:00:00"/>
    <s v="Taxi Agence Charden Farell - restaurant mission de Ouesso"/>
    <s v="Transport"/>
    <s v="Investigations"/>
    <m/>
    <n v="500"/>
    <n v="0.90594480984218451"/>
    <n v="551.91"/>
    <n v="-6964112.5099999998"/>
    <x v="10"/>
    <s v="décharge"/>
    <s v="EAGLE-AVAAZ "/>
    <s v="CONGO"/>
    <s v="PALF"/>
    <s v="ɣ"/>
  </r>
  <r>
    <d v="2019-07-29T00:00:00"/>
    <s v="Taxi Restaurant - hôtel retour du terrain"/>
    <s v="Transport"/>
    <s v="Investigations"/>
    <m/>
    <n v="500"/>
    <n v="0.90594480984218451"/>
    <n v="551.91"/>
    <n v="-6964612.5099999998"/>
    <x v="10"/>
    <s v="décharge"/>
    <s v="EAGLE-AVAAZ "/>
    <s v="CONGO"/>
    <s v="PALF"/>
    <s v="ɣ"/>
  </r>
  <r>
    <d v="2019-07-30T00:00:00"/>
    <s v="Taxi Hôtel-Gare routière"/>
    <s v="Transport"/>
    <s v="Investigations"/>
    <m/>
    <n v="300"/>
    <n v="0.54356688590531066"/>
    <n v="551.91"/>
    <n v="-6964912.5099999998"/>
    <x v="12"/>
    <s v="décharge"/>
    <s v="EAGLE-AVAAZ "/>
    <s v="CONGO"/>
    <s v="PALF"/>
    <s v="ɣ"/>
  </r>
  <r>
    <d v="2019-07-30T00:00:00"/>
    <s v="Achat billet SIBITI-DOLISIE"/>
    <s v="Transport"/>
    <s v="Investigations"/>
    <m/>
    <n v="6000"/>
    <n v="10.871337718106213"/>
    <n v="551.91"/>
    <n v="-6970912.5099999998"/>
    <x v="12"/>
    <s v="décharge"/>
    <s v="EAGLE-AVAAZ "/>
    <s v="CONGO"/>
    <s v="PALF"/>
    <s v="ɣ"/>
  </r>
  <r>
    <d v="2019-07-30T00:00:00"/>
    <s v="Taxi Gare routière-Hôtel (DOLISIE)"/>
    <s v="Transport"/>
    <s v="Investigations"/>
    <m/>
    <n v="1000"/>
    <n v="1.811889619684369"/>
    <n v="551.91"/>
    <n v="-6971912.5099999998"/>
    <x v="12"/>
    <s v="décharge"/>
    <s v="EAGLE-AVAAZ "/>
    <s v="CONGO"/>
    <s v="PALF"/>
    <s v="ɣ"/>
  </r>
  <r>
    <d v="2019-07-30T00:00:00"/>
    <s v="Taxi Hôtel-AON DOLISIE"/>
    <s v="Transport"/>
    <s v="Investigations"/>
    <m/>
    <n v="1000"/>
    <n v="1.811889619684369"/>
    <n v="551.91"/>
    <n v="-6972912.5099999998"/>
    <x v="12"/>
    <s v="décharge"/>
    <s v="EAGLE-AVAAZ "/>
    <s v="CONGO"/>
    <s v="PALF"/>
    <s v="ɣ"/>
  </r>
  <r>
    <d v="2019-07-30T00:00:00"/>
    <s v="Taxi AON DOLISIE-Hôtel"/>
    <s v="Transport"/>
    <s v="Investigations"/>
    <m/>
    <n v="1000"/>
    <n v="1.811889619684369"/>
    <n v="551.91"/>
    <n v="-6973912.5099999998"/>
    <x v="12"/>
    <s v="décharge"/>
    <s v="EAGLE-AVAAZ "/>
    <s v="CONGO"/>
    <s v="PALF"/>
    <s v="ɣ"/>
  </r>
  <r>
    <d v="2019-07-30T00:00:00"/>
    <s v="Taxi Hôtel-Restaurant"/>
    <s v="Transport"/>
    <s v="Investigations"/>
    <m/>
    <n v="1000"/>
    <n v="1.811889619684369"/>
    <n v="551.91"/>
    <n v="-6974912.5099999998"/>
    <x v="12"/>
    <s v="décharge"/>
    <s v="EAGLE-AVAAZ "/>
    <s v="CONGO"/>
    <s v="PALF"/>
    <s v="ɣ"/>
  </r>
  <r>
    <d v="2019-07-30T00:00:00"/>
    <s v="Taxi Restaurant-Hôtel"/>
    <s v="Transport"/>
    <s v="Investigations"/>
    <m/>
    <n v="1000"/>
    <n v="1.811889619684369"/>
    <n v="551.91"/>
    <n v="-6975912.5099999998"/>
    <x v="12"/>
    <s v="décharge"/>
    <s v="EAGLE-AVAAZ "/>
    <s v="CONGO"/>
    <s v="PALF"/>
    <s v="ɣ"/>
  </r>
  <r>
    <d v="2019-07-30T00:00:00"/>
    <s v="Taxi: Résidence-Agence Océan du Nord pour la réservation du billet à destination d'Oyo"/>
    <s v="Transport"/>
    <s v="Legal"/>
    <m/>
    <n v="500"/>
    <n v="0.88003379329766263"/>
    <n v="568.16"/>
    <n v="-6976412.5099999998"/>
    <x v="0"/>
    <s v="Décharge"/>
    <s v="EAGLE-USFWS"/>
    <s v="CONGO"/>
    <s v="PALF"/>
    <s v="ɣ"/>
  </r>
  <r>
    <d v="2019-07-30T00:00:00"/>
    <s v="Taxi: Agence Océan du nord-Résidence"/>
    <s v="Transport"/>
    <s v="Legal"/>
    <m/>
    <n v="500"/>
    <n v="0.88003379329766263"/>
    <n v="568.16"/>
    <n v="-6976912.5099999998"/>
    <x v="0"/>
    <s v="Décharge"/>
    <s v="EAGLE-USFWS"/>
    <s v="CONGO"/>
    <s v="PALF"/>
    <s v="ɣ"/>
  </r>
  <r>
    <d v="2019-07-30T00:00:00"/>
    <s v="Taxi: Résidence-Restaurant"/>
    <s v="Transport"/>
    <s v="Legal"/>
    <m/>
    <n v="500"/>
    <n v="0.88003379329766263"/>
    <n v="568.16"/>
    <n v="-6977412.5099999998"/>
    <x v="0"/>
    <s v="Décharge"/>
    <s v="EAGLE-USFWS"/>
    <s v="CONGO"/>
    <s v="PALF"/>
    <s v="ɣ"/>
  </r>
  <r>
    <d v="2019-07-30T00:00:00"/>
    <s v="Taxi: Restaurant-Résidence"/>
    <s v="Transport"/>
    <s v="Legal"/>
    <m/>
    <n v="500"/>
    <n v="0.88003379329766263"/>
    <n v="568.16"/>
    <n v="-6977912.5099999998"/>
    <x v="0"/>
    <s v="Décharge"/>
    <s v="EAGLE-USFWS"/>
    <s v="CONGO"/>
    <s v="PALF"/>
    <s v="ɣ"/>
  </r>
  <r>
    <d v="2019-07-30T00:00:00"/>
    <s v="Taxi: Résidence-Agence Océan du Nord pour modification de destination sur le billet, au lieu d'Oyo, lire Brazzaville"/>
    <s v="Transport"/>
    <s v="Legal"/>
    <m/>
    <n v="500"/>
    <n v="0.88003379329766263"/>
    <n v="568.16"/>
    <n v="-6978412.5099999998"/>
    <x v="0"/>
    <s v="Décharge"/>
    <s v="EAGLE-USFWS"/>
    <s v="CONGO"/>
    <s v="PALF"/>
    <s v="ɣ"/>
  </r>
  <r>
    <d v="2019-07-30T00:00:00"/>
    <s v="Taxi: Agence Océan du nord-Secrétariat pour impression de l'ODM"/>
    <s v="Transport"/>
    <s v="Legal"/>
    <m/>
    <n v="500"/>
    <n v="0.88003379329766263"/>
    <n v="568.16"/>
    <n v="-6978912.5099999998"/>
    <x v="0"/>
    <s v="Décharge"/>
    <s v="EAGLE-USFWS"/>
    <s v="CONGO"/>
    <s v="PALF"/>
    <s v="ɣ"/>
  </r>
  <r>
    <d v="2019-07-30T00:00:00"/>
    <s v="Taxi: Secrétariat-Résidence"/>
    <s v="Transport"/>
    <s v="Legal"/>
    <m/>
    <n v="500"/>
    <n v="0.88003379329766263"/>
    <n v="568.16"/>
    <n v="-6979412.5099999998"/>
    <x v="0"/>
    <s v="Décharge"/>
    <s v="EAGLE-USFWS"/>
    <s v="CONGO"/>
    <s v="PALF"/>
    <s v="ɣ"/>
  </r>
  <r>
    <d v="2019-07-30T00:00:00"/>
    <s v="Taxi: Résidence-TGI"/>
    <s v="Transport"/>
    <s v="Legal"/>
    <m/>
    <n v="500"/>
    <n v="0.88003379329766263"/>
    <n v="568.16"/>
    <n v="-6979912.5099999998"/>
    <x v="0"/>
    <s v="Décharge"/>
    <s v="EAGLE-USFWS"/>
    <s v="CONGO"/>
    <s v="PALF"/>
    <s v="ɣ"/>
  </r>
  <r>
    <d v="2019-07-30T00:00:00"/>
    <s v="Taxi: TGI-Résidence"/>
    <s v="Transport"/>
    <s v="Legal"/>
    <m/>
    <n v="500"/>
    <n v="0.88003379329766263"/>
    <n v="568.16"/>
    <n v="-6980412.5099999998"/>
    <x v="0"/>
    <s v="Décharge"/>
    <s v="EAGLE-USFWS"/>
    <s v="CONGO"/>
    <s v="PALF"/>
    <s v="ɣ"/>
  </r>
  <r>
    <d v="2019-07-30T00:00:00"/>
    <s v="Taxi: Résidence-Restaurant"/>
    <s v="Transport"/>
    <s v="Legal"/>
    <m/>
    <n v="500"/>
    <n v="0.88003379329766263"/>
    <n v="568.16"/>
    <n v="-6980912.5099999998"/>
    <x v="0"/>
    <s v="Décharge"/>
    <s v="EAGLE-USFWS"/>
    <s v="CONGO"/>
    <s v="PALF"/>
    <s v="ɣ"/>
  </r>
  <r>
    <d v="2019-07-30T00:00:00"/>
    <s v="Taxi: Restaurant-Résidence"/>
    <s v="Transport"/>
    <s v="Legal"/>
    <m/>
    <n v="500"/>
    <n v="0.88003379329766263"/>
    <n v="568.16"/>
    <n v="-6981412.5099999998"/>
    <x v="0"/>
    <s v="Décharge"/>
    <s v="EAGLE-USFWS"/>
    <s v="CONGO"/>
    <s v="PALF"/>
    <s v="ɣ"/>
  </r>
  <r>
    <d v="2019-07-30T00:00:00"/>
    <s v="Taxi Hôtel-Grand marché"/>
    <s v="Transport"/>
    <s v="Legal"/>
    <m/>
    <n v="1000"/>
    <n v="1.7600675865953253"/>
    <n v="568.16"/>
    <n v="-6982412.5099999998"/>
    <x v="1"/>
    <s v="Décharge"/>
    <s v="EAGLE-USFWS"/>
    <s v="CONGO"/>
    <s v="PALF"/>
    <s v="ɣ"/>
  </r>
  <r>
    <d v="2019-07-30T00:00:00"/>
    <s v="Taxi Grand marché-Gendarmerie Vindoulou"/>
    <s v="Transport"/>
    <s v="Legal"/>
    <m/>
    <n v="1000"/>
    <n v="1.7600675865953253"/>
    <n v="568.16"/>
    <n v="-6983412.5099999998"/>
    <x v="1"/>
    <s v="Décharge"/>
    <s v="EAGLE-USFWS"/>
    <s v="CONGO"/>
    <s v="PALF"/>
    <s v="ɣ"/>
  </r>
  <r>
    <d v="2019-07-30T00:00:00"/>
    <s v="Taxi Gendarmerie-grand marché"/>
    <s v="Transport"/>
    <s v="Legal"/>
    <m/>
    <n v="1000"/>
    <n v="1.7600675865953253"/>
    <n v="568.16"/>
    <n v="-6984412.5099999998"/>
    <x v="1"/>
    <s v="Décharge"/>
    <s v="EAGLE-USFWS"/>
    <s v="CONGO"/>
    <s v="PALF"/>
    <s v="ɣ"/>
  </r>
  <r>
    <d v="2019-07-30T00:00:00"/>
    <s v="Taxi Grand marché-Hôpital"/>
    <s v="Transport"/>
    <s v="Legal"/>
    <m/>
    <n v="1000"/>
    <n v="1.7600675865953253"/>
    <n v="568.16"/>
    <n v="-6985412.5099999998"/>
    <x v="1"/>
    <s v="Décharge"/>
    <s v="EAGLE-USFWS"/>
    <s v="CONGO"/>
    <s v="PALF"/>
    <s v="ɣ"/>
  </r>
  <r>
    <d v="2019-07-30T00:00:00"/>
    <s v="Taxi Hôpital-Agence Océan du nord"/>
    <s v="Transport"/>
    <s v="Legal"/>
    <m/>
    <n v="1000"/>
    <n v="1.7600675865953253"/>
    <n v="568.16"/>
    <n v="-6986412.5099999998"/>
    <x v="1"/>
    <s v="Décharge"/>
    <s v="EAGLE-USFWS"/>
    <s v="CONGO"/>
    <s v="PALF"/>
    <s v="ɣ"/>
  </r>
  <r>
    <d v="2019-07-30T00:00:00"/>
    <s v="Taxi AON- Restaurant"/>
    <s v="Transport"/>
    <s v="Legal"/>
    <m/>
    <n v="1000"/>
    <n v="1.7600675865953253"/>
    <n v="568.16"/>
    <n v="-6987412.5099999998"/>
    <x v="1"/>
    <s v="Décharge"/>
    <s v="EAGLE-USFWS"/>
    <s v="CONGO"/>
    <s v="PALF"/>
    <s v="ɣ"/>
  </r>
  <r>
    <d v="2019-07-30T00:00:00"/>
    <s v="Taxi Restaurant-hôtel"/>
    <s v="Transport"/>
    <s v="Legal"/>
    <m/>
    <n v="1000"/>
    <n v="1.7600675865953253"/>
    <n v="568.16"/>
    <n v="-6988412.5099999998"/>
    <x v="1"/>
    <s v="Décharge"/>
    <s v="EAGLE-USFWS"/>
    <s v="CONGO"/>
    <s v="PALF"/>
    <s v="ɣ"/>
  </r>
  <r>
    <d v="2019-07-30T00:00:00"/>
    <s v="Taxi Bureau PALF-Radio Rurale"/>
    <s v="Transport"/>
    <s v="Media"/>
    <m/>
    <n v="1000"/>
    <n v="1.7600675865953253"/>
    <n v="568.16"/>
    <n v="-6989412.5099999998"/>
    <x v="3"/>
    <s v="Décharge"/>
    <s v="EAGLE-USFWS"/>
    <s v="CONGO"/>
    <s v="PALF"/>
    <s v="ɣ"/>
  </r>
  <r>
    <d v="2019-07-30T00:00:00"/>
    <s v="Taxi Radio Rurale-ES TV"/>
    <s v="Transport"/>
    <s v="Media"/>
    <m/>
    <n v="1000"/>
    <n v="1.7600675865953253"/>
    <n v="568.16"/>
    <n v="-6990412.5099999998"/>
    <x v="3"/>
    <s v="Décharge"/>
    <s v="EAGLE-USFWS"/>
    <s v="CONGO"/>
    <s v="PALF"/>
    <s v="ɣ"/>
  </r>
  <r>
    <d v="2019-07-30T00:00:00"/>
    <s v="Taxi ES TV-Radio Liberté "/>
    <s v="Transport"/>
    <s v="Media"/>
    <m/>
    <n v="1000"/>
    <n v="1.7600675865953253"/>
    <n v="568.16"/>
    <n v="-6991412.5099999998"/>
    <x v="3"/>
    <s v="Décharge"/>
    <s v="EAGLE-USFWS"/>
    <s v="CONGO"/>
    <s v="PALF"/>
    <s v="ɣ"/>
  </r>
  <r>
    <d v="2019-07-30T00:00:00"/>
    <s v="Taxi Radio Liberté-Bureau PALF"/>
    <s v="Transport"/>
    <s v="Media"/>
    <m/>
    <n v="1000"/>
    <n v="1.7600675865953253"/>
    <n v="568.16"/>
    <n v="-6992412.5099999998"/>
    <x v="3"/>
    <s v="Décharge"/>
    <s v="EAGLE-USFWS"/>
    <s v="CONGO"/>
    <s v="PALF"/>
    <s v="ɣ"/>
  </r>
  <r>
    <d v="2019-07-30T00:00:00"/>
    <s v="Taxi Hôtel-Chez Yves-La gare (dernières rencontres avec les cibles et investigation)"/>
    <s v="Transport"/>
    <s v="Investigations"/>
    <m/>
    <n v="2000"/>
    <n v="3.623779239368738"/>
    <n v="551.91"/>
    <n v="-6994412.5099999998"/>
    <x v="4"/>
    <s v="Décharge"/>
    <s v="EAGLE-AVAAZ "/>
    <s v="CONGO"/>
    <s v="PALF"/>
    <s v="ɣ"/>
  </r>
  <r>
    <d v="2019-07-30T00:00:00"/>
    <s v="Taxi La gare- Chez Matiti-Marché Mabomo (rencontre et investigation)"/>
    <s v="Transport"/>
    <s v="Investigations"/>
    <m/>
    <n v="2000"/>
    <n v="3.623779239368738"/>
    <n v="551.91"/>
    <n v="-6996412.5099999998"/>
    <x v="4"/>
    <s v="Décharge"/>
    <s v="EAGLE-AVAAZ "/>
    <s v="CONGO"/>
    <s v="PALF"/>
    <s v="ɣ"/>
  </r>
  <r>
    <d v="2019-07-30T00:00:00"/>
    <s v="Taxi Mabomo-AON-La gare centrale (faire la réservation pour Brazzaville)"/>
    <s v="Transport"/>
    <s v="Investigations"/>
    <m/>
    <n v="2000"/>
    <n v="3.623779239368738"/>
    <n v="551.91"/>
    <n v="-6998412.5099999998"/>
    <x v="4"/>
    <s v="Décharge"/>
    <s v="EAGLE-AVAAZ "/>
    <s v="CONGO"/>
    <s v="PALF"/>
    <s v="ɣ"/>
  </r>
  <r>
    <d v="2019-07-30T00:00:00"/>
    <s v="Taxi gare centrale-Marché de la base-Marché RN (investigation sur terrain)"/>
    <s v="Transport"/>
    <s v="Investigations"/>
    <m/>
    <n v="2000"/>
    <n v="3.623779239368738"/>
    <n v="551.91"/>
    <n v="-7000412.5099999998"/>
    <x v="4"/>
    <s v="Décharge"/>
    <s v="EAGLE-AVAAZ "/>
    <s v="CONGO"/>
    <s v="PALF"/>
    <s v="ɣ"/>
  </r>
  <r>
    <d v="2019-07-30T00:00:00"/>
    <s v="Taxi Marché RN-Hôtel (retour à l'hôtel)"/>
    <s v="Transport"/>
    <s v="Investigations"/>
    <m/>
    <n v="1000"/>
    <n v="1.811889619684369"/>
    <n v="551.91"/>
    <n v="-7001412.5099999998"/>
    <x v="4"/>
    <s v="Décharge"/>
    <s v="EAGLE-AVAAZ "/>
    <s v="CONGO"/>
    <s v="PALF"/>
    <s v="ɣ"/>
  </r>
  <r>
    <d v="2019-07-30T00:00:00"/>
    <s v="Taxi Hôtel-Restaurant-Hôtel (se ressourcer)"/>
    <s v="Transport"/>
    <s v="Investigations"/>
    <m/>
    <n v="1000"/>
    <n v="1.811889619684369"/>
    <n v="551.91"/>
    <n v="-7002412.5099999998"/>
    <x v="4"/>
    <s v="Décharge"/>
    <s v="EAGLE-AVAAZ "/>
    <s v="CONGO"/>
    <s v="PALF"/>
    <s v="ɣ"/>
  </r>
  <r>
    <d v="2019-07-30T00:00:00"/>
    <s v="Taxi Bureau-Parquet / pour aller suivre l'audience du cas BONZENGA"/>
    <s v="Transport"/>
    <s v="Legal"/>
    <m/>
    <n v="2000"/>
    <n v="3.5201351731906505"/>
    <n v="568.16"/>
    <n v="-7004412.5099999998"/>
    <x v="5"/>
    <s v="Décharge"/>
    <s v="EAGLE-USFWS"/>
    <s v="CONGO"/>
    <s v="PALF"/>
    <s v="ɣ"/>
  </r>
  <r>
    <d v="2019-07-30T00:00:00"/>
    <s v="Taxi: Hôtel-Bureau de maitre MENGA avocat d'ALTO"/>
    <s v="Transport"/>
    <s v="Legal"/>
    <m/>
    <n v="1000"/>
    <n v="1.7600675865953253"/>
    <n v="568.16"/>
    <n v="-7005412.5099999998"/>
    <x v="7"/>
    <s v="Décharge"/>
    <s v="EAGLE-USFWS"/>
    <s v="CONGO"/>
    <s v="PALF"/>
    <s v="ɣ"/>
  </r>
  <r>
    <d v="2019-07-30T00:00:00"/>
    <s v="Taxi: Bureau de maitre MENGA-Hôpital Adolphe Cisé pour assister la victime cas de viol"/>
    <s v="Transport"/>
    <s v="Legal"/>
    <m/>
    <n v="1000"/>
    <n v="1.7600675865953253"/>
    <n v="568.16"/>
    <n v="-7006412.5099999998"/>
    <x v="7"/>
    <s v="Décharge"/>
    <s v="EAGLE-USFWS"/>
    <s v="CONGO"/>
    <s v="PALF"/>
    <s v="ɣ"/>
  </r>
  <r>
    <d v="2019-07-30T00:00:00"/>
    <s v="Taxi: Bureau ALTO-Hôtel"/>
    <s v="Transport"/>
    <s v="Legal"/>
    <m/>
    <n v="1500"/>
    <n v="2.6401013798929882"/>
    <n v="568.16"/>
    <n v="-7007912.5099999998"/>
    <x v="7"/>
    <s v="Décharge"/>
    <s v="EAGLE-USFWS"/>
    <s v="CONGO"/>
    <s v="PALF"/>
    <s v="ɣ"/>
  </r>
  <r>
    <d v="2019-07-30T00:00:00"/>
    <s v="Taxi: Hôtel-Restaurant"/>
    <s v="Transport"/>
    <s v="Legal"/>
    <m/>
    <n v="500"/>
    <n v="0.88003379329766263"/>
    <n v="568.16"/>
    <n v="-7008412.5099999998"/>
    <x v="7"/>
    <s v="Décharge"/>
    <s v="EAGLE-USFWS"/>
    <s v="CONGO"/>
    <s v="PALF"/>
    <s v="ɣ"/>
  </r>
  <r>
    <d v="2019-07-30T00:00:00"/>
    <s v="Taxi: Restaurant-Hôtel"/>
    <s v="Transport"/>
    <s v="Legal"/>
    <m/>
    <n v="500"/>
    <n v="0.88003379329766263"/>
    <n v="568.16"/>
    <n v="-7008912.5099999998"/>
    <x v="7"/>
    <s v="Décharge"/>
    <s v="EAGLE-USFWS"/>
    <s v="CONGO"/>
    <s v="PALF"/>
    <s v="ɣ"/>
  </r>
  <r>
    <d v="2019-07-30T00:00:00"/>
    <s v="Taxi domicile-Bureau-domicile"/>
    <s v="Transport"/>
    <s v="Management"/>
    <m/>
    <n v="2000"/>
    <n v="3.5283325100557477"/>
    <n v="566.84"/>
    <n v="-7010912.5099999998"/>
    <x v="8"/>
    <s v="Décharge"/>
    <s v="Wildcat"/>
    <s v="CONGO"/>
    <s v="PALF"/>
    <s v="ɣ"/>
  </r>
  <r>
    <d v="2019-07-30T00:00:00"/>
    <s v="Food allowance pendant la pause"/>
    <s v="Personnel"/>
    <s v="Management"/>
    <m/>
    <n v="1000"/>
    <n v="1.7641662550278738"/>
    <n v="566.84"/>
    <n v="-7011912.5099999998"/>
    <x v="8"/>
    <s v="Décharge"/>
    <s v="Wildcat"/>
    <s v="CONGO"/>
    <s v="PALF"/>
    <s v="ɣ"/>
  </r>
  <r>
    <d v="2019-07-30T00:00:00"/>
    <s v="Taxi Bureau-onemo-impots-onemo-congotélécom-bureau"/>
    <s v="Transport"/>
    <s v="Management"/>
    <m/>
    <n v="5000"/>
    <n v="8.8208312751393692"/>
    <n v="566.84"/>
    <n v="-7016912.5099999998"/>
    <x v="8"/>
    <s v="Décharge"/>
    <s v="Wildcat"/>
    <s v="CONGO"/>
    <s v="PALF"/>
    <s v="ɣ"/>
  </r>
  <r>
    <d v="2019-07-30T00:00:00"/>
    <s v="Achat timbres impots dossiers  ONEMO-  CI64 et Amenophys Moussakandat"/>
    <s v="Personnel"/>
    <s v="Management"/>
    <m/>
    <n v="1000"/>
    <n v="1.7641662550278738"/>
    <n v="566.84"/>
    <n v="-7017912.5099999998"/>
    <x v="8"/>
    <s v="Décharge"/>
    <s v="Wildcat"/>
    <s v="CONGO"/>
    <s v="PALF"/>
    <s v="ɣ"/>
  </r>
  <r>
    <d v="2019-07-30T00:00:00"/>
    <s v="Taxi Hôtel - Place rouge pour rencontrer la cible"/>
    <s v="Transport"/>
    <s v="Investigations"/>
    <m/>
    <n v="500"/>
    <n v="0.90594480984218451"/>
    <n v="551.91"/>
    <n v="-7018412.5099999998"/>
    <x v="10"/>
    <s v="décharge"/>
    <s v="EAGLE-AVAAZ "/>
    <s v="CONGO"/>
    <s v="PALF"/>
    <s v="ɣ"/>
  </r>
  <r>
    <d v="2019-07-30T00:00:00"/>
    <s v="Achat à manger lors de la rencontre avec la cible"/>
    <s v="Trust building"/>
    <s v="Investigations"/>
    <m/>
    <n v="2500"/>
    <n v="4.5297240492109223"/>
    <n v="551.91"/>
    <n v="-7020912.5099999998"/>
    <x v="10"/>
    <s v="décharge"/>
    <s v="EAGLE-AVAAZ "/>
    <s v="CONGO"/>
    <s v="PALF"/>
    <s v="ɣ"/>
  </r>
  <r>
    <d v="2019-07-30T00:00:00"/>
    <s v="Taxi place rouge - hôtel retour du rendez-vous avec la cible"/>
    <s v="Transport"/>
    <s v="Investigations"/>
    <m/>
    <n v="500"/>
    <n v="0.90594480984218451"/>
    <n v="551.91"/>
    <n v="-7021412.5099999998"/>
    <x v="10"/>
    <s v="décharge"/>
    <s v="EAGLE-AVAAZ "/>
    <s v="CONGO"/>
    <s v="PALF"/>
    <s v="ɣ"/>
  </r>
  <r>
    <d v="2019-07-30T00:00:00"/>
    <s v="Taxi hôtel - vers ocean du nord voir la cible"/>
    <s v="Transport"/>
    <s v="Investigations"/>
    <m/>
    <n v="500"/>
    <n v="0.90594480984218451"/>
    <n v="551.91"/>
    <n v="-7021912.5099999998"/>
    <x v="10"/>
    <s v="décharge"/>
    <s v="EAGLE-AVAAZ "/>
    <s v="CONGO"/>
    <s v="PALF"/>
    <s v="ɣ"/>
  </r>
  <r>
    <d v="2019-07-30T00:00:00"/>
    <s v="Achat à boire lors de la rencontre avec la cible "/>
    <s v="Trust building"/>
    <s v="Investigations"/>
    <m/>
    <n v="3000"/>
    <n v="5.4356688590531066"/>
    <n v="551.91"/>
    <n v="-7024912.5099999998"/>
    <x v="10"/>
    <s v="décharge"/>
    <s v="EAGLE-AVAAZ "/>
    <s v="CONGO"/>
    <s v="PALF"/>
    <s v="ɣ"/>
  </r>
  <r>
    <d v="2019-07-30T00:00:00"/>
    <s v="Taxi agence ocean du nord (restaurant la Camerounaise) - agence stelimac pour reservation du billet Ouesso-Oyo"/>
    <s v="Transport"/>
    <s v="Investigations"/>
    <m/>
    <n v="500"/>
    <n v="0.90594480984218451"/>
    <n v="551.91"/>
    <n v="-7025412.5099999998"/>
    <x v="10"/>
    <s v="décharge"/>
    <s v="EAGLE-AVAAZ "/>
    <s v="CONGO"/>
    <s v="PALF"/>
    <s v="ɣ"/>
  </r>
  <r>
    <d v="2019-07-30T00:00:00"/>
    <s v="Achat du billet Ouesso-Oyo pour suite de la mission "/>
    <s v="Transport"/>
    <s v="Investigations"/>
    <m/>
    <n v="10000"/>
    <n v="18.118896196843689"/>
    <n v="551.91"/>
    <n v="-7035412.5099999998"/>
    <x v="10"/>
    <s v="décharge"/>
    <s v="EAGLE-AVAAZ "/>
    <s v="CONGO"/>
    <s v="PALF"/>
    <s v="ɣ"/>
  </r>
  <r>
    <d v="2019-07-30T00:00:00"/>
    <s v="Taxi agence stelimac - av Daniel Abibi pour rendez vous avec une autre cible"/>
    <s v="Transport"/>
    <s v="Investigations"/>
    <m/>
    <n v="500"/>
    <n v="0.90594480984218451"/>
    <n v="551.91"/>
    <n v="-7035912.5099999998"/>
    <x v="10"/>
    <s v="décharge"/>
    <s v="EAGLE-AVAAZ "/>
    <s v="CONGO"/>
    <s v="PALF"/>
    <s v="ɣ"/>
  </r>
  <r>
    <d v="2019-07-30T00:00:00"/>
    <s v="Achat à manger lors de la rencontre avec la cible"/>
    <s v="Trust building"/>
    <s v="Investigations"/>
    <m/>
    <n v="3000"/>
    <n v="5.4356688590531066"/>
    <n v="551.91"/>
    <n v="-7038912.5099999998"/>
    <x v="10"/>
    <s v="décharge"/>
    <s v="EAGLE-AVAAZ "/>
    <s v="CONGO"/>
    <s v="PALF"/>
    <s v="ɣ"/>
  </r>
  <r>
    <d v="2019-07-30T00:00:00"/>
    <s v="Taxi av Daniel Abibi - hôtel retour du terrain"/>
    <s v="Transport"/>
    <s v="Investigations"/>
    <m/>
    <n v="500"/>
    <n v="0.90594480984218451"/>
    <n v="551.91"/>
    <n v="-7039412.5099999998"/>
    <x v="10"/>
    <s v="décharge"/>
    <s v="EAGLE-AVAAZ "/>
    <s v="CONGO"/>
    <s v="PALF"/>
    <s v="ɣ"/>
  </r>
  <r>
    <d v="2019-07-31T00:00:00"/>
    <s v="Taxi Hôtel-AON DOLISIE"/>
    <s v="Transport"/>
    <s v="Investigations"/>
    <m/>
    <n v="1000"/>
    <n v="1.811889619684369"/>
    <n v="551.91"/>
    <n v="-7040412.5099999998"/>
    <x v="12"/>
    <s v="décharge"/>
    <s v="EAGLE-AVAAZ "/>
    <s v="CONGO"/>
    <s v="PALF"/>
    <s v="ɣ"/>
  </r>
  <r>
    <d v="2019-07-31T00:00:00"/>
    <s v="Achat billet DOLISIE-BZV"/>
    <s v="Transport"/>
    <s v="Investigations"/>
    <m/>
    <n v="10000"/>
    <n v="18.118896196843689"/>
    <n v="551.91"/>
    <n v="-7050412.5099999998"/>
    <x v="12"/>
    <s v="oui"/>
    <s v="EAGLE-AVAAZ "/>
    <s v="CONGO"/>
    <s v="PALF"/>
    <s v="o"/>
  </r>
  <r>
    <d v="2019-07-31T00:00:00"/>
    <s v="Taxi AON Mikalou-Bureau"/>
    <s v="Transport"/>
    <s v="Investigations"/>
    <m/>
    <n v="1500"/>
    <n v="2.7178344295265533"/>
    <n v="551.91"/>
    <n v="-7051912.5099999998"/>
    <x v="12"/>
    <s v="décharge"/>
    <s v="EAGLE-AVAAZ "/>
    <s v="CONGO"/>
    <s v="PALF"/>
    <s v="ɣ"/>
  </r>
  <r>
    <d v="2019-07-31T00:00:00"/>
    <s v="Food allowance mission pour 06 nuitées"/>
    <s v="Travel subsistence"/>
    <s v="Investigations"/>
    <m/>
    <n v="60000"/>
    <n v="105.84997530167243"/>
    <n v="566.84"/>
    <n v="-7111912.5099999998"/>
    <x v="12"/>
    <s v="décharge"/>
    <s v="Wildcat"/>
    <s v="CONGO"/>
    <s v="RALFF"/>
    <s v="ɣ"/>
  </r>
  <r>
    <d v="2019-07-31T00:00:00"/>
    <s v="Paiement frais d'hôtel pour 05 nuitées"/>
    <s v="Travel subsistence"/>
    <s v="Investigations"/>
    <m/>
    <n v="75000"/>
    <n v="132.31246912709054"/>
    <n v="566.84"/>
    <n v="-7186912.5099999998"/>
    <x v="12"/>
    <s v="oui"/>
    <s v="Wildcat"/>
    <s v="CONGO"/>
    <s v="RALFF"/>
    <s v="o"/>
  </r>
  <r>
    <d v="2019-07-31T00:00:00"/>
    <s v="Taxi: Résidence-Secrétariat pour la photocopie en couleur du mandat d'arrêt de TONGA Yvon"/>
    <s v="Transport"/>
    <s v="Legal"/>
    <m/>
    <n v="500"/>
    <n v="0.88003379329766263"/>
    <n v="568.16"/>
    <n v="-7187412.5099999998"/>
    <x v="0"/>
    <s v="Décharge"/>
    <s v="EAGLE-USFWS"/>
    <s v="CONGO"/>
    <s v="PALF"/>
    <s v="ɣ"/>
  </r>
  <r>
    <d v="2019-07-31T00:00:00"/>
    <s v="Photocopie en couleur du mandat d'arrêt de TONGA Yvon"/>
    <s v="Office Materials"/>
    <s v="Office"/>
    <m/>
    <n v="300"/>
    <n v="0.52924987650836208"/>
    <n v="566.84"/>
    <n v="-7187712.5099999998"/>
    <x v="0"/>
    <s v="Décharge"/>
    <s v="Wildcat"/>
    <s v="CONGO"/>
    <s v="PALF"/>
    <s v="ɣ"/>
  </r>
  <r>
    <d v="2019-07-31T00:00:00"/>
    <s v="Taxi: Secrétariat-DDEF"/>
    <s v="Transport"/>
    <s v="Legal"/>
    <m/>
    <n v="500"/>
    <n v="0.88003379329766263"/>
    <n v="568.16"/>
    <n v="-7188212.5099999998"/>
    <x v="0"/>
    <s v="Décharge"/>
    <s v="EAGLE-USFWS"/>
    <s v="CONGO"/>
    <s v="PALF"/>
    <s v="ɣ"/>
  </r>
  <r>
    <d v="2019-07-31T00:00:00"/>
    <s v="Taxi: DDEF-TGI avec un agent EF"/>
    <s v="Transport"/>
    <s v="Legal"/>
    <m/>
    <n v="500"/>
    <n v="0.88003379329766263"/>
    <n v="568.16"/>
    <n v="-7188712.5099999998"/>
    <x v="0"/>
    <s v="Décharge"/>
    <s v="EAGLE-USFWS"/>
    <s v="CONGO"/>
    <s v="PALF"/>
    <s v="ɣ"/>
  </r>
  <r>
    <d v="2019-07-31T00:00:00"/>
    <s v="Taxi: TGI-Secrétariat pour une deuxième photocopie en couleur du mandat d'arrêt destinée au commissariat de pokola"/>
    <s v="Transport"/>
    <s v="Legal"/>
    <m/>
    <n v="500"/>
    <n v="0.88003379329766263"/>
    <n v="568.16"/>
    <n v="-7189212.5099999998"/>
    <x v="0"/>
    <s v="Décharge"/>
    <s v="EAGLE-USFWS"/>
    <s v="CONGO"/>
    <s v="PALF"/>
    <s v="ɣ"/>
  </r>
  <r>
    <d v="2019-07-31T00:00:00"/>
    <s v="Photocopie en couleur du mandat d'arrêt destinée au commissariat de pokola"/>
    <s v="Office Materials"/>
    <s v="Office"/>
    <m/>
    <n v="325"/>
    <n v="0.57335403288405895"/>
    <n v="566.84"/>
    <n v="-7189537.5099999998"/>
    <x v="0"/>
    <s v="Décharge"/>
    <s v="Wildcat"/>
    <s v="CONGO"/>
    <s v="PALF"/>
    <s v="ɣ"/>
  </r>
  <r>
    <d v="2019-07-31T00:00:00"/>
    <s v="Taxi: Secrétariat-TGI"/>
    <s v="Transport"/>
    <s v="Legal"/>
    <m/>
    <n v="500"/>
    <n v="0.88003379329766263"/>
    <n v="568.16"/>
    <n v="-7190037.5099999998"/>
    <x v="0"/>
    <s v="Décharge"/>
    <s v="EAGLE-USFWS"/>
    <s v="CONGO"/>
    <s v="PALF"/>
    <s v="ɣ"/>
  </r>
  <r>
    <d v="2019-07-31T00:00:00"/>
    <s v="Taxi: TGI-Labo photo pour tirage des photos de TONGA Yvon à joindre au mandat d'arrêt"/>
    <s v="Transport"/>
    <s v="Legal"/>
    <m/>
    <n v="500"/>
    <n v="0.88003379329766263"/>
    <n v="568.16"/>
    <n v="-7190537.5099999998"/>
    <x v="0"/>
    <s v="Décharge"/>
    <s v="EAGLE-USFWS"/>
    <s v="CONGO"/>
    <s v="PALF"/>
    <s v="ɣ"/>
  </r>
  <r>
    <d v="2019-07-31T00:00:00"/>
    <s v="Frais d'impression des photos de TONGA Yvon à joindre au mandat d'arrêt"/>
    <s v="Office Materials"/>
    <s v="Office"/>
    <m/>
    <n v="1000"/>
    <n v="1.7641662550278738"/>
    <n v="566.84"/>
    <n v="-7191537.5099999998"/>
    <x v="0"/>
    <n v="19"/>
    <s v="Wildcat"/>
    <s v="CONGO"/>
    <s v="PALF"/>
    <s v="o"/>
  </r>
  <r>
    <d v="2019-07-31T00:00:00"/>
    <s v="Taxi: Labo photo-TGI"/>
    <s v="Transport"/>
    <s v="Legal"/>
    <m/>
    <n v="500"/>
    <n v="0.88003379329766263"/>
    <n v="568.16"/>
    <n v="-7192037.5099999998"/>
    <x v="0"/>
    <s v="Décharge"/>
    <s v="EAGLE-USFWS"/>
    <s v="CONGO"/>
    <s v="PALF"/>
    <s v="ɣ"/>
  </r>
  <r>
    <d v="2019-07-31T00:00:00"/>
    <s v="Taxi: TGI-Agence Charden farell"/>
    <s v="Transport"/>
    <s v="Legal"/>
    <m/>
    <n v="250"/>
    <n v="0.44001689664883131"/>
    <n v="568.16"/>
    <n v="-7192287.5099999998"/>
    <x v="0"/>
    <s v="Décharge"/>
    <s v="EAGLE-USFWS"/>
    <s v="CONGO"/>
    <s v="PALF"/>
    <s v="ɣ"/>
  </r>
  <r>
    <d v="2019-07-31T00:00:00"/>
    <s v="Taxi: Agence Charden farell-Résidence"/>
    <s v="Transport"/>
    <s v="Legal"/>
    <m/>
    <n v="500"/>
    <n v="0.88003379329766263"/>
    <n v="568.16"/>
    <n v="-7192787.5099999998"/>
    <x v="0"/>
    <s v="Décharge"/>
    <s v="EAGLE-USFWS"/>
    <s v="CONGO"/>
    <s v="PALF"/>
    <s v="ɣ"/>
  </r>
  <r>
    <d v="2019-07-31T00:00:00"/>
    <s v="Taxi: Résidence-Restaurant"/>
    <s v="Transport"/>
    <s v="Legal"/>
    <m/>
    <n v="500"/>
    <n v="0.88003379329766263"/>
    <n v="568.16"/>
    <n v="-7193287.5099999998"/>
    <x v="0"/>
    <s v="Décharge"/>
    <s v="EAGLE-USFWS"/>
    <s v="CONGO"/>
    <s v="PALF"/>
    <s v="ɣ"/>
  </r>
  <r>
    <d v="2019-07-31T00:00:00"/>
    <s v="Taxi: Restaurant-Résidence"/>
    <s v="Transport"/>
    <s v="Legal"/>
    <m/>
    <n v="500"/>
    <n v="0.88003379329766263"/>
    <n v="568.16"/>
    <n v="-7193787.5099999998"/>
    <x v="0"/>
    <s v="Décharge"/>
    <s v="EAGLE-USFWS"/>
    <s v="CONGO"/>
    <s v="PALF"/>
    <s v="ɣ"/>
  </r>
  <r>
    <d v="2019-07-31T00:00:00"/>
    <s v="Frais de transfert à Crépin/OUESSO"/>
    <s v="Transfer fees"/>
    <s v="Office"/>
    <m/>
    <n v="1000"/>
    <n v="1.7641662550278738"/>
    <n v="566.84"/>
    <n v="-7194787.5099999998"/>
    <x v="15"/>
    <s v="11/GCF"/>
    <s v="Wildcat"/>
    <s v="CONGO"/>
    <s v="PALF"/>
    <s v="o"/>
  </r>
  <r>
    <d v="2019-07-31T00:00:00"/>
    <s v="Taxi Hôtel-Océan du nord"/>
    <s v="Transport"/>
    <s v="Legal"/>
    <m/>
    <n v="1000"/>
    <n v="1.7600675865953253"/>
    <n v="568.16"/>
    <n v="-7195787.5099999998"/>
    <x v="1"/>
    <s v="Décharge"/>
    <s v="EAGLE-USFWS"/>
    <s v="CONGO"/>
    <s v="PALF"/>
    <s v="ɣ"/>
  </r>
  <r>
    <d v="2019-07-31T00:00:00"/>
    <s v="Taxi AON-Domicile"/>
    <s v="Transport"/>
    <s v="Legal"/>
    <m/>
    <n v="1000"/>
    <n v="1.7600675865953253"/>
    <n v="568.16"/>
    <n v="-7196787.5099999998"/>
    <x v="1"/>
    <s v="Décharge"/>
    <s v="EAGLE-USFWS"/>
    <s v="CONGO"/>
    <s v="PALF"/>
    <s v="ɣ"/>
  </r>
  <r>
    <d v="2019-07-31T00:00:00"/>
    <s v=" Paiement frais d'Hôtel du 25 au 31 juillet 2019 à PNR"/>
    <s v="Travel subsistence"/>
    <s v="Legal"/>
    <m/>
    <n v="90000"/>
    <n v="158.40608279357929"/>
    <n v="568.16"/>
    <n v="-7286787.5099999998"/>
    <x v="1"/>
    <n v="46"/>
    <s v="EAGLE-USFWS"/>
    <s v="CONGO"/>
    <s v="RALFF"/>
    <s v="o"/>
  </r>
  <r>
    <d v="2019-07-31T00:00:00"/>
    <s v="Achat billet PNR-BZV"/>
    <s v="Transport"/>
    <s v="Legal"/>
    <m/>
    <n v="12000"/>
    <n v="21.120811039143906"/>
    <n v="568.16"/>
    <n v="-7298787.5099999998"/>
    <x v="1"/>
    <s v="310706302019--40"/>
    <s v="EAGLE-USFWS"/>
    <s v="CONGO"/>
    <s v="PALF"/>
    <s v="o"/>
  </r>
  <r>
    <d v="2019-07-31T00:00:00"/>
    <s v="Food allowance mission PNR"/>
    <s v="Travel subsistence"/>
    <s v="Legal"/>
    <m/>
    <n v="90000"/>
    <n v="158.40608279357929"/>
    <n v="568.16"/>
    <n v="-7388787.5099999998"/>
    <x v="1"/>
    <s v="Décharge"/>
    <s v="EAGLE-USFWS"/>
    <s v="CONGO"/>
    <s v="RALFF"/>
    <s v="ɣ"/>
  </r>
  <r>
    <d v="2019-07-31T00:00:00"/>
    <s v="Paiement frais d'hôtel 06 nuitées du 25 au 31 juillet 2019 cfr mission Nkayi"/>
    <s v="Travel subsistence"/>
    <s v="Investigations"/>
    <m/>
    <n v="90000"/>
    <n v="158.77496295250864"/>
    <n v="566.84"/>
    <n v="-7478787.5099999998"/>
    <x v="4"/>
    <n v="5"/>
    <s v="Wildcat"/>
    <s v="CONGO"/>
    <s v="RALFF"/>
    <s v="o"/>
  </r>
  <r>
    <d v="2019-07-31T00:00:00"/>
    <s v="Taxi Hôtel-la gare RN (départ pour Brazzaville)"/>
    <s v="Transport"/>
    <s v="Investigations"/>
    <m/>
    <n v="1000"/>
    <n v="1.811889619684369"/>
    <n v="551.91"/>
    <n v="-7479787.5099999998"/>
    <x v="4"/>
    <s v="Décharge"/>
    <s v="EAGLE-AVAAZ "/>
    <s v="CONGO"/>
    <s v="PALF"/>
    <s v="ɣ"/>
  </r>
  <r>
    <d v="2019-07-31T00:00:00"/>
    <s v="Achat billet Nkayi-Brazzaville par taxi (retour à Brazzaville)"/>
    <s v="Transport"/>
    <s v="Investigations"/>
    <m/>
    <n v="10000"/>
    <n v="18.118896196843689"/>
    <n v="551.91"/>
    <n v="-7489787.5099999998"/>
    <x v="4"/>
    <n v="19"/>
    <s v="EAGLE-AVAAZ "/>
    <s v="CONGO"/>
    <s v="PALF"/>
    <s v="o"/>
  </r>
  <r>
    <d v="2019-07-31T00:00:00"/>
    <s v="Taxi Gare Brazzaville-Domicile (arrivé à Brazzaville)"/>
    <s v="Transport"/>
    <s v="Investigations"/>
    <m/>
    <n v="1000"/>
    <n v="1.811889619684369"/>
    <n v="551.91"/>
    <n v="-7490787.5099999998"/>
    <x v="4"/>
    <s v="Décharge"/>
    <s v="EAGLE-AVAAZ "/>
    <s v="CONGO"/>
    <s v="PALF"/>
    <s v="ɣ"/>
  </r>
  <r>
    <d v="2019-07-31T00:00:00"/>
    <s v="Food allowance mission Nkayi du 25 au 31 Juillet 2019"/>
    <s v="Travel subsistence"/>
    <s v="Investigations"/>
    <m/>
    <n v="60000"/>
    <n v="105.84997530167243"/>
    <n v="566.84"/>
    <n v="-7550787.5099999998"/>
    <x v="4"/>
    <s v="Décharge"/>
    <s v="Wildcat"/>
    <s v="CONGO"/>
    <s v="RALFF"/>
    <s v="ɣ"/>
  </r>
  <r>
    <d v="2019-07-31T00:00:00"/>
    <s v="Taxi Bureau-Parquet/ Aller-Retour pour le paiement des frais d'appel du dossier"/>
    <s v="Transport"/>
    <s v="Legal"/>
    <m/>
    <n v="2000"/>
    <n v="3.5201351731906505"/>
    <n v="568.16"/>
    <n v="-7552787.5099999998"/>
    <x v="5"/>
    <s v="Décharge"/>
    <s v="EAGLE-USFWS"/>
    <s v="CONGO"/>
    <s v="PALF"/>
    <s v="ɣ"/>
  </r>
  <r>
    <d v="2019-07-31T00:00:00"/>
    <s v="Paiement des frais d'appel du dossier NGOTENI Arthur et reception de l'ordonnancce"/>
    <s v="Court fees"/>
    <s v="Legal"/>
    <m/>
    <n v="25000"/>
    <n v="44.001689664883131"/>
    <n v="568.16"/>
    <n v="-7577787.5099999998"/>
    <x v="5"/>
    <n v="14"/>
    <s v="EAGLE-USFWS"/>
    <s v="CONGO"/>
    <s v="PALF"/>
    <s v="o"/>
  </r>
  <r>
    <d v="2019-07-31T00:00:00"/>
    <s v="Taxi Bureau-Parquet/ Aller-Retour pour la restitution de l'ordonnance comportant une coquille selon la greffiere"/>
    <s v="Transport"/>
    <s v="Legal"/>
    <m/>
    <n v="2000"/>
    <n v="3.5201351731906505"/>
    <n v="568.16"/>
    <n v="-7579787.5099999998"/>
    <x v="5"/>
    <s v="Décharge"/>
    <s v="EAGLE-USFWS"/>
    <s v="CONGO"/>
    <s v="PALF"/>
    <s v="ɣ"/>
  </r>
  <r>
    <d v="2019-07-31T00:00:00"/>
    <s v="Taxi: Hôtel-Bureau Alto"/>
    <s v="Transport"/>
    <s v="Legal"/>
    <m/>
    <n v="1000"/>
    <n v="1.7600675865953253"/>
    <n v="568.16"/>
    <n v="-7580787.5099999998"/>
    <x v="7"/>
    <s v="Décharge"/>
    <s v="EAGLE-USFWS"/>
    <s v="CONGO"/>
    <s v="PALF"/>
    <s v="ɣ"/>
  </r>
  <r>
    <d v="2019-07-31T00:00:00"/>
    <s v="Taxi: Cabinet de maitre menga avocat d'ALTO-Hôtel"/>
    <s v="Transport"/>
    <s v="Legal"/>
    <m/>
    <n v="1000"/>
    <n v="1.7600675865953253"/>
    <n v="568.16"/>
    <n v="-7581787.5099999998"/>
    <x v="7"/>
    <s v="Décharge"/>
    <s v="EAGLE-USFWS"/>
    <s v="CONGO"/>
    <s v="PALF"/>
    <s v="ɣ"/>
  </r>
  <r>
    <d v="2019-07-31T00:00:00"/>
    <s v="Taxi domicile-Bureau-domicile"/>
    <s v="Transport"/>
    <s v="Management"/>
    <m/>
    <n v="2000"/>
    <n v="3.5283325100557477"/>
    <n v="566.84"/>
    <n v="-7583787.5099999998"/>
    <x v="8"/>
    <s v="Décharge"/>
    <s v="Wildcat"/>
    <s v="CONGO"/>
    <s v="PALF"/>
    <s v="ɣ"/>
  </r>
  <r>
    <d v="2019-07-31T00:00:00"/>
    <s v="Food allowance pendant la pause"/>
    <s v="Personnel"/>
    <s v="Management"/>
    <m/>
    <n v="1000"/>
    <n v="1.7641662550278738"/>
    <n v="566.84"/>
    <n v="-7584787.5099999998"/>
    <x v="8"/>
    <s v="Décharge"/>
    <s v="Wildcat"/>
    <s v="CONGO"/>
    <s v="PALF"/>
    <s v="ɣ"/>
  </r>
  <r>
    <d v="2019-07-31T00:00:00"/>
    <s v="Taxi hôtel - gare routière pour descente sur Oyo"/>
    <s v="Transport"/>
    <s v="Investigations"/>
    <m/>
    <n v="500"/>
    <n v="0.90594480984218451"/>
    <n v="551.91"/>
    <n v="-7585287.5099999998"/>
    <x v="10"/>
    <s v="décharge"/>
    <s v="EAGLE-AVAAZ "/>
    <s v="CONGO"/>
    <s v="PALF"/>
    <s v="ɣ"/>
  </r>
  <r>
    <d v="2019-07-31T00:00:00"/>
    <s v="Taxi gare routière Oyo - hôtel mission d'Oyo"/>
    <s v="Transport"/>
    <s v="Investigations"/>
    <m/>
    <n v="500"/>
    <n v="0.90594480984218451"/>
    <n v="551.91"/>
    <n v="-7585787.5099999998"/>
    <x v="10"/>
    <s v="décharge"/>
    <s v="EAGLE-AVAAZ "/>
    <s v="CONGO"/>
    <s v="PALF"/>
    <s v="ɣ"/>
  </r>
  <r>
    <d v="2019-07-31T00:00:00"/>
    <s v="Taxi hôtel - jardin publique pour rencontrer la cible"/>
    <s v="Transport"/>
    <s v="Investigations"/>
    <m/>
    <n v="500"/>
    <n v="0.90594480984218451"/>
    <n v="551.91"/>
    <n v="-7586287.5099999998"/>
    <x v="10"/>
    <s v="décharge"/>
    <s v="EAGLE-AVAAZ "/>
    <s v="CONGO"/>
    <s v="PALF"/>
    <s v="ɣ"/>
  </r>
  <r>
    <d v="2019-07-31T00:00:00"/>
    <s v="Achat à manger lors de la rencontre avec la cible"/>
    <s v="Trust building"/>
    <s v="Investigations"/>
    <m/>
    <n v="3000"/>
    <n v="5.4356688590531066"/>
    <n v="551.91"/>
    <n v="-7589287.5099999998"/>
    <x v="10"/>
    <s v="décharge"/>
    <s v="EAGLE-AVAAZ "/>
    <s v="CONGO"/>
    <s v="PALF"/>
    <s v="ɣ"/>
  </r>
  <r>
    <d v="2019-07-31T00:00:00"/>
    <s v="Taxi Jardin publique - SOTRAB chez l'ami de la cible"/>
    <s v="Transport"/>
    <s v="Investigations"/>
    <m/>
    <n v="2000"/>
    <n v="3.623779239368738"/>
    <n v="551.91"/>
    <n v="-7591287.5099999998"/>
    <x v="10"/>
    <s v="décharge"/>
    <s v="EAGLE-AVAAZ "/>
    <s v="CONGO"/>
    <s v="PALF"/>
    <s v="ɣ"/>
  </r>
  <r>
    <d v="2019-07-31T00:00:00"/>
    <s v="Taxi SOTRAB - restaurant "/>
    <s v="Transport"/>
    <s v="Investigations"/>
    <m/>
    <n v="2000"/>
    <n v="3.623779239368738"/>
    <n v="551.91"/>
    <n v="-7593287.5099999998"/>
    <x v="10"/>
    <s v="décharge"/>
    <s v="EAGLE-AVAAZ "/>
    <s v="CONGO"/>
    <s v="PALF"/>
    <s v="ɣ"/>
  </r>
  <r>
    <d v="2019-07-31T00:00:00"/>
    <s v="Taxi restaurant - hôtel retour du terrain"/>
    <s v="Transport"/>
    <s v="Investigations"/>
    <m/>
    <n v="500"/>
    <n v="0.90594480984218451"/>
    <n v="551.91"/>
    <n v="-7593787.5099999998"/>
    <x v="10"/>
    <s v="décharge"/>
    <s v="EAGLE-AVAAZ "/>
    <s v="CONGO"/>
    <s v="PALF"/>
    <s v="ɣ"/>
  </r>
  <r>
    <d v="2019-07-31T00:00:00"/>
    <s v="Taxi à BZV: domicile - gare routière à destination d'Oyo "/>
    <s v="Transport"/>
    <s v="Legal"/>
    <m/>
    <n v="1000"/>
    <n v="1.7600675865953253"/>
    <n v="568.16"/>
    <n v="-7594787.5099999998"/>
    <x v="13"/>
    <s v="Décharge "/>
    <s v="EAGLE-USFWS"/>
    <s v="CONGO"/>
    <s v="PALF"/>
    <s v="ɣ"/>
  </r>
  <r>
    <d v="2019-07-31T00:00:00"/>
    <s v="Achat Billet BZV- Oyo"/>
    <s v="Transport"/>
    <s v="Legal"/>
    <m/>
    <n v="10000"/>
    <n v="17.600675865953253"/>
    <n v="568.16"/>
    <n v="-7604787.5099999998"/>
    <x v="13"/>
    <s v="Décharge "/>
    <s v="EAGLE-USFWS"/>
    <s v="CONGO"/>
    <s v="PALF"/>
    <s v="ɣ"/>
  </r>
  <r>
    <d v="2019-07-31T00:00:00"/>
    <s v="Taxi à Oyo : gare routière - hôtel "/>
    <s v="Transport"/>
    <s v="Legal"/>
    <m/>
    <n v="500"/>
    <n v="0.88003379329766263"/>
    <n v="568.16"/>
    <n v="-7605287.5099999998"/>
    <x v="13"/>
    <s v="Décharge "/>
    <s v="EAGLE-USFWS"/>
    <s v="CONGO"/>
    <s v="PALF"/>
    <s v="ɣ"/>
  </r>
  <r>
    <d v="2019-07-31T00:00:00"/>
    <s v="Taxi à Oyo : hôtel - gendarmerie voir l'état de santé du détenu Blandain "/>
    <s v="Transport"/>
    <s v="Legal"/>
    <m/>
    <n v="500"/>
    <n v="0.88003379329766263"/>
    <n v="568.16"/>
    <n v="-7605787.5099999998"/>
    <x v="13"/>
    <s v="Décharge "/>
    <s v="EAGLE-USFWS"/>
    <s v="CONGO"/>
    <s v="PALF"/>
    <s v="ɣ"/>
  </r>
  <r>
    <d v="2019-07-31T00:00:00"/>
    <s v="Taxi à Oyo : gendarmerie - marché - gendarmerie, acheter la ration du détenu Blandain "/>
    <s v="Transport"/>
    <s v="Legal"/>
    <m/>
    <n v="1000"/>
    <n v="1.7600675865953253"/>
    <n v="568.16"/>
    <n v="-7606787.5099999998"/>
    <x v="13"/>
    <s v="Décharge "/>
    <s v="EAGLE-USFWS"/>
    <s v="CONGO"/>
    <s v="PALF"/>
    <s v="ɣ"/>
  </r>
  <r>
    <d v="2019-07-31T00:00:00"/>
    <s v="Ration du détenu Blandain à Oyo "/>
    <s v="Jail Visit"/>
    <s v="Legal"/>
    <m/>
    <n v="2900"/>
    <n v="5.1041960011264438"/>
    <n v="568.16"/>
    <n v="-7609687.5099999998"/>
    <x v="13"/>
    <s v="Décharge "/>
    <s v="EAGLE-USFWS"/>
    <s v="CONGO"/>
    <s v="PALF"/>
    <s v="ɣ"/>
  </r>
  <r>
    <d v="2019-07-31T00:00:00"/>
    <s v="Taxi à Oyo : gendarmerie - tribunal rencontrer les magistrats "/>
    <s v="Transport"/>
    <s v="Legal"/>
    <m/>
    <n v="500"/>
    <n v="0.88003379329766263"/>
    <n v="568.16"/>
    <n v="-7610187.5099999998"/>
    <x v="13"/>
    <s v="Décharge "/>
    <s v="EAGLE-USFWS"/>
    <s v="CONGO"/>
    <s v="PALF"/>
    <s v="ɣ"/>
  </r>
  <r>
    <d v="2019-07-31T00:00:00"/>
    <s v="Taxi à Oyo : tribunal - restaurant - hôtel "/>
    <s v="Transport"/>
    <s v="Legal"/>
    <m/>
    <n v="1000"/>
    <n v="1.7600675865953253"/>
    <n v="568.16"/>
    <n v="-7611187.5099999998"/>
    <x v="13"/>
    <s v="Décharge "/>
    <s v="EAGLE-USFWS"/>
    <s v="CONGO"/>
    <s v="PALF"/>
    <s v="ɣ"/>
  </r>
  <r>
    <d v="2019-07-31T00:00:00"/>
    <s v="Paiement frais d'hôtel du 28 au 31 Juillet 2019 à OUESSO"/>
    <s v="Travel subsistence"/>
    <s v="Legal"/>
    <m/>
    <n v="45000"/>
    <n v="79.387481476254322"/>
    <n v="566.84"/>
    <n v="-7656187.5099999998"/>
    <x v="10"/>
    <n v="23"/>
    <s v="Wildcat"/>
    <s v="CONGO"/>
    <s v="RALFF"/>
    <s v="o"/>
  </r>
  <r>
    <d v="2019-07-31T00:00:00"/>
    <s v="Food allowance mission Makoua du 27 Juillet au 02 Août 2019"/>
    <s v="Travel subsistence"/>
    <s v="Investigations"/>
    <m/>
    <n v="60000"/>
    <n v="105.84997530167243"/>
    <n v="566.84"/>
    <n v="-7716187.5099999998"/>
    <x v="10"/>
    <s v="Décharge"/>
    <s v="Wildcat"/>
    <m/>
    <s v="RALFF"/>
    <s v="ɣ"/>
  </r>
  <r>
    <d v="2019-07-31T00:00:00"/>
    <s v="FRAIS RET.DEPLACE Chq n°3635066"/>
    <s v="Bank fees"/>
    <s v="Office"/>
    <m/>
    <n v="3484"/>
    <n v="6.146355232517112"/>
    <n v="566.84"/>
    <n v="-7719671.5099999998"/>
    <x v="11"/>
    <n v="3635066"/>
    <s v="Wildcat"/>
    <s v="CONGO"/>
    <s v="PALF"/>
    <s v="o"/>
  </r>
  <r>
    <d v="2019-07-31T00:00:00"/>
    <s v="Reglement honoraire de consultation du mois de juillet 2019/iT87"/>
    <s v="Personnel"/>
    <s v="Investigations"/>
    <m/>
    <n v="240000"/>
    <n v="423.39990120668972"/>
    <n v="566.84"/>
    <n v="-7959671.5099999998"/>
    <x v="11"/>
    <n v="3635067"/>
    <s v="Wildcat"/>
    <s v="CONGO"/>
    <s v="RALFF"/>
    <s v="o"/>
  </r>
  <r>
    <d v="2019-07-31T00:00:00"/>
    <s v="FRAIS RET.DEPLACE Chq n°3635067"/>
    <s v="Bank fees"/>
    <s v="Office"/>
    <m/>
    <n v="3484"/>
    <n v="6.146355232517112"/>
    <n v="566.84"/>
    <n v="-7963155.5099999998"/>
    <x v="11"/>
    <n v="3635067"/>
    <s v="Wildcat"/>
    <s v="CONGO"/>
    <s v="PALF"/>
    <s v="o"/>
  </r>
  <r>
    <d v="2019-07-31T00:00:00"/>
    <s v="Reglement honoraire de consultation du mois de juillet 2019/i23c"/>
    <s v="Personnel"/>
    <s v="Investigations"/>
    <m/>
    <n v="270000"/>
    <n v="476.32488885752593"/>
    <n v="566.84"/>
    <n v="-8233155.5099999998"/>
    <x v="11"/>
    <n v="3635068"/>
    <s v="Wildcat"/>
    <s v="CONGO"/>
    <s v="RALFF"/>
    <s v="o"/>
  </r>
  <r>
    <d v="2019-07-31T00:00:00"/>
    <s v="FRAIS RET.DEPLACE Chq n°3635068"/>
    <s v="Bank fees"/>
    <s v="Office"/>
    <m/>
    <n v="3484"/>
    <n v="6.146355232517112"/>
    <n v="566.84"/>
    <n v="-8236639.5099999998"/>
    <x v="11"/>
    <n v="3635068"/>
    <s v="Wildcat"/>
    <s v="CONGO"/>
    <s v="PALF"/>
    <s v="o"/>
  </r>
  <r>
    <d v="2019-07-31T00:00:00"/>
    <s v="Achat credit téléphonique AIRTEL/ Budget du mois d'oût 2019 -CHQ N° 3635069"/>
    <s v="Telephone"/>
    <s v="Office"/>
    <m/>
    <n v="261000"/>
    <n v="460.44739256227507"/>
    <n v="566.84"/>
    <n v="-8497639.5099999998"/>
    <x v="11"/>
    <n v="3635069"/>
    <s v="Wildcat"/>
    <s v="CONGO"/>
    <s v="RALFF"/>
    <s v="o"/>
  </r>
  <r>
    <d v="2019-07-31T00:00:00"/>
    <s v="FRAIS RET.DEPLACE Chq n°3635069"/>
    <s v="Bank fees"/>
    <s v="Office"/>
    <m/>
    <n v="3484"/>
    <n v="6.146355232517112"/>
    <n v="566.84"/>
    <n v="-8501123.5099999998"/>
    <x v="11"/>
    <n v="3635069"/>
    <s v="Wildcat"/>
    <s v="CONGO"/>
    <s v="PALF"/>
    <s v="o"/>
  </r>
  <r>
    <d v="2019-07-31T00:00:00"/>
    <s v="Achat credit téléphonique MTN/Budget du mois d'août 2019/CHQ 3635070"/>
    <s v="Telephone"/>
    <s v="Office"/>
    <m/>
    <n v="289000"/>
    <n v="509.84404770305548"/>
    <n v="566.84"/>
    <n v="-8790123.5099999998"/>
    <x v="11"/>
    <n v="3635070"/>
    <s v="Wildcat"/>
    <s v="CONGO"/>
    <s v="RALFF"/>
    <s v="o"/>
  </r>
  <r>
    <d v="2019-07-31T00:00:00"/>
    <s v="Reglement salaire du mois de juillet 2019/CI64 CHQ N°3126117"/>
    <s v="Personnel"/>
    <s v="Investigations"/>
    <m/>
    <n v="123840"/>
    <n v="188.79286294680901"/>
    <n v="655.95699999999999"/>
    <n v="-8913963.5099999998"/>
    <x v="11"/>
    <n v="3126117"/>
    <s v="UE"/>
    <s v="CONGO"/>
    <s v="RALFF"/>
    <s v="o"/>
  </r>
  <r>
    <d v="2019-07-31T00:00:00"/>
    <s v="FRAIS RET.DEPLACE Chq n°3126117"/>
    <s v="Bank fees"/>
    <s v="Office"/>
    <m/>
    <n v="3484"/>
    <n v="5.3113237605513772"/>
    <n v="655.95699999999999"/>
    <n v="-8917447.5099999998"/>
    <x v="11"/>
    <n v="3126117"/>
    <s v="UE"/>
    <s v="CONGO"/>
    <s v="RALFF"/>
    <s v="o"/>
  </r>
  <r>
    <d v="2019-07-31T00:00:00"/>
    <s v="Reglement salaire du mois de juillet 2019/Alexis NGOMA  CHQ N°3126114"/>
    <s v="Personnel"/>
    <s v="Legal"/>
    <m/>
    <n v="166755"/>
    <n v="254.21635869424367"/>
    <n v="655.95699999999999"/>
    <n v="-9084202.5099999998"/>
    <x v="11"/>
    <n v="3126114"/>
    <s v="UE"/>
    <s v="CONGO"/>
    <s v="RALFF"/>
    <s v="o"/>
  </r>
  <r>
    <d v="2019-07-31T00:00:00"/>
    <s v="FRAIS RET.DEPLACE Chq n°3126114"/>
    <s v="Bank fees"/>
    <s v="Office"/>
    <m/>
    <n v="3484"/>
    <n v="5.3113237605513772"/>
    <n v="655.95699999999999"/>
    <n v="-9087686.5099999998"/>
    <x v="11"/>
    <n v="3126114"/>
    <s v="UE"/>
    <s v="CONGO"/>
    <s v="RALFF"/>
    <s v="o"/>
  </r>
  <r>
    <d v="2019-07-31T00:00:00"/>
    <s v="Reglement salaire du mois de juillet 2019/Jospin KAYA  CHQ N°3126115"/>
    <s v="Personnel"/>
    <s v="Legal"/>
    <m/>
    <n v="193600"/>
    <n v="295.14129737162648"/>
    <n v="655.95699999999999"/>
    <n v="-9281286.5099999998"/>
    <x v="11"/>
    <n v="3126115"/>
    <s v="UE"/>
    <s v="CONGO"/>
    <s v="RALFF"/>
    <s v="o"/>
  </r>
  <r>
    <d v="2019-07-31T00:00:00"/>
    <s v="FRAIS RET.DEPLACE Chq n°3126115"/>
    <s v="Bank fees"/>
    <s v="Office"/>
    <m/>
    <n v="3484"/>
    <n v="5.3113237605513772"/>
    <n v="655.95699999999999"/>
    <n v="-9284770.5099999998"/>
    <x v="11"/>
    <n v="3126115"/>
    <s v="UE"/>
    <s v="CONGO"/>
    <s v="RALFF"/>
    <s v="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37">
  <r>
    <d v="2019-07-01T00:00:00"/>
    <s v="Taxi: Cabinet maître MALONGA-Cabinet maître Anicet "/>
    <x v="0"/>
    <x v="0"/>
    <m/>
    <n v="1000"/>
    <n v="1.7600675865953253"/>
    <n v="568.16"/>
    <n v="-1000"/>
    <s v="Crépin"/>
    <s v="Décharge"/>
    <x v="0"/>
    <s v="CONGO"/>
    <s v="PALF"/>
    <s v="ɣ"/>
    <m/>
  </r>
  <r>
    <d v="2019-07-01T00:00:00"/>
    <s v="Me Scrutin Mabiking MOUYETI-Frais de mission DJAMBALA"/>
    <x v="1"/>
    <x v="0"/>
    <m/>
    <n v="60000"/>
    <n v="105.60405519571952"/>
    <n v="568.16"/>
    <n v="-61000"/>
    <s v="Crépin"/>
    <s v="oui"/>
    <x v="0"/>
    <s v="CONGO"/>
    <s v="PALF"/>
    <s v="o"/>
    <m/>
  </r>
  <r>
    <d v="2019-07-01T00:00:00"/>
    <s v="Taxi: Bureau-Cabinet Maître Scrutin"/>
    <x v="0"/>
    <x v="0"/>
    <m/>
    <n v="700"/>
    <n v="1.2320473106167278"/>
    <n v="568.16"/>
    <n v="-61700"/>
    <s v="Crépin"/>
    <s v="Décharge"/>
    <x v="0"/>
    <s v="CONGO"/>
    <s v="PALF"/>
    <s v="ɣ"/>
    <m/>
  </r>
  <r>
    <d v="2019-07-01T00:00:00"/>
    <s v="Taxi: Cabinet maître Scrutin-Bureau"/>
    <x v="0"/>
    <x v="0"/>
    <m/>
    <n v="700"/>
    <n v="1.2320473106167278"/>
    <n v="568.16"/>
    <n v="-62400"/>
    <s v="Crépin"/>
    <s v="Décharge"/>
    <x v="0"/>
    <s v="CONGO"/>
    <s v="PALF"/>
    <s v="ɣ"/>
    <m/>
  </r>
  <r>
    <d v="2019-07-01T00:00:00"/>
    <s v="Taxi: Bureau-Cabinet maître MALONGA"/>
    <x v="0"/>
    <x v="0"/>
    <m/>
    <n v="1000"/>
    <n v="1.7600675865953253"/>
    <n v="568.16"/>
    <n v="-63400"/>
    <s v="Crépin"/>
    <s v="Décharge"/>
    <x v="0"/>
    <s v="CONGO"/>
    <s v="PALF"/>
    <s v="ɣ"/>
    <m/>
  </r>
  <r>
    <d v="2019-07-01T00:00:00"/>
    <s v="Taxi: Cabinet maître Anicet-Bureau"/>
    <x v="0"/>
    <x v="0"/>
    <m/>
    <n v="1000"/>
    <n v="1.7600675865953253"/>
    <n v="568.16"/>
    <n v="-64400"/>
    <s v="Crépin"/>
    <s v="Décharge"/>
    <x v="0"/>
    <s v="CONGO"/>
    <s v="PALF"/>
    <s v="ɣ"/>
    <m/>
  </r>
  <r>
    <d v="2019-07-01T00:00:00"/>
    <s v="Taxi: Bureau-Domicile"/>
    <x v="0"/>
    <x v="0"/>
    <m/>
    <n v="1000"/>
    <n v="1.7600675865953253"/>
    <n v="568.16"/>
    <n v="-65400"/>
    <s v="Crépin"/>
    <s v="Décharge"/>
    <x v="0"/>
    <s v="CONGO"/>
    <s v="PALF"/>
    <s v="ɣ"/>
    <m/>
  </r>
  <r>
    <d v="2019-07-01T00:00:00"/>
    <s v="Taxi hôtel-DDEF"/>
    <x v="0"/>
    <x v="0"/>
    <m/>
    <n v="700"/>
    <n v="1.2320473106167278"/>
    <n v="568.16"/>
    <n v="-66100"/>
    <s v="Alexis"/>
    <s v="Décharge"/>
    <x v="0"/>
    <s v="CONGO"/>
    <s v="PALF"/>
    <s v="ɣ"/>
    <m/>
  </r>
  <r>
    <d v="2019-07-01T00:00:00"/>
    <s v="Taxi DDEF-GCF"/>
    <x v="0"/>
    <x v="0"/>
    <m/>
    <n v="700"/>
    <n v="1.2320473106167278"/>
    <n v="568.16"/>
    <n v="-66800"/>
    <s v="Alexis"/>
    <s v="Décharge"/>
    <x v="0"/>
    <s v="CONGO"/>
    <s v="PALF"/>
    <s v="ɣ"/>
    <m/>
  </r>
  <r>
    <d v="2019-07-01T00:00:00"/>
    <s v="Taxi GCF-hôtel"/>
    <x v="0"/>
    <x v="0"/>
    <m/>
    <n v="700"/>
    <n v="1.2320473106167278"/>
    <n v="568.16"/>
    <n v="-67500"/>
    <s v="Alexis"/>
    <s v="Décharge"/>
    <x v="0"/>
    <s v="CONGO"/>
    <s v="PALF"/>
    <s v="ɣ"/>
    <m/>
  </r>
  <r>
    <d v="2019-07-01T00:00:00"/>
    <s v="Taxi Hôtel-restaurant"/>
    <x v="0"/>
    <x v="0"/>
    <m/>
    <n v="700"/>
    <n v="1.2320473106167278"/>
    <n v="568.16"/>
    <n v="-68200"/>
    <s v="Alexis"/>
    <s v="Décharge"/>
    <x v="0"/>
    <s v="CONGO"/>
    <s v="PALF"/>
    <s v="ɣ"/>
    <m/>
  </r>
  <r>
    <d v="2019-07-01T00:00:00"/>
    <s v="Taxi Restaurant-hôtel"/>
    <x v="0"/>
    <x v="0"/>
    <m/>
    <n v="700"/>
    <n v="1.2320473106167278"/>
    <n v="568.16"/>
    <n v="-68900"/>
    <s v="Alexis"/>
    <s v="Décharge"/>
    <x v="0"/>
    <s v="CONGO"/>
    <s v="PALF"/>
    <s v="ɣ"/>
    <m/>
  </r>
  <r>
    <d v="2019-07-01T00:00:00"/>
    <s v="Paiement frais d'Hôtel du 29 juin au 02 juillet 2019 à DOLISIE"/>
    <x v="2"/>
    <x v="0"/>
    <m/>
    <n v="45000"/>
    <n v="79.203041396789644"/>
    <n v="568.16"/>
    <n v="-113900"/>
    <s v="Alexis"/>
    <n v="197"/>
    <x v="0"/>
    <s v="CONGO"/>
    <s v="RALFF"/>
    <s v="o"/>
    <n v="13201"/>
  </r>
  <r>
    <d v="2019-07-01T00:00:00"/>
    <s v="Food allowance 30 juin au 01 juillet 2019"/>
    <x v="2"/>
    <x v="0"/>
    <m/>
    <n v="20000"/>
    <n v="35.201351731906506"/>
    <n v="568.16"/>
    <n v="-133900"/>
    <s v="Alexis"/>
    <s v="Décharge"/>
    <x v="0"/>
    <s v="CONGO"/>
    <s v="PALF"/>
    <s v="ɣ"/>
    <m/>
  </r>
  <r>
    <d v="2019-07-01T00:00:00"/>
    <s v="Achat billet Dolisie- Brazzaville "/>
    <x v="0"/>
    <x v="0"/>
    <m/>
    <n v="10000"/>
    <n v="17.600675865953253"/>
    <n v="568.16"/>
    <n v="-143900"/>
    <s v="Alexis"/>
    <n v="58"/>
    <x v="0"/>
    <s v="CONGO"/>
    <s v="PALF"/>
    <s v="o"/>
    <m/>
  </r>
  <r>
    <d v="2019-07-01T00:00:00"/>
    <s v="Crépin IBOUILI -Bonus pour mission opération Djambala et suivi juridique Owando"/>
    <x v="3"/>
    <x v="1"/>
    <m/>
    <n v="30000"/>
    <n v="52.924987650836215"/>
    <n v="566.84"/>
    <n v="-173900"/>
    <s v="Mésange"/>
    <n v="37"/>
    <x v="1"/>
    <s v="CONGO"/>
    <s v="PALF"/>
    <s v="o"/>
    <m/>
  </r>
  <r>
    <d v="2019-07-01T00:00:00"/>
    <s v="Jospin KAYA -Bonus mission Opération Djambala"/>
    <x v="3"/>
    <x v="1"/>
    <m/>
    <n v="30000"/>
    <n v="52.924987650836215"/>
    <n v="566.84"/>
    <n v="-203900"/>
    <s v="Mésange"/>
    <n v="38"/>
    <x v="1"/>
    <s v="CONGO"/>
    <s v="PALF"/>
    <s v="o"/>
    <m/>
  </r>
  <r>
    <d v="2019-07-01T00:00:00"/>
    <s v="Frais de Transfert à Alexis NGOMA à Dolisie par Charden Farell"/>
    <x v="4"/>
    <x v="2"/>
    <m/>
    <n v="1400"/>
    <n v="2.4640946212334556"/>
    <n v="568.16"/>
    <n v="-205300"/>
    <s v="Evariste"/>
    <s v="20/GCF"/>
    <x v="0"/>
    <s v="CONGO"/>
    <s v="PALF"/>
    <s v="o"/>
    <m/>
  </r>
  <r>
    <d v="2019-07-01T00:00:00"/>
    <s v="Taxi Bureau PALF-Super marché Casino"/>
    <x v="0"/>
    <x v="3"/>
    <m/>
    <n v="1000"/>
    <n v="1.7600675865953253"/>
    <n v="568.16"/>
    <n v="-206300"/>
    <s v="Evariste"/>
    <s v="Décharge"/>
    <x v="0"/>
    <s v="CONGO"/>
    <s v="PALF"/>
    <s v="ɣ"/>
    <m/>
  </r>
  <r>
    <d v="2019-07-01T00:00:00"/>
    <s v="Achat papier toilette pour le bureau PALF"/>
    <x v="5"/>
    <x v="2"/>
    <m/>
    <n v="8970"/>
    <n v="15.787806251760069"/>
    <n v="568.16"/>
    <n v="-215270"/>
    <s v="Evariste"/>
    <s v="oui"/>
    <x v="0"/>
    <s v="CONGO"/>
    <s v="PALF"/>
    <s v="o"/>
    <m/>
  </r>
  <r>
    <d v="2019-07-01T00:00:00"/>
    <s v="Taxi Super Marché Casino-Bureau PALF"/>
    <x v="0"/>
    <x v="3"/>
    <m/>
    <n v="1000"/>
    <n v="1.7600675865953253"/>
    <n v="568.16"/>
    <n v="-216270"/>
    <s v="Evariste"/>
    <s v="Décharge"/>
    <x v="0"/>
    <s v="CONGO"/>
    <s v="PALF"/>
    <s v="ɣ"/>
    <m/>
  </r>
  <r>
    <d v="2019-07-01T00:00:00"/>
    <s v="Paiement frais d'hôtel 06 nuités du 25/06 au 01/07/2019  à  NKAYI"/>
    <x v="2"/>
    <x v="4"/>
    <m/>
    <n v="90000"/>
    <n v="158.77496295250864"/>
    <n v="566.84"/>
    <n v="-306270"/>
    <s v="i23c"/>
    <n v="1"/>
    <x v="1"/>
    <s v="CONGO"/>
    <s v="RALFF"/>
    <s v="o"/>
    <s v="13201"/>
  </r>
  <r>
    <d v="2019-07-01T00:00:00"/>
    <s v="Taxi hôtel-Océan du nord-Marché RN (recherche de moyen pour Brazzaville)"/>
    <x v="0"/>
    <x v="4"/>
    <m/>
    <n v="2000"/>
    <n v="3.623779239368738"/>
    <n v="551.91"/>
    <n v="-308270"/>
    <s v="i23c"/>
    <s v="Décharge"/>
    <x v="2"/>
    <s v="CONGO"/>
    <s v="PALF"/>
    <s v="ɣ"/>
    <m/>
  </r>
  <r>
    <d v="2019-07-01T00:00:00"/>
    <s v="Achat Billet Nkayi-Brazzaville par taxi (retour à Brazzaville)"/>
    <x v="0"/>
    <x v="4"/>
    <m/>
    <n v="10000"/>
    <n v="18.118896196843689"/>
    <n v="551.91"/>
    <n v="-318270"/>
    <s v="i23c"/>
    <s v="Décharge"/>
    <x v="2"/>
    <s v="CONGO"/>
    <s v="PALF"/>
    <s v="ɣ"/>
    <m/>
  </r>
  <r>
    <d v="2019-07-01T00:00:00"/>
    <s v="Food allowance mission Nkayi du 25/06 au 01/07/2019 "/>
    <x v="2"/>
    <x v="4"/>
    <m/>
    <n v="60000"/>
    <n v="105.84997530167243"/>
    <n v="566.84"/>
    <n v="-378270"/>
    <s v="i23c"/>
    <s v="Décharge"/>
    <x v="1"/>
    <s v="CONGO"/>
    <s v="RALFF"/>
    <s v="ɣ"/>
    <s v="13201"/>
  </r>
  <r>
    <d v="2019-07-01T00:00:00"/>
    <s v="Taxi Gare Océan du nord-Domicile (arrivé à Brazzaville)"/>
    <x v="0"/>
    <x v="4"/>
    <m/>
    <n v="1000"/>
    <n v="1.811889619684369"/>
    <n v="551.91"/>
    <n v="-379270"/>
    <s v="i23c"/>
    <s v="Décharge"/>
    <x v="2"/>
    <s v="CONGO"/>
    <s v="PALF"/>
    <s v="ɣ"/>
    <m/>
  </r>
  <r>
    <d v="2019-07-01T00:00:00"/>
    <s v="Taxi bureau-Aeroport pour acheter les billets des avocats,operation qui s'avere sans suite."/>
    <x v="0"/>
    <x v="0"/>
    <m/>
    <n v="1000"/>
    <n v="1.7600675865953253"/>
    <n v="568.16"/>
    <n v="-380270"/>
    <s v="Amenophys"/>
    <s v="Décharge"/>
    <x v="0"/>
    <s v="CONGO"/>
    <s v="PALF"/>
    <s v="ɣ"/>
    <m/>
  </r>
  <r>
    <d v="2019-07-01T00:00:00"/>
    <s v="Taxi Aeroport-Agence Air congo Centre-ville pour l'achat des billets "/>
    <x v="0"/>
    <x v="0"/>
    <m/>
    <n v="1000"/>
    <n v="1.7600675865953253"/>
    <n v="568.16"/>
    <n v="-381270"/>
    <s v="Amenophys"/>
    <s v="Décharge"/>
    <x v="0"/>
    <s v="CONGO"/>
    <s v="PALF"/>
    <s v="ɣ"/>
    <m/>
  </r>
  <r>
    <d v="2019-07-01T00:00:00"/>
    <s v="Achat des billets d'avion pour OUESSO/Me MALONGA et Me MOUSSAHOU"/>
    <x v="1"/>
    <x v="0"/>
    <m/>
    <n v="110000"/>
    <n v="193.60743452548579"/>
    <n v="568.16"/>
    <n v="-491270"/>
    <s v="Amenophys"/>
    <n v="19"/>
    <x v="0"/>
    <s v="CONGO"/>
    <s v="PALF"/>
    <s v="o"/>
    <m/>
  </r>
  <r>
    <d v="2019-07-01T00:00:00"/>
    <s v="Taxi Agence Air congo-Agence ocean du nord talangai pour acheter le billet "/>
    <x v="0"/>
    <x v="0"/>
    <m/>
    <n v="1000"/>
    <n v="1.7600675865953253"/>
    <n v="568.16"/>
    <n v="-492270"/>
    <s v="Amenophys"/>
    <s v="Décharge"/>
    <x v="0"/>
    <s v="CONGO"/>
    <s v="PALF"/>
    <s v="ɣ"/>
    <m/>
  </r>
  <r>
    <d v="2019-07-01T00:00:00"/>
    <s v="Achat billet Océan du nord BZV-OUESSO "/>
    <x v="0"/>
    <x v="0"/>
    <m/>
    <n v="20000"/>
    <n v="35.201351731906506"/>
    <n v="568.16"/>
    <n v="-512270"/>
    <s v="Amenophys"/>
    <s v="020706002019--38"/>
    <x v="0"/>
    <s v="CONGO"/>
    <s v="PALF"/>
    <s v="o"/>
    <m/>
  </r>
  <r>
    <d v="2019-07-01T00:00:00"/>
    <s v="Taxi Agence ocean du Nord talangai-bureau"/>
    <x v="0"/>
    <x v="0"/>
    <m/>
    <n v="1000"/>
    <n v="1.7600675865953253"/>
    <n v="568.16"/>
    <n v="-513270"/>
    <s v="Amenophys"/>
    <s v="Décharge"/>
    <x v="0"/>
    <s v="CONGO"/>
    <s v="PALF"/>
    <s v="ɣ"/>
    <m/>
  </r>
  <r>
    <d v="2019-07-01T00:00:00"/>
    <s v="Frais de mission OUESSO Maitre MALONGA MBOKO AUDREY"/>
    <x v="1"/>
    <x v="0"/>
    <m/>
    <n v="111000"/>
    <n v="195.36750211208113"/>
    <n v="568.16"/>
    <n v="-624270"/>
    <s v="Amenophys"/>
    <s v="oui"/>
    <x v="0"/>
    <s v="CONGO"/>
    <s v="PALF"/>
    <s v="o"/>
    <m/>
  </r>
  <r>
    <d v="2019-07-01T00:00:00"/>
    <s v="Frais de mission OUESSO Maitre ANICET MOUSSAHOU GOMA"/>
    <x v="1"/>
    <x v="0"/>
    <m/>
    <n v="111000"/>
    <n v="195.36750211208113"/>
    <n v="568.16"/>
    <n v="-735270"/>
    <s v="Amenophys"/>
    <s v="oui"/>
    <x v="0"/>
    <s v="CONGO"/>
    <s v="PALF"/>
    <s v="o"/>
    <m/>
  </r>
  <r>
    <d v="2019-07-01T00:00:00"/>
    <s v="Taxi bureau -cabinet de maître Passi kouka pour lui remettre le chèque (aller et retour) "/>
    <x v="0"/>
    <x v="0"/>
    <m/>
    <n v="2000"/>
    <n v="3.5201351731906505"/>
    <n v="568.16"/>
    <n v="-737270"/>
    <s v="Jospin"/>
    <s v="Décharge"/>
    <x v="0"/>
    <s v="CONGO"/>
    <s v="PALF"/>
    <s v="ɣ"/>
    <m/>
  </r>
  <r>
    <d v="2019-07-01T00:00:00"/>
    <s v="Taxi: domicile-Beach à destination de Kinshasa RDC"/>
    <x v="0"/>
    <x v="0"/>
    <m/>
    <n v="1000"/>
    <n v="1.7600675865953253"/>
    <n v="568.16"/>
    <n v="-738270"/>
    <s v="Stone"/>
    <s v="Décharge"/>
    <x v="0"/>
    <s v="CONGO"/>
    <s v="PALF"/>
    <s v="ɣ"/>
    <m/>
  </r>
  <r>
    <d v="2019-07-01T00:00:00"/>
    <s v="Paiement ticket cannot rapide pour la traversée de kinshasa"/>
    <x v="6"/>
    <x v="0"/>
    <m/>
    <n v="11000"/>
    <n v="19.360743452548579"/>
    <n v="568.16"/>
    <n v="-749270"/>
    <s v="Stone"/>
    <s v="oui"/>
    <x v="0"/>
    <s v="CONGO"/>
    <s v="PALF"/>
    <s v="o"/>
    <m/>
  </r>
  <r>
    <d v="2019-07-01T00:00:00"/>
    <s v="Paiement de la redevance au beach/mission RDC"/>
    <x v="6"/>
    <x v="0"/>
    <m/>
    <n v="1200"/>
    <n v="2.1120811039143903"/>
    <n v="568.16"/>
    <n v="-750470"/>
    <s v="Stone"/>
    <s v="oui"/>
    <x v="0"/>
    <s v="CONGO"/>
    <s v="PALF"/>
    <s v="o"/>
    <m/>
  </r>
  <r>
    <d v="2019-07-01T00:00:00"/>
    <s v="Achat credit téléphonique pour le forfait internet de 8 jours et de la carte Sim Orange en RDC "/>
    <x v="7"/>
    <x v="2"/>
    <m/>
    <n v="5000"/>
    <n v="8.8003379329766265"/>
    <n v="568.16"/>
    <n v="-755470"/>
    <s v="Stone"/>
    <s v="Décharge"/>
    <x v="0"/>
    <s v="CONGO"/>
    <s v="PALF"/>
    <s v="ɣ"/>
    <m/>
  </r>
  <r>
    <d v="2019-07-01T00:00:00"/>
    <s v="Taxi domicile-Bureau-domicile"/>
    <x v="0"/>
    <x v="5"/>
    <m/>
    <n v="2000"/>
    <n v="3.5283325100557477"/>
    <n v="566.84"/>
    <n v="-757470"/>
    <s v="Shely"/>
    <s v="Décharge"/>
    <x v="1"/>
    <s v="CONGO"/>
    <s v="PALF"/>
    <s v="ɣ"/>
    <m/>
  </r>
  <r>
    <d v="2019-07-01T00:00:00"/>
    <s v="Food allowance pendant la pause"/>
    <x v="8"/>
    <x v="5"/>
    <m/>
    <n v="1000"/>
    <n v="1.7641662550278738"/>
    <n v="566.84"/>
    <n v="-758470"/>
    <s v="Shely"/>
    <s v="Décharge"/>
    <x v="1"/>
    <s v="CONGO"/>
    <s v="PALF"/>
    <s v="ɣ"/>
    <m/>
  </r>
  <r>
    <d v="2019-07-01T00:00:00"/>
    <s v="Taxi bureau-logeur-bureau/dépot cheque loyer ISSAMBO"/>
    <x v="0"/>
    <x v="5"/>
    <m/>
    <n v="2000"/>
    <n v="3.5283325100557477"/>
    <n v="566.84"/>
    <n v="-760470"/>
    <s v="Shely"/>
    <s v="Décharge"/>
    <x v="1"/>
    <s v="CONGO"/>
    <s v="PALF"/>
    <s v="ɣ"/>
    <m/>
  </r>
  <r>
    <d v="2019-07-01T00:00:00"/>
    <s v="Taxi hôtel-agence océan du nord à oyo"/>
    <x v="0"/>
    <x v="0"/>
    <m/>
    <n v="500"/>
    <n v="0.88003379329766263"/>
    <n v="568.16"/>
    <n v="-760970"/>
    <s v="Dalia"/>
    <s v="Décharge"/>
    <x v="0"/>
    <s v="CONGO"/>
    <s v="PALF"/>
    <s v="ɣ"/>
    <m/>
  </r>
  <r>
    <d v="2019-07-01T00:00:00"/>
    <s v="Taxi agence océan du nord-gare routière à oyo"/>
    <x v="0"/>
    <x v="0"/>
    <m/>
    <n v="500"/>
    <n v="0.88003379329766263"/>
    <n v="568.16"/>
    <n v="-761470"/>
    <s v="Dalia"/>
    <s v="Décharge"/>
    <x v="0"/>
    <s v="CONGO"/>
    <s v="PALF"/>
    <s v="ɣ"/>
    <m/>
  </r>
  <r>
    <d v="2019-07-01T00:00:00"/>
    <s v="Paiement frais d'hôtel à OYO du 29 juin au 01 juillet 2019 soit 2 nuitées"/>
    <x v="2"/>
    <x v="0"/>
    <m/>
    <n v="30000"/>
    <n v="52.802027597859762"/>
    <n v="568.16"/>
    <n v="-791470"/>
    <s v="Dalia"/>
    <n v="87"/>
    <x v="0"/>
    <s v="CONGO"/>
    <s v="PALF"/>
    <s v="o"/>
    <m/>
  </r>
  <r>
    <d v="2019-07-01T00:00:00"/>
    <s v="Food allowance à oyo du 29 juin au 01 juillet 2019"/>
    <x v="2"/>
    <x v="0"/>
    <m/>
    <n v="20000"/>
    <n v="35.201351731906506"/>
    <n v="568.16"/>
    <n v="-811470"/>
    <s v="Dalia"/>
    <s v="Décharge"/>
    <x v="0"/>
    <s v="CONGO"/>
    <s v="PALF"/>
    <s v="ɣ"/>
    <m/>
  </r>
  <r>
    <d v="2019-07-01T00:00:00"/>
    <s v="Billet par Bus: oyo-ngo"/>
    <x v="0"/>
    <x v="0"/>
    <m/>
    <n v="5000"/>
    <n v="8.8003379329766265"/>
    <n v="568.16"/>
    <n v="-816470"/>
    <s v="Dalia"/>
    <s v="Décharge"/>
    <x v="0"/>
    <s v="CONGO"/>
    <s v="PALF"/>
    <s v="ɣ"/>
    <m/>
  </r>
  <r>
    <d v="2019-07-01T00:00:00"/>
    <s v="Taxi ngo-djambala"/>
    <x v="0"/>
    <x v="0"/>
    <m/>
    <n v="3000"/>
    <n v="5.2802027597859764"/>
    <n v="568.16"/>
    <n v="-819470"/>
    <s v="Dalia"/>
    <s v="Décharge"/>
    <x v="0"/>
    <s v="CONGO"/>
    <s v="PALF"/>
    <s v="ɣ"/>
    <m/>
  </r>
  <r>
    <d v="2019-07-01T00:00:00"/>
    <s v="Taxi Moto gare routière-hôtel à djambala"/>
    <x v="0"/>
    <x v="0"/>
    <m/>
    <n v="300"/>
    <n v="0.52802027597859758"/>
    <n v="568.16"/>
    <n v="-819770"/>
    <s v="Dalia"/>
    <s v="Décharge"/>
    <x v="0"/>
    <s v="CONGO"/>
    <s v="PALF"/>
    <s v="ɣ"/>
    <m/>
  </r>
  <r>
    <d v="2019-07-01T00:00:00"/>
    <s v="Taxi moto hôtel-restaurant à djambala"/>
    <x v="0"/>
    <x v="0"/>
    <m/>
    <n v="300"/>
    <n v="0.52802027597859758"/>
    <n v="568.16"/>
    <n v="-820070"/>
    <s v="Dalia"/>
    <s v="Décharge"/>
    <x v="0"/>
    <s v="CONGO"/>
    <s v="PALF"/>
    <s v="ɣ"/>
    <m/>
  </r>
  <r>
    <d v="2019-07-01T00:00:00"/>
    <s v="Taxi moto restaurant-hôtel à djambala"/>
    <x v="0"/>
    <x v="0"/>
    <m/>
    <n v="300"/>
    <n v="0.52802027597859758"/>
    <n v="568.16"/>
    <n v="-820370"/>
    <s v="Dalia"/>
    <s v="Décharge"/>
    <x v="0"/>
    <s v="CONGO"/>
    <s v="PALF"/>
    <s v="ɣ"/>
    <m/>
  </r>
  <r>
    <d v="2019-07-01T00:00:00"/>
    <s v="Taxi hôtel - gare trans afrique express pour retour de mission de Dolisie"/>
    <x v="0"/>
    <x v="4"/>
    <m/>
    <n v="1000"/>
    <n v="1.811889619684369"/>
    <n v="551.91"/>
    <n v="-821370"/>
    <s v="IT87"/>
    <s v="Décharge"/>
    <x v="2"/>
    <s v="CONGO"/>
    <s v="PALF"/>
    <s v="ɣ"/>
    <m/>
  </r>
  <r>
    <d v="2019-07-01T00:00:00"/>
    <s v="Taxi gare trans Afrique BZV - domicile retour de mission"/>
    <x v="0"/>
    <x v="4"/>
    <m/>
    <n v="1000"/>
    <n v="1.811889619684369"/>
    <n v="551.91"/>
    <n v="-822370"/>
    <s v="IT87"/>
    <s v="Décharge"/>
    <x v="2"/>
    <s v="CONGO"/>
    <s v="PALF"/>
    <s v="ɣ"/>
    <m/>
  </r>
  <r>
    <d v="2019-07-01T00:00:00"/>
    <s v="Food Allowance mission de Dolisie du 25 au 01/07/2019"/>
    <x v="2"/>
    <x v="4"/>
    <m/>
    <n v="60000"/>
    <n v="105.84997530167243"/>
    <n v="566.84"/>
    <n v="-882370"/>
    <s v="IT87"/>
    <s v="Décharge"/>
    <x v="1"/>
    <s v="CONGO"/>
    <s v="RALFF"/>
    <s v="ɣ"/>
    <s v="13201"/>
  </r>
  <r>
    <d v="2019-07-01T00:00:00"/>
    <s v="Paiement frais d'hôtel mission de Dolisie 06 nuitées du 25/06 au 01/07/2019"/>
    <x v="2"/>
    <x v="4"/>
    <m/>
    <n v="90000"/>
    <n v="158.77496295250864"/>
    <n v="566.84"/>
    <n v="-972370"/>
    <s v="IT87"/>
    <s v="oui"/>
    <x v="1"/>
    <s v="CONGO"/>
    <s v="RALFF"/>
    <s v="o"/>
    <s v="13201"/>
  </r>
  <r>
    <d v="2019-07-01T00:00:00"/>
    <s v="AGIOS DU 31/05/19 AU 30/06/2019"/>
    <x v="9"/>
    <x v="2"/>
    <m/>
    <n v="17879"/>
    <n v="31.468248380737823"/>
    <n v="568.16"/>
    <n v="-990249"/>
    <s v="BCI"/>
    <s v="Relevé"/>
    <x v="0"/>
    <s v="CONGO"/>
    <s v="PALF"/>
    <s v="o"/>
    <m/>
  </r>
  <r>
    <d v="2019-07-01T00:00:00"/>
    <s v="AGIOS DU 31/05/19 AU 30/06/19"/>
    <x v="9"/>
    <x v="2"/>
    <m/>
    <n v="5101"/>
    <n v="8.9781047592227541"/>
    <n v="568.16"/>
    <n v="-995350"/>
    <s v="BCI"/>
    <n v="3635070"/>
    <x v="0"/>
    <s v="CONGO"/>
    <s v="PALF"/>
    <s v="o"/>
    <m/>
  </r>
  <r>
    <d v="2019-07-01T00:00:00"/>
    <s v="Reglement salaire du mois de juin 2019/Alexis NGOMA"/>
    <x v="8"/>
    <x v="0"/>
    <m/>
    <n v="166755"/>
    <n v="254.21635869424367"/>
    <n v="655.95699999999999"/>
    <n v="-1162105"/>
    <s v="BCI"/>
    <n v="3126095"/>
    <x v="3"/>
    <s v="CONGO"/>
    <s v="RALFF"/>
    <s v="o"/>
    <s v="11107"/>
  </r>
  <r>
    <d v="2019-07-01T00:00:00"/>
    <s v="FRAIS RET.DEPLACE Chq n°3126095"/>
    <x v="9"/>
    <x v="2"/>
    <m/>
    <n v="3484"/>
    <n v="5.3113237605513772"/>
    <n v="655.95699999999999"/>
    <n v="-1165589"/>
    <s v="BCI"/>
    <n v="3126095"/>
    <x v="3"/>
    <s v="CONGO"/>
    <s v="RALFF"/>
    <s v="o"/>
    <s v="71101"/>
  </r>
  <r>
    <d v="2019-07-01T00:00:00"/>
    <s v="Paiement loyer 2eme trimestre (Avril-Mai-Juin 19)/MR ISSAMBO Dieudonné"/>
    <x v="10"/>
    <x v="2"/>
    <m/>
    <n v="1710000"/>
    <n v="2606.8781947597176"/>
    <n v="655.95699999999999"/>
    <n v="-2875589"/>
    <s v="BCI"/>
    <n v="3126098"/>
    <x v="3"/>
    <s v="CONGO"/>
    <s v="RALFF"/>
    <s v="o"/>
    <s v="42101"/>
  </r>
  <r>
    <d v="2019-07-01T00:00:00"/>
    <s v="FRAIS RET.DEPLACE Chq n°3126098"/>
    <x v="9"/>
    <x v="2"/>
    <m/>
    <n v="3484"/>
    <n v="5.3113237605513772"/>
    <n v="655.95699999999999"/>
    <n v="-2879073"/>
    <s v="BCI"/>
    <n v="3126098"/>
    <x v="3"/>
    <s v="CONGO"/>
    <s v="RALFF"/>
    <s v="o"/>
    <s v="71101"/>
  </r>
  <r>
    <d v="2019-07-02T00:00:00"/>
    <s v="Taxi Bureau-Olympic Palace-bureau"/>
    <x v="0"/>
    <x v="4"/>
    <m/>
    <n v="2000"/>
    <n v="3.623779239368738"/>
    <n v="551.91"/>
    <n v="-2881073"/>
    <s v="ci64"/>
    <s v="Décharge"/>
    <x v="2"/>
    <s v="CONGO"/>
    <s v="PALF"/>
    <s v="ɣ"/>
    <m/>
  </r>
  <r>
    <d v="2019-07-02T00:00:00"/>
    <s v="Taxi Hôtel- Gare routière de dolisie"/>
    <x v="0"/>
    <x v="0"/>
    <m/>
    <n v="700"/>
    <n v="1.2320473106167278"/>
    <n v="568.16"/>
    <n v="-2881773"/>
    <s v="Alexis"/>
    <s v="Décharge"/>
    <x v="0"/>
    <s v="CONGO"/>
    <s v="PALF"/>
    <s v="ɣ"/>
    <m/>
  </r>
  <r>
    <d v="2019-07-02T00:00:00"/>
    <s v="Taxi Gare routière BZV-Bureau"/>
    <x v="0"/>
    <x v="0"/>
    <m/>
    <n v="1000"/>
    <n v="1.7600675865953253"/>
    <n v="568.16"/>
    <n v="-2882773"/>
    <s v="Alexis"/>
    <s v="Décharge"/>
    <x v="0"/>
    <s v="CONGO"/>
    <s v="PALF"/>
    <s v="ɣ"/>
    <m/>
  </r>
  <r>
    <d v="2019-07-02T00:00:00"/>
    <s v="Frais de transfert charden farell à Amenophys pour complement budget avocats Ouesso"/>
    <x v="4"/>
    <x v="2"/>
    <m/>
    <n v="1000"/>
    <n v="1.7600675865953253"/>
    <n v="568.16"/>
    <n v="-2883773"/>
    <s v="Mésange"/>
    <s v="11/GCF"/>
    <x v="0"/>
    <s v="CONGO"/>
    <s v="PALF"/>
    <s v="o"/>
    <m/>
  </r>
  <r>
    <d v="2019-07-02T00:00:00"/>
    <s v="Taxi la banque-Bureau (prendre le nécessaire pour la mission de Ouesso)"/>
    <x v="0"/>
    <x v="4"/>
    <m/>
    <n v="1000"/>
    <n v="1.811889619684369"/>
    <n v="551.91"/>
    <n v="-2884773"/>
    <s v="i23c"/>
    <s v="Décharge"/>
    <x v="2"/>
    <s v="CONGO"/>
    <s v="PALF"/>
    <s v="ɣ"/>
    <m/>
  </r>
  <r>
    <d v="2019-07-02T00:00:00"/>
    <s v="Taxi Bureau-Agence Jeanne vialle-Talangai (recherche de l'agence pour l'achat du billet Ouesso)"/>
    <x v="0"/>
    <x v="4"/>
    <m/>
    <n v="2000"/>
    <n v="3.623779239368738"/>
    <n v="551.91"/>
    <n v="-2886773"/>
    <s v="i23c"/>
    <s v="Décharge"/>
    <x v="2"/>
    <s v="CONGO"/>
    <s v="PALF"/>
    <s v="ɣ"/>
    <m/>
  </r>
  <r>
    <d v="2019-07-02T00:00:00"/>
    <s v="Taxi Talangai-Stelimac Mikalou-Mazala (achat billet pour Ouesso)"/>
    <x v="0"/>
    <x v="4"/>
    <m/>
    <n v="2000"/>
    <n v="3.623779239368738"/>
    <n v="551.91"/>
    <n v="-2888773"/>
    <s v="i23c"/>
    <s v="Décharge"/>
    <x v="2"/>
    <s v="CONGO"/>
    <s v="PALF"/>
    <s v="ɣ"/>
    <m/>
  </r>
  <r>
    <d v="2019-07-02T00:00:00"/>
    <s v="Achat billet Brazzaville-Ouesso (mission Ouesso)"/>
    <x v="0"/>
    <x v="4"/>
    <m/>
    <n v="15000"/>
    <n v="27.178344295265536"/>
    <n v="551.91"/>
    <n v="-2903773"/>
    <s v="i23c"/>
    <n v="43"/>
    <x v="2"/>
    <s v="CONGO"/>
    <s v="PALF"/>
    <s v="o"/>
    <m/>
  </r>
  <r>
    <d v="2019-07-02T00:00:00"/>
    <s v="Taxi Mazala-Domicile (achat et retour)"/>
    <x v="0"/>
    <x v="4"/>
    <m/>
    <n v="1000"/>
    <n v="1.811889619684369"/>
    <n v="551.91"/>
    <n v="-2904773"/>
    <s v="i23c"/>
    <s v="Décharge"/>
    <x v="2"/>
    <s v="CONGO"/>
    <s v="PALF"/>
    <s v="ɣ"/>
    <m/>
  </r>
  <r>
    <d v="2019-07-02T00:00:00"/>
    <s v="Taxi domicile-Agence ocean du nord talangai pour me rendre à Ouesso"/>
    <x v="0"/>
    <x v="0"/>
    <m/>
    <n v="1500"/>
    <n v="2.6401013798929882"/>
    <n v="568.16"/>
    <n v="-2906273"/>
    <s v="Amenophys"/>
    <s v="Décharge"/>
    <x v="0"/>
    <s v="CONGO"/>
    <s v="PALF"/>
    <s v="ɣ"/>
    <m/>
  </r>
  <r>
    <d v="2019-07-02T00:00:00"/>
    <s v="Taxi Agence ocean du nord Ouesso-Résidence"/>
    <x v="0"/>
    <x v="0"/>
    <m/>
    <n v="500"/>
    <n v="0.88003379329766263"/>
    <n v="568.16"/>
    <n v="-2906773"/>
    <s v="Amenophys"/>
    <s v="Décharge"/>
    <x v="0"/>
    <s v="CONGO"/>
    <s v="PALF"/>
    <s v="ɣ"/>
    <m/>
  </r>
  <r>
    <d v="2019-07-02T00:00:00"/>
    <s v="Taxi: Hôtel-QG Conserv Congo"/>
    <x v="0"/>
    <x v="0"/>
    <m/>
    <n v="1000"/>
    <n v="1.7600675865953253"/>
    <n v="568.16"/>
    <n v="-2907773"/>
    <s v="Stone"/>
    <s v="Décharge"/>
    <x v="0"/>
    <s v="CONGO"/>
    <s v="PALF"/>
    <s v="ɣ"/>
    <m/>
  </r>
  <r>
    <d v="2019-07-02T00:00:00"/>
    <s v="Taxi: QG Conser Congo-Hôtel"/>
    <x v="0"/>
    <x v="0"/>
    <m/>
    <n v="1000"/>
    <n v="1.7600675865953253"/>
    <n v="568.16"/>
    <n v="-2908773"/>
    <s v="Stone"/>
    <s v="Décharge"/>
    <x v="0"/>
    <s v="CONGO"/>
    <s v="PALF"/>
    <s v="ɣ"/>
    <m/>
  </r>
  <r>
    <d v="2019-07-02T00:00:00"/>
    <s v="Taxi domicile-Bureau-domicile"/>
    <x v="0"/>
    <x v="5"/>
    <m/>
    <n v="2000"/>
    <n v="3.5283325100557477"/>
    <n v="566.84"/>
    <n v="-2910773"/>
    <s v="Shely"/>
    <s v="Décharge"/>
    <x v="1"/>
    <s v="CONGO"/>
    <s v="PALF"/>
    <s v="ɣ"/>
    <m/>
  </r>
  <r>
    <d v="2019-07-02T00:00:00"/>
    <s v="Taxi Bureau-Agence charden farell-Bureau"/>
    <x v="0"/>
    <x v="5"/>
    <m/>
    <n v="1000"/>
    <n v="1.7641662550278738"/>
    <n v="566.84"/>
    <n v="-2911773"/>
    <s v="Shely"/>
    <s v="Décharge"/>
    <x v="1"/>
    <s v="CONGO"/>
    <s v="PALF"/>
    <s v="ɣ"/>
    <m/>
  </r>
  <r>
    <d v="2019-07-02T00:00:00"/>
    <s v="Food allowance pendant la pause"/>
    <x v="8"/>
    <x v="5"/>
    <m/>
    <n v="1000"/>
    <n v="1.7641662550278738"/>
    <n v="566.84"/>
    <n v="-2912773"/>
    <s v="Shely"/>
    <s v="Décharge"/>
    <x v="1"/>
    <s v="CONGO"/>
    <s v="PALF"/>
    <s v="ɣ"/>
    <m/>
  </r>
  <r>
    <d v="2019-07-02T00:00:00"/>
    <s v="Taxi moto hôtel-MA à djambala"/>
    <x v="0"/>
    <x v="0"/>
    <m/>
    <n v="300"/>
    <n v="0.52802027597859758"/>
    <n v="568.16"/>
    <n v="-2913073"/>
    <s v="Dalia"/>
    <s v="Décharge"/>
    <x v="0"/>
    <s v="CONGO"/>
    <s v="PALF"/>
    <s v="ɣ"/>
    <m/>
  </r>
  <r>
    <d v="2019-07-02T00:00:00"/>
    <s v="Ration des prévenus à la MA de DJAMBALA"/>
    <x v="11"/>
    <x v="0"/>
    <m/>
    <n v="6000"/>
    <n v="10.560405519571953"/>
    <n v="568.16"/>
    <n v="-2919073"/>
    <s v="Dalia"/>
    <s v="Décharge"/>
    <x v="0"/>
    <s v="CONGO"/>
    <s v="PALF"/>
    <s v="ɣ"/>
    <m/>
  </r>
  <r>
    <d v="2019-07-02T00:00:00"/>
    <s v="Taxi moto MA-ddef à djambala"/>
    <x v="0"/>
    <x v="0"/>
    <m/>
    <n v="300"/>
    <n v="0.52802027597859758"/>
    <n v="568.16"/>
    <n v="-2919373"/>
    <s v="Dalia"/>
    <s v="Décharge"/>
    <x v="0"/>
    <s v="CONGO"/>
    <s v="PALF"/>
    <s v="ɣ"/>
    <m/>
  </r>
  <r>
    <d v="2019-07-02T00:00:00"/>
    <s v="Taxi moto ddef-TGI à djambala"/>
    <x v="0"/>
    <x v="0"/>
    <m/>
    <n v="300"/>
    <n v="0.52802027597859758"/>
    <n v="568.16"/>
    <n v="-2919673"/>
    <s v="Dalia"/>
    <s v="Décharge"/>
    <x v="0"/>
    <s v="CONGO"/>
    <s v="PALF"/>
    <s v="ɣ"/>
    <m/>
  </r>
  <r>
    <d v="2019-07-02T00:00:00"/>
    <s v="Taxi moto TGI-ddef à djambala"/>
    <x v="0"/>
    <x v="0"/>
    <m/>
    <n v="300"/>
    <n v="0.52802027597859758"/>
    <n v="568.16"/>
    <n v="-2919973"/>
    <s v="Dalia"/>
    <s v="Décharge"/>
    <x v="0"/>
    <s v="CONGO"/>
    <s v="PALF"/>
    <s v="ɣ"/>
    <m/>
  </r>
  <r>
    <d v="2019-07-02T00:00:00"/>
    <s v="Taxi moto ddef-hôtel à djambala"/>
    <x v="0"/>
    <x v="0"/>
    <m/>
    <n v="300"/>
    <n v="0.52802027597859758"/>
    <n v="568.16"/>
    <n v="-2920273"/>
    <s v="Dalia"/>
    <s v="Décharge"/>
    <x v="0"/>
    <s v="CONGO"/>
    <s v="PALF"/>
    <s v="ɣ"/>
    <m/>
  </r>
  <r>
    <d v="2019-07-02T00:00:00"/>
    <s v="Taxi moto hôtel-MA à djambala"/>
    <x v="0"/>
    <x v="0"/>
    <m/>
    <n v="300"/>
    <n v="0.52802027597859758"/>
    <n v="568.16"/>
    <n v="-2920573"/>
    <s v="Dalia"/>
    <s v="Décharge"/>
    <x v="0"/>
    <s v="CONGO"/>
    <s v="PALF"/>
    <s v="ɣ"/>
    <m/>
  </r>
  <r>
    <d v="2019-07-02T00:00:00"/>
    <s v="Ration des prévenus à la MA de DJAMBALA"/>
    <x v="11"/>
    <x v="0"/>
    <m/>
    <n v="6000"/>
    <n v="10.560405519571953"/>
    <n v="568.16"/>
    <n v="-2926573"/>
    <s v="Dalia"/>
    <s v="Décharge"/>
    <x v="0"/>
    <s v="CONGO"/>
    <s v="PALF"/>
    <s v="ɣ"/>
    <m/>
  </r>
  <r>
    <d v="2019-07-02T00:00:00"/>
    <s v="Taxi moto MA-hôtel à djambala"/>
    <x v="0"/>
    <x v="0"/>
    <m/>
    <n v="300"/>
    <n v="0.52802027597859758"/>
    <n v="568.16"/>
    <n v="-2926873"/>
    <s v="Dalia"/>
    <s v="Décharge"/>
    <x v="0"/>
    <s v="CONGO"/>
    <s v="PALF"/>
    <s v="ɣ"/>
    <m/>
  </r>
  <r>
    <d v="2019-07-02T00:00:00"/>
    <s v="Taxi moto hôtel-restaurant à djambala"/>
    <x v="0"/>
    <x v="0"/>
    <m/>
    <n v="300"/>
    <n v="0.52802027597859758"/>
    <n v="568.16"/>
    <n v="-2927173"/>
    <s v="Dalia"/>
    <s v="Décharge"/>
    <x v="0"/>
    <s v="CONGO"/>
    <s v="PALF"/>
    <s v="ɣ"/>
    <m/>
  </r>
  <r>
    <d v="2019-07-02T00:00:00"/>
    <s v="Taxi moto restaurant-hôtel à djambala"/>
    <x v="0"/>
    <x v="0"/>
    <m/>
    <n v="300"/>
    <n v="0.52802027597859758"/>
    <n v="568.16"/>
    <n v="-2927473"/>
    <s v="Dalia"/>
    <s v="Décharge"/>
    <x v="0"/>
    <s v="CONGO"/>
    <s v="PALF"/>
    <s v="ɣ"/>
    <m/>
  </r>
  <r>
    <d v="2019-07-02T00:00:00"/>
    <s v="Règlement facture bonus média portant sur l'arrestation de (5) trafifiquants d'ivoires et peau de panthers le 21 et 23juin 19(Djambala -Plateau)"/>
    <x v="3"/>
    <x v="3"/>
    <m/>
    <n v="280000"/>
    <n v="493.96655140780462"/>
    <n v="566.84"/>
    <n v="-3207473"/>
    <s v="BCI"/>
    <n v="3635061"/>
    <x v="1"/>
    <s v="CONGO"/>
    <s v="PALF"/>
    <s v="o"/>
    <m/>
  </r>
  <r>
    <d v="2019-07-02T00:00:00"/>
    <s v="FRAIS RET.DEPLACE Chq n°3635061"/>
    <x v="9"/>
    <x v="2"/>
    <m/>
    <n v="3484"/>
    <n v="6.1320754716981138"/>
    <n v="568.16"/>
    <n v="-3210957"/>
    <s v="BCI"/>
    <n v="3635061"/>
    <x v="0"/>
    <s v="CONGO"/>
    <s v="PALF"/>
    <s v="o"/>
    <m/>
  </r>
  <r>
    <d v="2019-07-02T00:00:00"/>
    <s v="Reglement commission relatif au nouvel appartement PALF/CHQ N°3126102"/>
    <x v="12"/>
    <x v="2"/>
    <m/>
    <n v="375000"/>
    <n v="661.56234563545263"/>
    <n v="566.84"/>
    <n v="-3585957"/>
    <s v="BCI"/>
    <n v="3126102"/>
    <x v="1"/>
    <s v="CONGO"/>
    <s v="PALF"/>
    <s v="o"/>
    <m/>
  </r>
  <r>
    <d v="2019-07-02T00:00:00"/>
    <s v="FRAIS RET.DEPLACE Chq n°3126102"/>
    <x v="9"/>
    <x v="2"/>
    <m/>
    <n v="3484"/>
    <n v="6.146355232517112"/>
    <n v="566.84"/>
    <n v="-3589441"/>
    <s v="BCI"/>
    <n v="3126102"/>
    <x v="1"/>
    <s v="CONGO"/>
    <s v="PALF"/>
    <s v="o"/>
    <m/>
  </r>
  <r>
    <d v="2019-07-02T00:00:00"/>
    <s v="FRAIS RET.DEPLACE Chq n°3126104"/>
    <x v="9"/>
    <x v="2"/>
    <m/>
    <n v="3484"/>
    <n v="6.146355232517112"/>
    <n v="566.84"/>
    <n v="-3592925"/>
    <s v="BCI"/>
    <n v="3126104"/>
    <x v="1"/>
    <s v="CONGO"/>
    <s v="PALF"/>
    <s v="o"/>
    <m/>
  </r>
  <r>
    <d v="2019-07-03T00:00:00"/>
    <s v="Crépin IBOUILI- Bonus du mois de mai 2019 "/>
    <x v="3"/>
    <x v="0"/>
    <m/>
    <n v="20000"/>
    <n v="35.201351731906506"/>
    <n v="568.16"/>
    <n v="-3612925"/>
    <s v="Mésange"/>
    <n v="47"/>
    <x v="0"/>
    <s v="CONGO"/>
    <s v="PALF"/>
    <s v="o"/>
    <m/>
  </r>
  <r>
    <d v="2019-07-03T00:00:00"/>
    <s v="Taxi:bureau-poto poto avec odile prendre les clés du nouvel appartement/Poto poto-BCI pour retrait caution et commission"/>
    <x v="0"/>
    <x v="0"/>
    <m/>
    <n v="2000"/>
    <n v="3.5201351731906505"/>
    <n v="568.16"/>
    <n v="-3614925"/>
    <s v="Mésange"/>
    <s v="Décharge"/>
    <x v="0"/>
    <s v="CONGO"/>
    <s v="PALF"/>
    <s v="ɣ"/>
    <m/>
  </r>
  <r>
    <d v="2019-07-03T00:00:00"/>
    <s v="Taxi: poto poto-bureau course avec Odile"/>
    <x v="0"/>
    <x v="0"/>
    <m/>
    <n v="1000"/>
    <n v="1.7600675865953253"/>
    <n v="568.16"/>
    <n v="-3615925"/>
    <s v="Mésange"/>
    <s v="Décharge"/>
    <x v="0"/>
    <s v="CONGO"/>
    <s v="PALF"/>
    <s v="ɣ"/>
    <m/>
  </r>
  <r>
    <d v="2019-07-03T00:00:00"/>
    <s v="Tax:BCI-MTN pour renseignements sur le routeur/MTN-bureau"/>
    <x v="0"/>
    <x v="0"/>
    <m/>
    <n v="2000"/>
    <n v="3.5201351731906505"/>
    <n v="568.16"/>
    <n v="-3617925"/>
    <s v="Mésange"/>
    <s v="Décharge"/>
    <x v="0"/>
    <s v="CONGO"/>
    <s v="PALF"/>
    <s v="ɣ"/>
    <m/>
  </r>
  <r>
    <d v="2019-07-03T00:00:00"/>
    <s v="Taxi Bureau PALF-Banque BCI"/>
    <x v="0"/>
    <x v="3"/>
    <m/>
    <n v="1000"/>
    <n v="1.7600675865953253"/>
    <n v="568.16"/>
    <n v="-3618925"/>
    <s v="Evariste"/>
    <s v="Décharge"/>
    <x v="0"/>
    <s v="CONGO"/>
    <s v="PALF"/>
    <s v="ɣ"/>
    <m/>
  </r>
  <r>
    <d v="2019-07-03T00:00:00"/>
    <s v="Taxi Banque BCI-ES TV"/>
    <x v="0"/>
    <x v="3"/>
    <m/>
    <n v="1000"/>
    <n v="1.7600675865953253"/>
    <n v="568.16"/>
    <n v="-3619925"/>
    <s v="Evariste"/>
    <s v="Décharge"/>
    <x v="0"/>
    <s v="CONGO"/>
    <s v="PALF"/>
    <s v="ɣ"/>
    <m/>
  </r>
  <r>
    <d v="2019-07-03T00:00:00"/>
    <s v="Taxi ES TV-Firstmediac.com"/>
    <x v="0"/>
    <x v="3"/>
    <m/>
    <n v="1000"/>
    <n v="1.7600675865953253"/>
    <n v="568.16"/>
    <n v="-3620925"/>
    <s v="Evariste"/>
    <s v="Décharge"/>
    <x v="0"/>
    <s v="CONGO"/>
    <s v="PALF"/>
    <s v="ɣ"/>
    <m/>
  </r>
  <r>
    <d v="2019-07-03T00:00:00"/>
    <s v="Taxi Firstmediac.com-La Semaine Africaine"/>
    <x v="0"/>
    <x v="3"/>
    <m/>
    <n v="1000"/>
    <n v="1.7600675865953253"/>
    <n v="568.16"/>
    <n v="-3621925"/>
    <s v="Evariste"/>
    <s v="Décharge"/>
    <x v="0"/>
    <s v="CONGO"/>
    <s v="PALF"/>
    <s v="ɣ"/>
    <m/>
  </r>
  <r>
    <d v="2019-07-03T00:00:00"/>
    <s v="Taxi La Semaine Africaine-Radio Rurale"/>
    <x v="0"/>
    <x v="3"/>
    <m/>
    <n v="1000"/>
    <n v="1.7600675865953253"/>
    <n v="568.16"/>
    <n v="-3622925"/>
    <s v="Evariste"/>
    <s v="Décharge"/>
    <x v="0"/>
    <s v="CONGO"/>
    <s v="PALF"/>
    <s v="ɣ"/>
    <m/>
  </r>
  <r>
    <d v="2019-07-03T00:00:00"/>
    <s v="Taxi Radio Rurale-Groupecongomedias"/>
    <x v="0"/>
    <x v="3"/>
    <m/>
    <n v="1000"/>
    <n v="1.7600675865953253"/>
    <n v="568.16"/>
    <n v="-3623925"/>
    <s v="Evariste"/>
    <s v="Décharge"/>
    <x v="0"/>
    <s v="CONGO"/>
    <s v="PALF"/>
    <s v="ɣ"/>
    <m/>
  </r>
  <r>
    <d v="2019-07-03T00:00:00"/>
    <s v="Taxi Groupecongomedias.com-Radio Liberté"/>
    <x v="0"/>
    <x v="3"/>
    <m/>
    <n v="1000"/>
    <n v="1.7600675865953253"/>
    <n v="568.16"/>
    <n v="-3624925"/>
    <s v="Evariste"/>
    <s v="Décharge"/>
    <x v="0"/>
    <s v="CONGO"/>
    <s v="PALF"/>
    <s v="ɣ"/>
    <m/>
  </r>
  <r>
    <d v="2019-07-03T00:00:00"/>
    <s v="Taxi Radio Liberté-panoramik-actu.com"/>
    <x v="0"/>
    <x v="3"/>
    <m/>
    <n v="1000"/>
    <n v="1.7600675865953253"/>
    <n v="568.16"/>
    <n v="-3625925"/>
    <s v="Evariste"/>
    <s v="Décharge"/>
    <x v="0"/>
    <s v="CONGO"/>
    <s v="PALF"/>
    <s v="ɣ"/>
    <m/>
  </r>
  <r>
    <d v="2019-07-03T00:00:00"/>
    <s v="Taxi panoramik-actu.com-Bureau PALF"/>
    <x v="0"/>
    <x v="3"/>
    <m/>
    <n v="1000"/>
    <n v="1.7600675865953253"/>
    <n v="568.16"/>
    <n v="-3626925"/>
    <s v="Evariste"/>
    <s v="Décharge"/>
    <x v="0"/>
    <s v="CONGO"/>
    <s v="PALF"/>
    <s v="ɣ"/>
    <m/>
  </r>
  <r>
    <d v="2019-07-03T00:00:00"/>
    <s v="Taxi Domicile-Gare Stelimac (départ pour Ouesso)"/>
    <x v="0"/>
    <x v="4"/>
    <m/>
    <n v="1000"/>
    <n v="1.811889619684369"/>
    <n v="551.91"/>
    <n v="-3627925"/>
    <s v="i23c"/>
    <s v="Décharge"/>
    <x v="2"/>
    <s v="CONGO"/>
    <s v="PALF"/>
    <s v="ɣ"/>
    <m/>
  </r>
  <r>
    <d v="2019-07-03T00:00:00"/>
    <s v="Taxi Gare-Hôtel Casima-Hôtel 1-Hôtel 2 (recherche de l'hôtel)"/>
    <x v="0"/>
    <x v="4"/>
    <m/>
    <n v="1500"/>
    <n v="2.7178344295265533"/>
    <n v="551.91"/>
    <n v="-3629425"/>
    <s v="i23c"/>
    <s v="Décharge"/>
    <x v="2"/>
    <s v="CONGO"/>
    <s v="PALF"/>
    <s v="ɣ"/>
    <m/>
  </r>
  <r>
    <d v="2019-07-03T00:00:00"/>
    <s v="Taxi Résidence Ouesso- Agence charden farell pour recuperer l'argent des avocats"/>
    <x v="0"/>
    <x v="0"/>
    <m/>
    <n v="500"/>
    <n v="0.88003379329766263"/>
    <n v="568.16"/>
    <n v="-3629925"/>
    <s v="Amenophys"/>
    <s v="Décharge"/>
    <x v="0"/>
    <s v="CONGO"/>
    <s v="PALF"/>
    <s v="ɣ"/>
    <m/>
  </r>
  <r>
    <d v="2019-07-03T00:00:00"/>
    <s v="Complément frais de mission OUESSO/Maitre MALONGA "/>
    <x v="1"/>
    <x v="0"/>
    <m/>
    <n v="25000"/>
    <n v="44.001689664883131"/>
    <n v="568.16"/>
    <n v="-3654925"/>
    <s v="Amenophys"/>
    <s v="oui"/>
    <x v="0"/>
    <s v="CONGO"/>
    <s v="PALF"/>
    <s v="o"/>
    <m/>
  </r>
  <r>
    <d v="2019-07-03T00:00:00"/>
    <s v="Complément frais de mission OUESSO/Maitre ANICET"/>
    <x v="1"/>
    <x v="0"/>
    <m/>
    <n v="25000"/>
    <n v="44.001689664883131"/>
    <n v="568.16"/>
    <n v="-3679925"/>
    <s v="Amenophys"/>
    <s v="oui"/>
    <x v="0"/>
    <s v="CONGO"/>
    <s v="PALF"/>
    <s v="o"/>
    <m/>
  </r>
  <r>
    <d v="2019-07-03T00:00:00"/>
    <s v="Taxi Agence charden farell-DDEFO pour rencontrer le DD"/>
    <x v="0"/>
    <x v="0"/>
    <m/>
    <n v="500"/>
    <n v="0.88003379329766263"/>
    <n v="568.16"/>
    <n v="-3680425"/>
    <s v="Amenophys"/>
    <s v="Décharge"/>
    <x v="0"/>
    <s v="CONGO"/>
    <s v="PALF"/>
    <s v="ɣ"/>
    <m/>
  </r>
  <r>
    <d v="2019-07-03T00:00:00"/>
    <s v="Taxi DDEFO-CAO pour suivre l'audience avec l'agent EF"/>
    <x v="0"/>
    <x v="0"/>
    <m/>
    <n v="500"/>
    <n v="0.88003379329766263"/>
    <n v="568.16"/>
    <n v="-3680925"/>
    <s v="Amenophys"/>
    <s v="Décharge"/>
    <x v="0"/>
    <s v="CONGO"/>
    <s v="PALF"/>
    <s v="ɣ"/>
    <m/>
  </r>
  <r>
    <d v="2019-07-03T00:00:00"/>
    <s v="Taxi CAO-restaurant à Ouesso"/>
    <x v="0"/>
    <x v="0"/>
    <m/>
    <n v="500"/>
    <n v="0.88003379329766263"/>
    <n v="568.16"/>
    <n v="-3681425"/>
    <s v="Amenophys"/>
    <s v="Décharge"/>
    <x v="0"/>
    <s v="CONGO"/>
    <s v="PALF"/>
    <s v="ɣ"/>
    <m/>
  </r>
  <r>
    <d v="2019-07-03T00:00:00"/>
    <s v="Taxi restaurant-DDEFO pour effectuer la mensuration"/>
    <x v="0"/>
    <x v="0"/>
    <m/>
    <n v="250"/>
    <n v="0.44001689664883131"/>
    <n v="568.16"/>
    <n v="-3681675"/>
    <s v="Amenophys"/>
    <s v="Décharge"/>
    <x v="0"/>
    <s v="CONGO"/>
    <s v="PALF"/>
    <s v="ɣ"/>
    <m/>
  </r>
  <r>
    <d v="2019-07-03T00:00:00"/>
    <s v="Taxi DDEFO-MAO pour effectuer la visite geôle"/>
    <x v="0"/>
    <x v="0"/>
    <m/>
    <n v="500"/>
    <n v="0.88003379329766263"/>
    <n v="568.16"/>
    <n v="-3682175"/>
    <s v="Amenophys"/>
    <s v="Décharge"/>
    <x v="0"/>
    <s v="CONGO"/>
    <s v="PALF"/>
    <s v="ɣ"/>
    <m/>
  </r>
  <r>
    <d v="2019-07-03T00:00:00"/>
    <s v="Taxi MAO-restaurant à Ouesso"/>
    <x v="0"/>
    <x v="0"/>
    <m/>
    <n v="500"/>
    <n v="0.88003379329766263"/>
    <n v="568.16"/>
    <n v="-3682675"/>
    <s v="Amenophys"/>
    <s v="Décharge"/>
    <x v="0"/>
    <s v="CONGO"/>
    <s v="PALF"/>
    <s v="ɣ"/>
    <m/>
  </r>
  <r>
    <d v="2019-07-03T00:00:00"/>
    <s v="Taxi restaurant-Résidence Ouesso"/>
    <x v="0"/>
    <x v="0"/>
    <m/>
    <n v="500"/>
    <n v="0.88003379329766263"/>
    <n v="568.16"/>
    <n v="-3683175"/>
    <s v="Amenophys"/>
    <s v="Décharge"/>
    <x v="0"/>
    <s v="CONGO"/>
    <s v="PALF"/>
    <s v="ɣ"/>
    <m/>
  </r>
  <r>
    <d v="2019-07-03T00:00:00"/>
    <s v="Taxi (aller et retour) bureau-agence océan du nord de Talangai pour acheter les billets de Herick et moi à destination de Ouesso"/>
    <x v="0"/>
    <x v="0"/>
    <m/>
    <n v="2000"/>
    <n v="3.5201351731906505"/>
    <n v="568.16"/>
    <n v="-3685175"/>
    <s v="Jospin"/>
    <s v="Décharge"/>
    <x v="0"/>
    <s v="CONGO"/>
    <s v="PALF"/>
    <s v="ɣ"/>
    <m/>
  </r>
  <r>
    <d v="2019-07-03T00:00:00"/>
    <s v="Achat billet BZV-Ouesso pour Herick "/>
    <x v="0"/>
    <x v="0"/>
    <m/>
    <n v="20000"/>
    <n v="35.201351731906506"/>
    <n v="568.16"/>
    <n v="-3705175"/>
    <s v="Jospin"/>
    <s v="oui"/>
    <x v="0"/>
    <s v="CONGO"/>
    <s v="RALFF"/>
    <s v="o"/>
    <s v="22101"/>
  </r>
  <r>
    <d v="2019-07-03T00:00:00"/>
    <s v="Achat billets BZV-Ouesso pour Jopsin"/>
    <x v="0"/>
    <x v="0"/>
    <m/>
    <n v="20000"/>
    <n v="35.201351731906506"/>
    <n v="568.16"/>
    <n v="-3725175"/>
    <s v="Jospin"/>
    <s v="oui"/>
    <x v="0"/>
    <s v="CONGO"/>
    <s v="RALFF"/>
    <s v="o"/>
    <s v="22101"/>
  </r>
  <r>
    <d v="2019-07-03T00:00:00"/>
    <s v="Taxi: Hôtel-QG Conserv Congo"/>
    <x v="0"/>
    <x v="0"/>
    <m/>
    <n v="1000"/>
    <n v="1.7600675865953253"/>
    <n v="568.16"/>
    <n v="-3726175"/>
    <s v="Stone"/>
    <s v="Décharge"/>
    <x v="0"/>
    <s v="CONGO"/>
    <s v="PALF"/>
    <s v="ɣ"/>
    <m/>
  </r>
  <r>
    <d v="2019-07-03T00:00:00"/>
    <s v="Taxi: QG Conser Congo-Hôtel"/>
    <x v="0"/>
    <x v="0"/>
    <m/>
    <n v="1000"/>
    <n v="1.7600675865953253"/>
    <n v="568.16"/>
    <n v="-3727175"/>
    <s v="Stone"/>
    <s v="Décharge"/>
    <x v="0"/>
    <s v="CONGO"/>
    <s v="PALF"/>
    <s v="ɣ"/>
    <m/>
  </r>
  <r>
    <d v="2019-07-03T00:00:00"/>
    <s v="Taxi domicile-Bureau-domicile"/>
    <x v="0"/>
    <x v="5"/>
    <m/>
    <n v="2000"/>
    <n v="3.5283325100557477"/>
    <n v="566.84"/>
    <n v="-3729175"/>
    <s v="Shely"/>
    <s v="Décharge"/>
    <x v="1"/>
    <s v="CONGO"/>
    <s v="PALF"/>
    <s v="ɣ"/>
    <m/>
  </r>
  <r>
    <d v="2019-07-03T00:00:00"/>
    <s v="Food allowance pendant la pause"/>
    <x v="8"/>
    <x v="5"/>
    <m/>
    <n v="1000"/>
    <n v="1.7641662550278738"/>
    <n v="566.84"/>
    <n v="-3730175"/>
    <s v="Shely"/>
    <s v="Décharge"/>
    <x v="1"/>
    <s v="CONGO"/>
    <s v="PALF"/>
    <s v="ɣ"/>
    <m/>
  </r>
  <r>
    <d v="2019-07-03T00:00:00"/>
    <s v="Taxi bureau-logeur-bureau/dépot cheque guichet loyer ISSAMBO"/>
    <x v="0"/>
    <x v="5"/>
    <m/>
    <n v="2000"/>
    <n v="3.5283325100557477"/>
    <n v="566.84"/>
    <n v="-3732175"/>
    <s v="Shely"/>
    <s v="Décharge"/>
    <x v="1"/>
    <s v="CONGO"/>
    <s v="PALF"/>
    <s v="ɣ"/>
    <m/>
  </r>
  <r>
    <d v="2019-07-03T00:00:00"/>
    <s v="Taxi moto hôtel-ddef à djambala"/>
    <x v="0"/>
    <x v="0"/>
    <m/>
    <n v="300"/>
    <n v="0.52802027597859758"/>
    <n v="568.16"/>
    <n v="-3732475"/>
    <s v="Dalia"/>
    <s v="Décharge"/>
    <x v="0"/>
    <s v="CONGO"/>
    <s v="PALF"/>
    <s v="ɣ"/>
    <m/>
  </r>
  <r>
    <d v="2019-07-03T00:00:00"/>
    <s v="Taxi moto ddef-hôtel de l'avocat à djambala"/>
    <x v="0"/>
    <x v="0"/>
    <m/>
    <n v="300"/>
    <n v="0.52802027597859758"/>
    <n v="568.16"/>
    <n v="-3732775"/>
    <s v="Dalia"/>
    <s v="Décharge"/>
    <x v="0"/>
    <s v="CONGO"/>
    <s v="PALF"/>
    <s v="ɣ"/>
    <m/>
  </r>
  <r>
    <d v="2019-07-03T00:00:00"/>
    <s v="Taxi moto hôtel- agence océan du nord à djambala"/>
    <x v="0"/>
    <x v="0"/>
    <m/>
    <n v="300"/>
    <n v="0.52802027597859758"/>
    <n v="568.16"/>
    <n v="-3733075"/>
    <s v="Dalia"/>
    <s v="Décharge"/>
    <x v="0"/>
    <s v="CONGO"/>
    <s v="PALF"/>
    <s v="ɣ"/>
    <m/>
  </r>
  <r>
    <d v="2019-07-03T00:00:00"/>
    <s v="Taxi moto agence océan du nord-ddef à djambala"/>
    <x v="0"/>
    <x v="0"/>
    <m/>
    <n v="300"/>
    <n v="0.52802027597859758"/>
    <n v="568.16"/>
    <n v="-3733375"/>
    <s v="Dalia"/>
    <s v="Décharge"/>
    <x v="0"/>
    <s v="CONGO"/>
    <s v="PALF"/>
    <s v="ɣ"/>
    <m/>
  </r>
  <r>
    <d v="2019-07-03T00:00:00"/>
    <s v="Taxi moto ddef-TGI à djambala"/>
    <x v="0"/>
    <x v="0"/>
    <m/>
    <n v="300"/>
    <n v="0.52802027597859758"/>
    <n v="568.16"/>
    <n v="-3733675"/>
    <s v="Dalia"/>
    <s v="Décharge"/>
    <x v="0"/>
    <s v="CONGO"/>
    <s v="PALF"/>
    <s v="ɣ"/>
    <m/>
  </r>
  <r>
    <d v="2019-07-03T00:00:00"/>
    <s v="Taxi moto TGI- agence océan du nord à djambala"/>
    <x v="0"/>
    <x v="0"/>
    <m/>
    <n v="300"/>
    <n v="0.52802027597859758"/>
    <n v="568.16"/>
    <n v="-3733975"/>
    <s v="Dalia"/>
    <s v="Décharge"/>
    <x v="0"/>
    <s v="CONGO"/>
    <s v="PALF"/>
    <s v="ɣ"/>
    <m/>
  </r>
  <r>
    <d v="2019-07-03T00:00:00"/>
    <s v="Achat billet djambala-brazzaville"/>
    <x v="0"/>
    <x v="0"/>
    <m/>
    <n v="7000"/>
    <n v="12.320473106167277"/>
    <n v="568.16"/>
    <n v="-3740975"/>
    <s v="Dalia"/>
    <s v="oui"/>
    <x v="0"/>
    <s v="CONGO"/>
    <s v="PALF"/>
    <s v="o"/>
    <m/>
  </r>
  <r>
    <d v="2019-07-03T00:00:00"/>
    <s v="Taxi moto agence océan du nord-hôtel à djambala"/>
    <x v="0"/>
    <x v="0"/>
    <m/>
    <n v="300"/>
    <n v="0.52802027597859758"/>
    <n v="568.16"/>
    <n v="-3741275"/>
    <s v="Dalia"/>
    <s v="Décharge"/>
    <x v="0"/>
    <s v="CONGO"/>
    <s v="PALF"/>
    <s v="ɣ"/>
    <m/>
  </r>
  <r>
    <d v="2019-07-03T00:00:00"/>
    <s v="Taxi moto hôtel-restaurant à djambala"/>
    <x v="0"/>
    <x v="0"/>
    <m/>
    <n v="300"/>
    <n v="0.52802027597859758"/>
    <n v="568.16"/>
    <n v="-3741575"/>
    <s v="Dalia"/>
    <s v="Décharge"/>
    <x v="0"/>
    <s v="CONGO"/>
    <s v="PALF"/>
    <s v="ɣ"/>
    <m/>
  </r>
  <r>
    <d v="2019-07-03T00:00:00"/>
    <s v="Taxi moto restaurant-hôtel à djambala"/>
    <x v="0"/>
    <x v="0"/>
    <m/>
    <n v="300"/>
    <n v="0.52802027597859758"/>
    <n v="568.16"/>
    <n v="-3741875"/>
    <s v="Dalia"/>
    <s v="Décharge"/>
    <x v="0"/>
    <s v="CONGO"/>
    <s v="PALF"/>
    <s v="ɣ"/>
    <m/>
  </r>
  <r>
    <d v="2019-07-03T00:00:00"/>
    <s v="FRAIS RET.DEPLACE Chq n°3126103"/>
    <x v="9"/>
    <x v="2"/>
    <m/>
    <n v="3484"/>
    <n v="6.1320754716981138"/>
    <n v="568.16"/>
    <n v="-3745359"/>
    <s v="BCI"/>
    <n v="3126103"/>
    <x v="0"/>
    <s v="CONGO"/>
    <s v="PALF"/>
    <s v="o"/>
    <m/>
  </r>
  <r>
    <d v="2019-07-04T00:00:00"/>
    <s v="Taxi Bureau - Nouvelle Résidence"/>
    <x v="0"/>
    <x v="4"/>
    <m/>
    <n v="1000"/>
    <n v="1.811889619684369"/>
    <n v="551.91"/>
    <n v="-3746359"/>
    <s v="ci64"/>
    <s v="Décharge"/>
    <x v="2"/>
    <s v="CONGO"/>
    <s v="PALF"/>
    <s v="ɣ"/>
    <m/>
  </r>
  <r>
    <d v="2019-07-04T00:00:00"/>
    <s v="Taxi bureau-moungali"/>
    <x v="0"/>
    <x v="4"/>
    <m/>
    <n v="1000"/>
    <n v="1.811889619684369"/>
    <n v="551.91"/>
    <n v="-3747359"/>
    <s v="ci64"/>
    <s v="Décharge"/>
    <x v="2"/>
    <s v="CONGO"/>
    <s v="PALF"/>
    <s v="ɣ"/>
    <m/>
  </r>
  <r>
    <d v="2019-07-04T00:00:00"/>
    <s v="Taxi moungali-Talangaî"/>
    <x v="0"/>
    <x v="4"/>
    <m/>
    <n v="1000"/>
    <n v="1.811889619684369"/>
    <n v="551.91"/>
    <n v="-3748359"/>
    <s v="ci64"/>
    <s v="Décharge"/>
    <x v="2"/>
    <s v="CONGO"/>
    <s v="PALF"/>
    <s v="ɣ"/>
    <m/>
  </r>
  <r>
    <d v="2019-07-04T00:00:00"/>
    <s v="Taxi Talangaî-bureau"/>
    <x v="0"/>
    <x v="4"/>
    <m/>
    <n v="1500"/>
    <n v="2.7178344295265533"/>
    <n v="551.91"/>
    <n v="-3749859"/>
    <s v="ci64"/>
    <s v="Décharge"/>
    <x v="2"/>
    <s v="CONGO"/>
    <s v="PALF"/>
    <s v="ɣ"/>
    <m/>
  </r>
  <r>
    <d v="2019-07-04T00:00:00"/>
    <s v="Achat billet BZV-Makoua"/>
    <x v="0"/>
    <x v="4"/>
    <m/>
    <n v="15000"/>
    <n v="27.178344295265536"/>
    <n v="551.91"/>
    <n v="-3764859"/>
    <s v="ci64"/>
    <s v="050706002019--50"/>
    <x v="2"/>
    <s v="CONGO"/>
    <s v="PALF"/>
    <s v="o"/>
    <m/>
  </r>
  <r>
    <d v="2019-07-04T00:00:00"/>
    <s v="Taxi: bureau-UBA/UBA-bureau"/>
    <x v="0"/>
    <x v="0"/>
    <m/>
    <n v="2000"/>
    <n v="3.5201351731906505"/>
    <n v="568.16"/>
    <n v="-3766859"/>
    <s v="Mésange"/>
    <s v="Décharge"/>
    <x v="0"/>
    <s v="CONGO"/>
    <s v="PALF"/>
    <s v="ɣ"/>
    <m/>
  </r>
  <r>
    <d v="2019-07-04T00:00:00"/>
    <s v="Frais de Transfert charden farell à i23c /OUESSO"/>
    <x v="4"/>
    <x v="2"/>
    <m/>
    <n v="800"/>
    <n v="1.4080540692762602"/>
    <n v="568.16"/>
    <n v="-3767659"/>
    <s v="Mésange"/>
    <s v="08/GCF"/>
    <x v="0"/>
    <s v="CONGO"/>
    <s v="PALF"/>
    <s v="o"/>
    <m/>
  </r>
  <r>
    <d v="2019-07-04T00:00:00"/>
    <s v="Frais de Transfert charden farell à i23c/OUESSO"/>
    <x v="4"/>
    <x v="2"/>
    <m/>
    <n v="7500"/>
    <n v="13.200506899464941"/>
    <n v="568.16"/>
    <n v="-3775159"/>
    <s v="Mésange"/>
    <s v="14/GCF"/>
    <x v="0"/>
    <s v="CONGO"/>
    <s v="PALF"/>
    <s v="o"/>
    <m/>
  </r>
  <r>
    <d v="2019-07-04T00:00:00"/>
    <s v="Taxi Bureau PALF-Nouvelle Résidence PALF"/>
    <x v="0"/>
    <x v="3"/>
    <m/>
    <n v="1000"/>
    <n v="1.7600675865953253"/>
    <n v="568.16"/>
    <n v="-3776159"/>
    <s v="Evariste"/>
    <s v="Décharge"/>
    <x v="0"/>
    <s v="CONGO"/>
    <s v="PALF"/>
    <s v="ɣ"/>
    <m/>
  </r>
  <r>
    <d v="2019-07-04T00:00:00"/>
    <s v="Taxi Bureau PALF-Nouvelle Résidence PALF"/>
    <x v="0"/>
    <x v="3"/>
    <m/>
    <n v="1000"/>
    <n v="1.7600675865953253"/>
    <n v="568.16"/>
    <n v="-3777159"/>
    <s v="Evariste"/>
    <s v="Décharge"/>
    <x v="0"/>
    <s v="CONGO"/>
    <s v="PALF"/>
    <s v="ɣ"/>
    <m/>
  </r>
  <r>
    <d v="2019-07-04T00:00:00"/>
    <s v="Taxi Hôtel 1-Hôtel 2-Hôtel 3 (renseignement pour changement d'hôtel)"/>
    <x v="0"/>
    <x v="4"/>
    <m/>
    <n v="1000"/>
    <n v="1.811889619684369"/>
    <n v="551.91"/>
    <n v="-3778159"/>
    <s v="i23c"/>
    <s v="Décharge"/>
    <x v="2"/>
    <s v="CONGO"/>
    <s v="PALF"/>
    <s v="ɣ"/>
    <m/>
  </r>
  <r>
    <d v="2019-07-04T00:00:00"/>
    <s v="Paiement frais d'hôtel pour une nuitée du 3 au 4 juillet 2019"/>
    <x v="2"/>
    <x v="4"/>
    <m/>
    <n v="15000"/>
    <n v="27.178344295265536"/>
    <n v="551.91"/>
    <n v="-3793159"/>
    <s v="i23c"/>
    <n v="3"/>
    <x v="2"/>
    <s v="CONGO"/>
    <s v="PALF"/>
    <s v="o"/>
    <m/>
  </r>
  <r>
    <d v="2019-07-04T00:00:00"/>
    <s v="Taxi hôtel 1-Hôtel 2 (changement d'hôtel)"/>
    <x v="0"/>
    <x v="4"/>
    <m/>
    <n v="500"/>
    <n v="0.90594480984218451"/>
    <n v="551.91"/>
    <n v="-3793659"/>
    <s v="i23c"/>
    <s v="Décharge"/>
    <x v="2"/>
    <s v="CONGO"/>
    <s v="PALF"/>
    <s v="ɣ"/>
    <m/>
  </r>
  <r>
    <d v="2019-07-04T00:00:00"/>
    <s v="Achat boisson et repas pour la cible en renforcement de la confiance"/>
    <x v="13"/>
    <x v="4"/>
    <m/>
    <n v="5000"/>
    <n v="9.0594480984218446"/>
    <n v="551.91"/>
    <n v="-3798659"/>
    <s v="i23c"/>
    <s v="Décharge"/>
    <x v="2"/>
    <s v="CONGO"/>
    <s v="PALF"/>
    <s v="ɣ"/>
    <m/>
  </r>
  <r>
    <d v="2019-07-04T00:00:00"/>
    <s v="Taxi Hôtel-Charden Farell-Hôtel (retrait des especes et complément de budget)"/>
    <x v="0"/>
    <x v="4"/>
    <m/>
    <n v="1000"/>
    <n v="1.811889619684369"/>
    <n v="551.91"/>
    <n v="-3799659"/>
    <s v="i23c"/>
    <s v="Décharge"/>
    <x v="2"/>
    <s v="CONGO"/>
    <s v="PALF"/>
    <s v="ɣ"/>
    <m/>
  </r>
  <r>
    <d v="2019-07-04T00:00:00"/>
    <s v="Taxi hôtel-De Chez la cible (voir les produits, transport payé par tête et selon la distance)"/>
    <x v="0"/>
    <x v="4"/>
    <m/>
    <n v="2000"/>
    <n v="3.623779239368738"/>
    <n v="551.91"/>
    <n v="-3801659"/>
    <s v="i23c"/>
    <s v="Décharge"/>
    <x v="2"/>
    <s v="CONGO"/>
    <s v="PALF"/>
    <s v="ɣ"/>
    <m/>
  </r>
  <r>
    <d v="2019-07-04T00:00:00"/>
    <s v="Taxi De Chez la cible-Place rouge (dépalcement avant de voir les produits)"/>
    <x v="0"/>
    <x v="4"/>
    <m/>
    <n v="1500"/>
    <n v="2.7178344295265533"/>
    <n v="551.91"/>
    <n v="-3803159"/>
    <s v="i23c"/>
    <s v="Décharge"/>
    <x v="2"/>
    <s v="CONGO"/>
    <s v="PALF"/>
    <s v="ɣ"/>
    <m/>
  </r>
  <r>
    <d v="2019-07-04T00:00:00"/>
    <s v="Achat boisson et repas pour 04 cibles en renforcement de la confiance"/>
    <x v="13"/>
    <x v="4"/>
    <m/>
    <n v="10000"/>
    <n v="18.118896196843689"/>
    <n v="551.91"/>
    <n v="-3813159"/>
    <s v="i23c"/>
    <s v="Décharge"/>
    <x v="2"/>
    <s v="CONGO"/>
    <s v="PALF"/>
    <s v="ɣ"/>
    <m/>
  </r>
  <r>
    <d v="2019-07-04T00:00:00"/>
    <s v="Taxi Place rouge-Hôtel (ensemble avec la cible)"/>
    <x v="0"/>
    <x v="4"/>
    <m/>
    <n v="1000"/>
    <n v="1.811889619684369"/>
    <n v="551.91"/>
    <n v="-3814159"/>
    <s v="i23c"/>
    <s v="Décharge"/>
    <x v="2"/>
    <s v="CONGO"/>
    <s v="PALF"/>
    <s v="ɣ"/>
    <m/>
  </r>
  <r>
    <d v="2019-07-04T00:00:00"/>
    <s v="Taxi Résidence-hôtel faire une reservation, non faite suite au manque de chambre disponible"/>
    <x v="0"/>
    <x v="0"/>
    <m/>
    <n v="500"/>
    <n v="0.88003379329766263"/>
    <n v="568.16"/>
    <n v="-3814659"/>
    <s v="Amenophys"/>
    <s v="Décharge"/>
    <x v="0"/>
    <s v="CONGO"/>
    <s v="PALF"/>
    <s v="ɣ"/>
    <m/>
  </r>
  <r>
    <d v="2019-07-04T00:00:00"/>
    <s v="Taxi hôtel1-hôtel2, resevation faite"/>
    <x v="0"/>
    <x v="0"/>
    <m/>
    <n v="500"/>
    <n v="0.88003379329766263"/>
    <n v="568.16"/>
    <n v="-3815159"/>
    <s v="Amenophys"/>
    <s v="Décharge"/>
    <x v="0"/>
    <s v="CONGO"/>
    <s v="PALF"/>
    <s v="ɣ"/>
    <m/>
  </r>
  <r>
    <d v="2019-07-04T00:00:00"/>
    <s v="Taxi hôtel -ddefo pour rencontrer le ddef qui est parti à bzv le matin et la dppi était à une veillée"/>
    <x v="0"/>
    <x v="0"/>
    <m/>
    <n v="500"/>
    <n v="0.88003379329766263"/>
    <n v="568.16"/>
    <n v="-3815659"/>
    <s v="Amenophys"/>
    <s v="Décharge"/>
    <x v="0"/>
    <s v="CONGO"/>
    <s v="PALF"/>
    <s v="ɣ"/>
    <m/>
  </r>
  <r>
    <d v="2019-07-04T00:00:00"/>
    <s v="Taxi DDEFO-CAO pour suivre l'audience avec un agent EF"/>
    <x v="0"/>
    <x v="0"/>
    <m/>
    <n v="500"/>
    <n v="0.88003379329766263"/>
    <n v="568.16"/>
    <n v="-3816159"/>
    <s v="Amenophys"/>
    <s v="Décharge"/>
    <x v="0"/>
    <s v="CONGO"/>
    <s v="PALF"/>
    <s v="ɣ"/>
    <m/>
  </r>
  <r>
    <d v="2019-07-04T00:00:00"/>
    <s v="Taxi CAO-hôtel pour inspection des lieux"/>
    <x v="0"/>
    <x v="0"/>
    <m/>
    <n v="500"/>
    <n v="0.88003379329766263"/>
    <n v="568.16"/>
    <n v="-3816659"/>
    <s v="Amenophys"/>
    <s v="Décharge"/>
    <x v="0"/>
    <s v="CONGO"/>
    <s v="PALF"/>
    <s v="ɣ"/>
    <m/>
  </r>
  <r>
    <d v="2019-07-04T00:00:00"/>
    <s v="Taxi hôtel -restaurant"/>
    <x v="0"/>
    <x v="0"/>
    <m/>
    <n v="500"/>
    <n v="0.88003379329766263"/>
    <n v="568.16"/>
    <n v="-3817159"/>
    <s v="Amenophys"/>
    <s v="Décharge"/>
    <x v="0"/>
    <s v="CONGO"/>
    <s v="PALF"/>
    <s v="ɣ"/>
    <m/>
  </r>
  <r>
    <d v="2019-07-04T00:00:00"/>
    <s v="Taxi restaurant-secretariat pour imprimer un document "/>
    <x v="0"/>
    <x v="0"/>
    <m/>
    <n v="500"/>
    <n v="0.88003379329766263"/>
    <n v="568.16"/>
    <n v="-3817659"/>
    <s v="Amenophys"/>
    <s v="Décharge"/>
    <x v="0"/>
    <s v="CONGO"/>
    <s v="PALF"/>
    <s v="ɣ"/>
    <m/>
  </r>
  <r>
    <d v="2019-07-04T00:00:00"/>
    <s v="Taxi secretariat-Résidence"/>
    <x v="0"/>
    <x v="0"/>
    <m/>
    <n v="500"/>
    <n v="0.88003379329766263"/>
    <n v="568.16"/>
    <n v="-3818159"/>
    <s v="Amenophys"/>
    <s v="Décharge"/>
    <x v="0"/>
    <s v="CONGO"/>
    <s v="PALF"/>
    <s v="ɣ"/>
    <m/>
  </r>
  <r>
    <d v="2019-07-04T00:00:00"/>
    <s v="Taxi domicile-agence océan du nord de talangai "/>
    <x v="0"/>
    <x v="0"/>
    <m/>
    <n v="2000"/>
    <n v="3.5201351731906505"/>
    <n v="568.16"/>
    <n v="-3820159"/>
    <s v="Jospin"/>
    <s v="Décharge"/>
    <x v="0"/>
    <s v="CONGO"/>
    <s v="PALF"/>
    <s v="ɣ"/>
    <m/>
  </r>
  <r>
    <d v="2019-07-04T00:00:00"/>
    <s v="Taxi à Ouesso gare routière océan du nord-hôtel "/>
    <x v="0"/>
    <x v="0"/>
    <m/>
    <n v="500"/>
    <n v="0.88003379329766263"/>
    <n v="568.16"/>
    <n v="-3820659"/>
    <s v="Jospin"/>
    <s v="Décharge"/>
    <x v="0"/>
    <s v="CONGO"/>
    <s v="PALF"/>
    <s v="ɣ"/>
    <m/>
  </r>
  <r>
    <d v="2019-07-04T00:00:00"/>
    <s v="Taxi: Hôtel-QG Conserv Congo"/>
    <x v="0"/>
    <x v="0"/>
    <m/>
    <n v="1000"/>
    <n v="1.7600675865953253"/>
    <n v="568.16"/>
    <n v="-3821659"/>
    <s v="Stone"/>
    <s v="Décharge"/>
    <x v="0"/>
    <s v="CONGO"/>
    <s v="PALF"/>
    <s v="ɣ"/>
    <m/>
  </r>
  <r>
    <d v="2019-07-04T00:00:00"/>
    <s v="Taxi: QG Conser Congo-Hôtel"/>
    <x v="0"/>
    <x v="0"/>
    <m/>
    <n v="1000"/>
    <n v="1.7600675865953253"/>
    <n v="568.16"/>
    <n v="-3822659"/>
    <s v="Stone"/>
    <s v="Décharge"/>
    <x v="0"/>
    <s v="CONGO"/>
    <s v="PALF"/>
    <s v="ɣ"/>
    <m/>
  </r>
  <r>
    <d v="2019-07-04T00:00:00"/>
    <s v="Taxi domicile-Bureau-domicile"/>
    <x v="0"/>
    <x v="5"/>
    <m/>
    <n v="2000"/>
    <n v="3.5283325100557477"/>
    <n v="566.84"/>
    <n v="-3824659"/>
    <s v="Shely"/>
    <s v="Décharge"/>
    <x v="1"/>
    <s v="CONGO"/>
    <s v="PALF"/>
    <s v="ɣ"/>
    <m/>
  </r>
  <r>
    <d v="2019-07-04T00:00:00"/>
    <s v="Food allowance pendant la pause"/>
    <x v="8"/>
    <x v="5"/>
    <m/>
    <n v="1000"/>
    <n v="1.7641662550278738"/>
    <n v="566.84"/>
    <n v="-3825659"/>
    <s v="Shely"/>
    <s v="Décharge"/>
    <x v="1"/>
    <s v="CONGO"/>
    <s v="PALF"/>
    <s v="ɣ"/>
    <m/>
  </r>
  <r>
    <d v="2019-07-04T00:00:00"/>
    <s v="Taxi Bureau-Agence charden farell-Bureau"/>
    <x v="0"/>
    <x v="5"/>
    <m/>
    <n v="1000"/>
    <n v="1.7641662550278738"/>
    <n v="566.84"/>
    <n v="-3826659"/>
    <s v="Shely"/>
    <s v="Décharge"/>
    <x v="1"/>
    <s v="CONGO"/>
    <s v="PALF"/>
    <s v="ɣ"/>
    <m/>
  </r>
  <r>
    <d v="2019-07-04T00:00:00"/>
    <s v="Taxi Bureau-Agence charden farell-Bureau"/>
    <x v="0"/>
    <x v="5"/>
    <m/>
    <n v="1000"/>
    <n v="1.7641662550278738"/>
    <n v="566.84"/>
    <n v="-3827659"/>
    <s v="Shely"/>
    <s v="Décharge"/>
    <x v="1"/>
    <s v="CONGO"/>
    <s v="PALF"/>
    <s v="ɣ"/>
    <m/>
  </r>
  <r>
    <d v="2019-07-04T00:00:00"/>
    <s v="Paiement frais d'hôtel à djambala du 01 au 04 Juillet 2019 soit 3 nuitées"/>
    <x v="2"/>
    <x v="0"/>
    <m/>
    <n v="30000"/>
    <n v="52.802027597859762"/>
    <n v="568.16"/>
    <n v="-3857659"/>
    <s v="Dalia"/>
    <n v="214"/>
    <x v="0"/>
    <s v="CONGO"/>
    <s v="PALF"/>
    <s v="o"/>
    <m/>
  </r>
  <r>
    <d v="2019-07-04T00:00:00"/>
    <s v="Food allowance à djambala du 01 au 04 Juillet 2019"/>
    <x v="2"/>
    <x v="0"/>
    <m/>
    <n v="30000"/>
    <n v="52.802027597859762"/>
    <n v="568.16"/>
    <n v="-3887659"/>
    <s v="Dalia"/>
    <s v="Décharge"/>
    <x v="0"/>
    <s v="CONGO"/>
    <s v="PALF"/>
    <s v="ɣ"/>
    <m/>
  </r>
  <r>
    <d v="2019-07-04T00:00:00"/>
    <s v="Taxi moto hôtel- agence océan du nord à djambala"/>
    <x v="0"/>
    <x v="0"/>
    <m/>
    <n v="300"/>
    <n v="0.52802027597859758"/>
    <n v="568.16"/>
    <n v="-3887959"/>
    <s v="Dalia"/>
    <s v="Décharge"/>
    <x v="0"/>
    <s v="CONGO"/>
    <s v="PALF"/>
    <s v="ɣ"/>
    <m/>
  </r>
  <r>
    <d v="2019-07-04T00:00:00"/>
    <s v="Taxi agence océan du nord mikalou-domicile"/>
    <x v="0"/>
    <x v="0"/>
    <m/>
    <n v="1500"/>
    <n v="2.6401013798929882"/>
    <n v="568.16"/>
    <n v="-3889459"/>
    <s v="Dalia"/>
    <s v="Décharge"/>
    <x v="0"/>
    <s v="CONGO"/>
    <s v="PALF"/>
    <s v="ɣ"/>
    <m/>
  </r>
  <r>
    <d v="2019-07-04T00:00:00"/>
    <s v="Taxi à BZV : domicile - gare routière à destination de Ouesso "/>
    <x v="0"/>
    <x v="0"/>
    <m/>
    <n v="1000"/>
    <n v="1.7600675865953253"/>
    <n v="568.16"/>
    <n v="-3890459"/>
    <s v="Herick"/>
    <s v="Décharge "/>
    <x v="0"/>
    <s v="CONGO"/>
    <s v="PALF"/>
    <s v="ɣ"/>
    <m/>
  </r>
  <r>
    <d v="2019-07-04T00:00:00"/>
    <s v="Taxi à Ouesso : gare routière - hôtel "/>
    <x v="0"/>
    <x v="0"/>
    <m/>
    <n v="500"/>
    <n v="0.88003379329766263"/>
    <n v="568.16"/>
    <n v="-3890959"/>
    <s v="Herick"/>
    <s v="Décharge "/>
    <x v="0"/>
    <s v="CONGO"/>
    <s v="PALF"/>
    <s v="ɣ"/>
    <m/>
  </r>
  <r>
    <d v="2019-07-05T00:00:00"/>
    <s v="Taxi La Poudrière-Talangaî"/>
    <x v="0"/>
    <x v="4"/>
    <m/>
    <n v="2000"/>
    <n v="3.623779239368738"/>
    <n v="551.91"/>
    <n v="-3892959"/>
    <s v="ci64"/>
    <s v="Décharge"/>
    <x v="2"/>
    <s v="CONGO"/>
    <s v="PALF"/>
    <s v="ɣ"/>
    <m/>
  </r>
  <r>
    <d v="2019-07-05T00:00:00"/>
    <s v="Course taxi à Makoua"/>
    <x v="0"/>
    <x v="4"/>
    <m/>
    <n v="1000"/>
    <n v="1.811889619684369"/>
    <n v="551.91"/>
    <n v="-3893959"/>
    <s v="ci64"/>
    <s v="Décharge"/>
    <x v="2"/>
    <s v="CONGO"/>
    <s v="PALF"/>
    <s v="ɣ"/>
    <m/>
  </r>
  <r>
    <d v="2019-07-05T00:00:00"/>
    <s v="Taxi Bureau-Nouvelle résidence"/>
    <x v="0"/>
    <x v="0"/>
    <m/>
    <n v="1000"/>
    <n v="1.7600675865953253"/>
    <n v="568.16"/>
    <n v="-3894959"/>
    <s v="Alexis"/>
    <s v="Décharge"/>
    <x v="0"/>
    <s v="CONGO"/>
    <s v="PALF"/>
    <s v="ɣ"/>
    <m/>
  </r>
  <r>
    <d v="2019-07-05T00:00:00"/>
    <s v="Taxi Bureau-Nouvelle résidence"/>
    <x v="0"/>
    <x v="0"/>
    <m/>
    <n v="1000"/>
    <n v="1.7600675865953253"/>
    <n v="568.16"/>
    <n v="-3895959"/>
    <s v="Alexis"/>
    <s v="Décharge"/>
    <x v="0"/>
    <s v="CONGO"/>
    <s v="PALF"/>
    <s v="ɣ"/>
    <m/>
  </r>
  <r>
    <d v="2019-07-05T00:00:00"/>
    <s v="Taxi Bureau-Nouvelle résidence"/>
    <x v="0"/>
    <x v="0"/>
    <m/>
    <n v="1000"/>
    <n v="1.7600675865953253"/>
    <n v="568.16"/>
    <n v="-3896959"/>
    <s v="Alexis"/>
    <s v="Décharge"/>
    <x v="0"/>
    <s v="CONGO"/>
    <s v="PALF"/>
    <s v="ɣ"/>
    <m/>
  </r>
  <r>
    <d v="2019-07-05T00:00:00"/>
    <s v="Taxi Bureau-Nouvelle résidence"/>
    <x v="0"/>
    <x v="0"/>
    <m/>
    <n v="1000"/>
    <n v="1.7600675865953253"/>
    <n v="568.16"/>
    <n v="-3897959"/>
    <s v="Alexis"/>
    <s v="Décharge"/>
    <x v="0"/>
    <s v="CONGO"/>
    <s v="PALF"/>
    <s v="ɣ"/>
    <m/>
  </r>
  <r>
    <d v="2019-07-05T00:00:00"/>
    <s v="Taxi Bureau-Nouvelle résidence"/>
    <x v="0"/>
    <x v="0"/>
    <m/>
    <n v="1000"/>
    <n v="1.7600675865953253"/>
    <n v="568.16"/>
    <n v="-3898959"/>
    <s v="Alexis"/>
    <s v="Décharge"/>
    <x v="0"/>
    <s v="CONGO"/>
    <s v="PALF"/>
    <s v="ɣ"/>
    <m/>
  </r>
  <r>
    <d v="2019-07-05T00:00:00"/>
    <s v="Taxi Bureau-Nouvelle résidence"/>
    <x v="0"/>
    <x v="0"/>
    <m/>
    <n v="1000"/>
    <n v="1.7600675865953253"/>
    <n v="568.16"/>
    <n v="-3899959"/>
    <s v="Alexis"/>
    <s v="Décharge"/>
    <x v="0"/>
    <s v="CONGO"/>
    <s v="PALF"/>
    <s v="ɣ"/>
    <m/>
  </r>
  <r>
    <d v="2019-07-05T00:00:00"/>
    <s v="Frais de Transfert à Gaudet en RDC par l'agence MILEDI/RDC"/>
    <x v="4"/>
    <x v="2"/>
    <m/>
    <n v="9000"/>
    <n v="15.840608279357928"/>
    <n v="568.16"/>
    <n v="-3908959"/>
    <s v="Mésange"/>
    <s v="oui"/>
    <x v="0"/>
    <s v="CONGO"/>
    <s v="PALF"/>
    <s v="o"/>
    <m/>
  </r>
  <r>
    <d v="2019-07-05T00:00:00"/>
    <s v="Frais de Transfert charden farell à Amenophys/Ouesso"/>
    <x v="4"/>
    <x v="2"/>
    <m/>
    <n v="1400"/>
    <n v="2.4640946212334556"/>
    <n v="568.16"/>
    <n v="-3910359"/>
    <s v="Mésange"/>
    <s v="07/GCF"/>
    <x v="0"/>
    <s v="CONGO"/>
    <s v="PALF"/>
    <s v="o"/>
    <m/>
  </r>
  <r>
    <d v="2019-07-05T00:00:00"/>
    <s v="Taxi:bureau-MEF pour dépôt du contrat d'avocat pour signature/MEF-bureau"/>
    <x v="0"/>
    <x v="0"/>
    <m/>
    <n v="2000"/>
    <n v="3.5201351731906505"/>
    <n v="568.16"/>
    <n v="-3912359"/>
    <s v="Mésange"/>
    <s v="Décharge"/>
    <x v="0"/>
    <s v="CONGO"/>
    <s v="PALF"/>
    <s v="ɣ"/>
    <m/>
  </r>
  <r>
    <d v="2019-07-05T00:00:00"/>
    <s v="Taxi Bureau PALF-Diata"/>
    <x v="0"/>
    <x v="3"/>
    <m/>
    <n v="1000"/>
    <n v="1.7600675865953253"/>
    <n v="568.16"/>
    <n v="-3913359"/>
    <s v="Evariste"/>
    <s v="Décharge"/>
    <x v="0"/>
    <s v="CONGO"/>
    <s v="PALF"/>
    <s v="ɣ"/>
    <m/>
  </r>
  <r>
    <d v="2019-07-05T00:00:00"/>
    <s v="Taxi Diata-Bureau PALF"/>
    <x v="0"/>
    <x v="3"/>
    <m/>
    <n v="1000"/>
    <n v="1.7600675865953253"/>
    <n v="568.16"/>
    <n v="-3914359"/>
    <s v="Evariste"/>
    <s v="Décharge"/>
    <x v="0"/>
    <s v="CONGO"/>
    <s v="PALF"/>
    <s v="ɣ"/>
    <m/>
  </r>
  <r>
    <d v="2019-07-05T00:00:00"/>
    <s v="Taxi Bureau PALF-Western Union LCB"/>
    <x v="0"/>
    <x v="3"/>
    <m/>
    <n v="1000"/>
    <n v="1.7600675865953253"/>
    <n v="568.16"/>
    <n v="-3915359"/>
    <s v="Evariste"/>
    <s v="Décharge"/>
    <x v="0"/>
    <s v="CONGO"/>
    <s v="PALF"/>
    <s v="ɣ"/>
    <m/>
  </r>
  <r>
    <d v="2019-07-05T00:00:00"/>
    <s v="Taxi Western union LCB-UBA Banque"/>
    <x v="0"/>
    <x v="3"/>
    <m/>
    <n v="1000"/>
    <n v="1.7600675865953253"/>
    <n v="568.16"/>
    <n v="-3916359"/>
    <s v="Evariste"/>
    <s v="Décharge"/>
    <x v="0"/>
    <s v="CONGO"/>
    <s v="PALF"/>
    <s v="ɣ"/>
    <m/>
  </r>
  <r>
    <d v="2019-07-05T00:00:00"/>
    <s v="Taxi UBA Banque-Beach de Brazzaville"/>
    <x v="0"/>
    <x v="3"/>
    <m/>
    <n v="1000"/>
    <n v="1.7600675865953253"/>
    <n v="568.16"/>
    <n v="-3917359"/>
    <s v="Evariste"/>
    <s v="Décharge"/>
    <x v="0"/>
    <s v="CONGO"/>
    <s v="PALF"/>
    <s v="ɣ"/>
    <m/>
  </r>
  <r>
    <d v="2019-07-05T00:00:00"/>
    <s v="Taxi Beach de Brazzaville-Bureau PALF"/>
    <x v="0"/>
    <x v="3"/>
    <m/>
    <n v="1000"/>
    <n v="1.7600675865953253"/>
    <n v="568.16"/>
    <n v="-3918359"/>
    <s v="Evariste"/>
    <s v="Décharge"/>
    <x v="0"/>
    <s v="CONGO"/>
    <s v="PALF"/>
    <s v="ɣ"/>
    <m/>
  </r>
  <r>
    <d v="2019-07-05T00:00:00"/>
    <s v="Taxi Bureau PALF-Congo Télécom"/>
    <x v="0"/>
    <x v="3"/>
    <m/>
    <n v="1000"/>
    <n v="1.7600675865953253"/>
    <n v="568.16"/>
    <n v="-3919359"/>
    <s v="Evariste"/>
    <s v="Décharge"/>
    <x v="0"/>
    <s v="CONGO"/>
    <s v="PALF"/>
    <s v="ɣ"/>
    <m/>
  </r>
  <r>
    <d v="2019-07-05T00:00:00"/>
    <s v="Taxi Congo Télécom-Bureau PALF"/>
    <x v="0"/>
    <x v="3"/>
    <m/>
    <n v="1000"/>
    <n v="1.7600675865953253"/>
    <n v="568.16"/>
    <n v="-3920359"/>
    <s v="Evariste"/>
    <s v="Décharge"/>
    <x v="0"/>
    <s v="CONGO"/>
    <s v="PALF"/>
    <s v="ɣ"/>
    <m/>
  </r>
  <r>
    <d v="2019-07-05T00:00:00"/>
    <s v="Taxi hôtel-De Chez la cible (voir les produits)"/>
    <x v="0"/>
    <x v="4"/>
    <m/>
    <n v="2000"/>
    <n v="3.623779239368738"/>
    <n v="551.91"/>
    <n v="-3922359"/>
    <s v="i23c"/>
    <s v="Décharge"/>
    <x v="2"/>
    <s v="CONGO"/>
    <s v="PALF"/>
    <s v="ɣ"/>
    <m/>
  </r>
  <r>
    <d v="2019-07-05T00:00:00"/>
    <s v="Achat boisson (en attente de l'allié de la cible)"/>
    <x v="13"/>
    <x v="4"/>
    <m/>
    <n v="3000"/>
    <n v="5.4356688590531066"/>
    <n v="551.91"/>
    <n v="-3925359"/>
    <s v="i23c"/>
    <s v="Décharge"/>
    <x v="2"/>
    <s v="CONGO"/>
    <s v="PALF"/>
    <s v="ɣ"/>
    <m/>
  </r>
  <r>
    <d v="2019-07-05T00:00:00"/>
    <s v="Taxi De Chez la cible-Aéroport (accompagné de la cible voir son allié)"/>
    <x v="0"/>
    <x v="4"/>
    <m/>
    <n v="1500"/>
    <n v="2.7178344295265533"/>
    <n v="551.91"/>
    <n v="-3926859"/>
    <s v="i23c"/>
    <s v="Décharge"/>
    <x v="2"/>
    <s v="CONGO"/>
    <s v="PALF"/>
    <s v="ɣ"/>
    <m/>
  </r>
  <r>
    <d v="2019-07-05T00:00:00"/>
    <s v="Taxi Aéroport-Hôtel (retour seul à l'hôtel)"/>
    <x v="0"/>
    <x v="4"/>
    <m/>
    <n v="500"/>
    <n v="0.90594480984218451"/>
    <n v="551.91"/>
    <n v="-3927359"/>
    <s v="i23c"/>
    <s v="Décharge"/>
    <x v="2"/>
    <s v="CONGO"/>
    <s v="PALF"/>
    <s v="ɣ"/>
    <m/>
  </r>
  <r>
    <d v="2019-07-05T00:00:00"/>
    <s v="Achat boisson et repas pour l'allié de la cible (renforcement de la confiance)"/>
    <x v="13"/>
    <x v="4"/>
    <m/>
    <n v="2000"/>
    <n v="3.623779239368738"/>
    <n v="551.91"/>
    <n v="-3929359"/>
    <s v="i23c"/>
    <s v="Décharge"/>
    <x v="2"/>
    <s v="CONGO"/>
    <s v="PALF"/>
    <s v="ɣ"/>
    <m/>
  </r>
  <r>
    <d v="2019-07-05T00:00:00"/>
    <s v="Taxi Hôtel-Place rouge (A trois dans le taxi pour voir Chaga)"/>
    <x v="0"/>
    <x v="4"/>
    <m/>
    <n v="1500"/>
    <n v="2.7178344295265533"/>
    <n v="551.91"/>
    <n v="-3930859"/>
    <s v="i23c"/>
    <s v="Décharge"/>
    <x v="2"/>
    <s v="CONGO"/>
    <s v="PALF"/>
    <s v="ɣ"/>
    <m/>
  </r>
  <r>
    <d v="2019-07-05T00:00:00"/>
    <s v="Achat bière (rencontre avec les 3 cibles)"/>
    <x v="13"/>
    <x v="4"/>
    <m/>
    <n v="3000"/>
    <n v="5.4356688590531066"/>
    <n v="551.91"/>
    <n v="-3933859"/>
    <s v="i23c"/>
    <s v="Décharge"/>
    <x v="2"/>
    <s v="CONGO"/>
    <s v="PALF"/>
    <s v="ɣ"/>
    <m/>
  </r>
  <r>
    <d v="2019-07-05T00:00:00"/>
    <s v="Taxi Place rouge-Hôtel (retour à l'hôtel avec les 2 cibles)"/>
    <x v="0"/>
    <x v="4"/>
    <m/>
    <n v="1500"/>
    <n v="2.7178344295265533"/>
    <n v="551.91"/>
    <n v="-3935359"/>
    <s v="i23c"/>
    <s v="Décharge"/>
    <x v="2"/>
    <s v="CONGO"/>
    <s v="PALF"/>
    <s v="ɣ"/>
    <m/>
  </r>
  <r>
    <d v="2019-07-05T00:00:00"/>
    <s v="Taxi Résidence Ouesso-Station pour reserver les taxis "/>
    <x v="0"/>
    <x v="0"/>
    <m/>
    <n v="500"/>
    <n v="0.88003379329766263"/>
    <n v="568.16"/>
    <n v="-3935859"/>
    <s v="Amenophys"/>
    <s v="Décharge"/>
    <x v="0"/>
    <s v="CONGO"/>
    <s v="PALF"/>
    <s v="ɣ"/>
    <m/>
  </r>
  <r>
    <d v="2019-07-05T00:00:00"/>
    <s v="Taxi station Ouesso-ddefo alentours pour attendre la confirmation de l'operation"/>
    <x v="0"/>
    <x v="0"/>
    <m/>
    <n v="500"/>
    <n v="0.88003379329766263"/>
    <n v="568.16"/>
    <n v="-3936359"/>
    <s v="Amenophys"/>
    <s v="Décharge"/>
    <x v="0"/>
    <s v="CONGO"/>
    <s v="PALF"/>
    <s v="ɣ"/>
    <m/>
  </r>
  <r>
    <d v="2019-07-05T00:00:00"/>
    <s v="Taxi ddefo parages-CAO pour rencontrer le substitut du procureur sur le cas NDONGUE Alex"/>
    <x v="0"/>
    <x v="0"/>
    <m/>
    <n v="500"/>
    <n v="0.88003379329766263"/>
    <n v="568.16"/>
    <n v="-3936859"/>
    <s v="Amenophys"/>
    <s v="Décharge"/>
    <x v="0"/>
    <s v="CONGO"/>
    <s v="PALF"/>
    <s v="ɣ"/>
    <m/>
  </r>
  <r>
    <d v="2019-07-05T00:00:00"/>
    <s v="Taxi CAO-Agence Charden farell Ouesso afin de retirer de l'argent pour le paiement dudit taxi permettant l'évacuation de l'indic"/>
    <x v="0"/>
    <x v="0"/>
    <m/>
    <n v="500"/>
    <n v="0.88003379329766263"/>
    <n v="568.16"/>
    <n v="-3937359"/>
    <s v="Amenophys"/>
    <s v="Décharge"/>
    <x v="0"/>
    <s v="CONGO"/>
    <s v="PALF"/>
    <s v="ɣ"/>
    <m/>
  </r>
  <r>
    <d v="2019-07-05T00:00:00"/>
    <s v="Taxi agence charden farell Ouesso-restaurant"/>
    <x v="0"/>
    <x v="0"/>
    <m/>
    <n v="500"/>
    <n v="0.88003379329766263"/>
    <n v="568.16"/>
    <n v="-3937859"/>
    <s v="Amenophys"/>
    <s v="Décharge"/>
    <x v="0"/>
    <s v="CONGO"/>
    <s v="PALF"/>
    <s v="ɣ"/>
    <m/>
  </r>
  <r>
    <d v="2019-07-05T00:00:00"/>
    <s v="Taxi restaurant à Ouesso-Résidence"/>
    <x v="0"/>
    <x v="0"/>
    <m/>
    <n v="500"/>
    <n v="0.88003379329766263"/>
    <n v="568.16"/>
    <n v="-3938359"/>
    <s v="Amenophys"/>
    <s v="Décharge"/>
    <x v="0"/>
    <s v="CONGO"/>
    <s v="PALF"/>
    <s v="ɣ"/>
    <m/>
  </r>
  <r>
    <d v="2019-07-05T00:00:00"/>
    <s v="Taxi à Ouesso, hôtel -aéroport pour le repérage du coin de positionnement de la BJ pendant l'opération "/>
    <x v="0"/>
    <x v="0"/>
    <m/>
    <n v="500"/>
    <n v="0.88003379329766263"/>
    <n v="568.16"/>
    <n v="-3938859"/>
    <s v="Jospin"/>
    <s v="Décharge"/>
    <x v="0"/>
    <s v="CONGO"/>
    <s v="PALF"/>
    <s v="ɣ"/>
    <m/>
  </r>
  <r>
    <d v="2019-07-05T00:00:00"/>
    <s v="Taxi aéroport-station service pour repérer l'hôtel de l'opération "/>
    <x v="0"/>
    <x v="0"/>
    <m/>
    <n v="500"/>
    <n v="0.88003379329766263"/>
    <n v="568.16"/>
    <n v="-3939359"/>
    <s v="Jospin"/>
    <s v="Décharge"/>
    <x v="0"/>
    <s v="CONGO"/>
    <s v="PALF"/>
    <s v="ɣ"/>
    <m/>
  </r>
  <r>
    <d v="2019-07-05T00:00:00"/>
    <s v="Taxi station service-Secteur de la DDEF en attendant le signal avant d'aller rencontrer le DD"/>
    <x v="0"/>
    <x v="0"/>
    <m/>
    <n v="500"/>
    <n v="0.88003379329766263"/>
    <n v="568.16"/>
    <n v="-3939859"/>
    <s v="Jospin"/>
    <s v="Décharge"/>
    <x v="0"/>
    <s v="CONGO"/>
    <s v="PALF"/>
    <s v="ɣ"/>
    <m/>
  </r>
  <r>
    <d v="2019-07-05T00:00:00"/>
    <s v="Taxi Secteur de la DDEF-premier restaurant où la nourriture n'était pas prête "/>
    <x v="0"/>
    <x v="0"/>
    <m/>
    <n v="500"/>
    <n v="0.88003379329766263"/>
    <n v="568.16"/>
    <n v="-3940359"/>
    <s v="Jospin"/>
    <s v="Décharge"/>
    <x v="0"/>
    <s v="CONGO"/>
    <s v="PALF"/>
    <s v="ɣ"/>
    <m/>
  </r>
  <r>
    <d v="2019-07-05T00:00:00"/>
    <s v="Taxi Premier restaurant-deuxième restaurant trouvé "/>
    <x v="0"/>
    <x v="0"/>
    <m/>
    <n v="500"/>
    <n v="0.88003379329766263"/>
    <n v="568.16"/>
    <n v="-3940859"/>
    <s v="Jospin"/>
    <s v="Décharge"/>
    <x v="0"/>
    <s v="CONGO"/>
    <s v="PALF"/>
    <s v="ɣ"/>
    <m/>
  </r>
  <r>
    <d v="2019-07-05T00:00:00"/>
    <s v="Taxi restaurant -hôtel "/>
    <x v="0"/>
    <x v="0"/>
    <m/>
    <n v="500"/>
    <n v="0.88003379329766263"/>
    <n v="568.16"/>
    <n v="-3941359"/>
    <s v="Jospin"/>
    <s v="Décharge"/>
    <x v="0"/>
    <s v="CONGO"/>
    <s v="PALF"/>
    <s v="ɣ"/>
    <m/>
  </r>
  <r>
    <d v="2019-07-05T00:00:00"/>
    <s v="Taxi: Hôtel-QG Conserv Congo"/>
    <x v="0"/>
    <x v="0"/>
    <m/>
    <n v="1000"/>
    <n v="1.7600675865953253"/>
    <n v="568.16"/>
    <n v="-3942359"/>
    <s v="Stone"/>
    <s v="Décharge"/>
    <x v="0"/>
    <s v="CONGO"/>
    <s v="PALF"/>
    <s v="ɣ"/>
    <m/>
  </r>
  <r>
    <d v="2019-07-05T00:00:00"/>
    <s v="Taxi: QG Conser Congo-Hôtel"/>
    <x v="0"/>
    <x v="0"/>
    <m/>
    <n v="1000"/>
    <n v="1.7600675865953253"/>
    <n v="568.16"/>
    <n v="-3943359"/>
    <s v="Stone"/>
    <s v="Décharge"/>
    <x v="0"/>
    <s v="CONGO"/>
    <s v="PALF"/>
    <s v="ɣ"/>
    <m/>
  </r>
  <r>
    <d v="2019-07-05T00:00:00"/>
    <s v="Taxi domicile-Bureau-domicile"/>
    <x v="0"/>
    <x v="5"/>
    <m/>
    <n v="2000"/>
    <n v="3.5283325100557477"/>
    <n v="566.84"/>
    <n v="-3945359"/>
    <s v="Shely"/>
    <s v="Décharge"/>
    <x v="1"/>
    <s v="CONGO"/>
    <s v="PALF"/>
    <s v="ɣ"/>
    <m/>
  </r>
  <r>
    <d v="2019-07-05T00:00:00"/>
    <s v="Food allowance pendant la pause"/>
    <x v="8"/>
    <x v="5"/>
    <m/>
    <n v="1000"/>
    <n v="1.7641662550278738"/>
    <n v="566.84"/>
    <n v="-3946359"/>
    <s v="Shely"/>
    <s v="Décharge"/>
    <x v="1"/>
    <s v="CONGO"/>
    <s v="PALF"/>
    <s v="ɣ"/>
    <m/>
  </r>
  <r>
    <d v="2019-07-05T00:00:00"/>
    <s v="Taxi Bureau-Agence western union LCB-Bureau"/>
    <x v="0"/>
    <x v="5"/>
    <m/>
    <n v="2000"/>
    <n v="3.5283325100557477"/>
    <n v="566.84"/>
    <n v="-3948359"/>
    <s v="Shely"/>
    <s v="Décharge"/>
    <x v="1"/>
    <s v="CONGO"/>
    <s v="PALF"/>
    <s v="ɣ"/>
    <m/>
  </r>
  <r>
    <d v="2019-07-05T00:00:00"/>
    <s v="Taxi à Ouesso : hôtel - aéroport - hôtel de i23c  (repérages )"/>
    <x v="0"/>
    <x v="0"/>
    <m/>
    <n v="1000"/>
    <n v="1.7600675865953253"/>
    <n v="568.16"/>
    <n v="-3949359"/>
    <s v="Herick"/>
    <s v="Décharge "/>
    <x v="0"/>
    <s v="CONGO"/>
    <s v="PALF"/>
    <s v="ɣ"/>
    <m/>
  </r>
  <r>
    <d v="2019-07-05T00:00:00"/>
    <s v="Taxi à Ouesso : hôtel de i23c - alentours de la ddef en attendant la vérification des produits par i23c pour enfin mobiliser les EF"/>
    <x v="0"/>
    <x v="0"/>
    <m/>
    <n v="500"/>
    <n v="0.88003379329766263"/>
    <n v="568.16"/>
    <n v="-3949859"/>
    <s v="Herick"/>
    <s v="Décharge "/>
    <x v="0"/>
    <s v="CONGO"/>
    <s v="PALF"/>
    <s v="ɣ"/>
    <m/>
  </r>
  <r>
    <d v="2019-07-05T00:00:00"/>
    <s v="Taxi à Ouesso : Alentours de ddef - restaurant  (1 plat de nourriture ) - restaurant 2 - hôtel "/>
    <x v="0"/>
    <x v="0"/>
    <m/>
    <n v="1500"/>
    <n v="2.6401013798929882"/>
    <n v="568.16"/>
    <n v="-3951359"/>
    <s v="Herick"/>
    <s v="Décharge "/>
    <x v="0"/>
    <s v="CONGO"/>
    <s v="PALF"/>
    <s v="ɣ"/>
    <m/>
  </r>
  <r>
    <d v="2019-07-06T00:00:00"/>
    <s v="Taxi Hôtel - Gare routière (Makoua)"/>
    <x v="0"/>
    <x v="4"/>
    <m/>
    <n v="500"/>
    <n v="0.90594480984218451"/>
    <n v="551.91"/>
    <n v="-3951859"/>
    <s v="ci64"/>
    <s v="Décharge"/>
    <x v="2"/>
    <s v="CONGO"/>
    <s v="PALF"/>
    <s v="ɣ"/>
    <m/>
  </r>
  <r>
    <d v="2019-07-06T00:00:00"/>
    <s v="Billet Makoua-Etoumbi"/>
    <x v="0"/>
    <x v="4"/>
    <m/>
    <n v="5000"/>
    <n v="9.0594480984218446"/>
    <n v="551.91"/>
    <n v="-3956859"/>
    <s v="ci64"/>
    <s v="Décharge"/>
    <x v="2"/>
    <s v="CONGO"/>
    <s v="PALF"/>
    <s v="ɣ"/>
    <m/>
  </r>
  <r>
    <d v="2019-07-06T00:00:00"/>
    <s v="Course taxi à Etoumbi"/>
    <x v="0"/>
    <x v="4"/>
    <m/>
    <n v="1500"/>
    <n v="2.7178344295265533"/>
    <n v="551.91"/>
    <n v="-3958359"/>
    <s v="ci64"/>
    <s v="Décharge"/>
    <x v="2"/>
    <s v="CONGO"/>
    <s v="PALF"/>
    <s v="ɣ"/>
    <m/>
  </r>
  <r>
    <d v="2019-07-06T00:00:00"/>
    <s v="Taxi Bureau-Nouvelle résidence"/>
    <x v="0"/>
    <x v="0"/>
    <m/>
    <n v="1000"/>
    <n v="1.7600675865953253"/>
    <n v="568.16"/>
    <n v="-3959359"/>
    <s v="Alexis"/>
    <s v="Décharge"/>
    <x v="0"/>
    <s v="CONGO"/>
    <s v="PALF"/>
    <s v="ɣ"/>
    <m/>
  </r>
  <r>
    <d v="2019-07-06T00:00:00"/>
    <s v="Taxi Bureau-Nouvelle résidence"/>
    <x v="0"/>
    <x v="0"/>
    <m/>
    <n v="1000"/>
    <n v="1.7600675865953253"/>
    <n v="568.16"/>
    <n v="-3960359"/>
    <s v="Alexis"/>
    <s v="Décharge"/>
    <x v="0"/>
    <s v="CONGO"/>
    <s v="PALF"/>
    <s v="ɣ"/>
    <m/>
  </r>
  <r>
    <d v="2019-07-06T00:00:00"/>
    <s v="Taxi Bureau-Nouvelle résidence"/>
    <x v="0"/>
    <x v="0"/>
    <m/>
    <n v="1000"/>
    <n v="1.7600675865953253"/>
    <n v="568.16"/>
    <n v="-3961359"/>
    <s v="Alexis"/>
    <s v="Décharge"/>
    <x v="0"/>
    <s v="CONGO"/>
    <s v="PALF"/>
    <s v="ɣ"/>
    <m/>
  </r>
  <r>
    <d v="2019-07-06T00:00:00"/>
    <s v="Taxi Hôtel-Place rouge (rencontre avec deux cibles)"/>
    <x v="0"/>
    <x v="4"/>
    <m/>
    <n v="500"/>
    <n v="0.90594480984218451"/>
    <n v="551.91"/>
    <n v="-3961859"/>
    <s v="i23c"/>
    <s v="Décharge"/>
    <x v="2"/>
    <s v="CONGO"/>
    <s v="PALF"/>
    <s v="ɣ"/>
    <m/>
  </r>
  <r>
    <d v="2019-07-06T00:00:00"/>
    <s v="Achat bière (rencontre avec les 2 cibles)"/>
    <x v="13"/>
    <x v="4"/>
    <m/>
    <n v="2000"/>
    <n v="3.623779239368738"/>
    <n v="551.91"/>
    <n v="-3963859"/>
    <s v="i23c"/>
    <s v="Décharge"/>
    <x v="2"/>
    <s v="CONGO"/>
    <s v="PALF"/>
    <s v="ɣ"/>
    <m/>
  </r>
  <r>
    <d v="2019-07-06T00:00:00"/>
    <s v="Taxi Place rouge-Hôtel (retour à l'hôtel ensemble avec la cible)"/>
    <x v="0"/>
    <x v="4"/>
    <m/>
    <n v="1000"/>
    <n v="1.811889619684369"/>
    <n v="551.91"/>
    <n v="-3964859"/>
    <s v="i23c"/>
    <s v="Décharge"/>
    <x v="2"/>
    <s v="CONGO"/>
    <s v="PALF"/>
    <s v="ɣ"/>
    <m/>
  </r>
  <r>
    <d v="2019-07-06T00:00:00"/>
    <s v="Taxi Résidence-restaurant à Ouesso"/>
    <x v="0"/>
    <x v="0"/>
    <m/>
    <n v="500"/>
    <n v="0.88003379329766263"/>
    <n v="568.16"/>
    <n v="-3965359"/>
    <s v="Amenophys"/>
    <s v="Décharge"/>
    <x v="0"/>
    <s v="CONGO"/>
    <s v="PALF"/>
    <s v="ɣ"/>
    <m/>
  </r>
  <r>
    <d v="2019-07-06T00:00:00"/>
    <s v="Taxi restaurant-Résidence à Ouesso"/>
    <x v="0"/>
    <x v="0"/>
    <m/>
    <n v="500"/>
    <n v="0.88003379329766263"/>
    <n v="568.16"/>
    <n v="-3965859"/>
    <s v="Amenophys"/>
    <s v="Décharge"/>
    <x v="0"/>
    <s v="CONGO"/>
    <s v="PALF"/>
    <s v="ɣ"/>
    <m/>
  </r>
  <r>
    <d v="2019-07-06T00:00:00"/>
    <s v="Taxi à Ouesso hôtel -restaurant"/>
    <x v="0"/>
    <x v="0"/>
    <m/>
    <n v="500"/>
    <n v="0.88003379329766263"/>
    <n v="568.16"/>
    <n v="-3966359"/>
    <s v="Jospin"/>
    <s v="Décharge"/>
    <x v="0"/>
    <s v="CONGO"/>
    <s v="PALF"/>
    <s v="ɣ"/>
    <m/>
  </r>
  <r>
    <d v="2019-07-06T00:00:00"/>
    <s v="Taxi restaurant -agence océan du nord pour l'achat des billets pour Brazzaville le dimanche. Pas de bus pour le dimanche"/>
    <x v="0"/>
    <x v="0"/>
    <m/>
    <n v="500"/>
    <n v="0.88003379329766263"/>
    <n v="568.16"/>
    <n v="-3966859"/>
    <s v="Jospin"/>
    <s v="Décharge"/>
    <x v="0"/>
    <s v="CONGO"/>
    <s v="PALF"/>
    <s v="ɣ"/>
    <m/>
  </r>
  <r>
    <d v="2019-07-06T00:00:00"/>
    <s v="Taxi à Ouesso, agence océan du nord-agence Stelimac pour l'achat du billet retour, pas de bus pour le dimanche."/>
    <x v="0"/>
    <x v="0"/>
    <m/>
    <n v="500"/>
    <n v="0.88003379329766263"/>
    <n v="568.16"/>
    <n v="-3967359"/>
    <s v="Jospin"/>
    <s v="Décharge"/>
    <x v="0"/>
    <s v="CONGO"/>
    <s v="PALF"/>
    <s v="ɣ"/>
    <m/>
  </r>
  <r>
    <d v="2019-07-06T00:00:00"/>
    <s v="Taxi à Ouesso agence Stelimac -agence Séoul express pour l'achat du billet,  plus de place pour dimanche "/>
    <x v="0"/>
    <x v="0"/>
    <m/>
    <n v="500"/>
    <n v="0.88003379329766263"/>
    <n v="568.16"/>
    <n v="-3967859"/>
    <s v="Jospin"/>
    <s v="Décharge"/>
    <x v="0"/>
    <s v="CONGO"/>
    <s v="PALF"/>
    <s v="ɣ"/>
    <m/>
  </r>
  <r>
    <d v="2019-07-06T00:00:00"/>
    <s v="Taxi à ouesso, agence Séoul express -restaurant"/>
    <x v="0"/>
    <x v="0"/>
    <m/>
    <n v="500"/>
    <n v="0.88003379329766263"/>
    <n v="568.16"/>
    <n v="-3968359"/>
    <s v="Jospin"/>
    <s v="Décharge"/>
    <x v="0"/>
    <s v="CONGO"/>
    <s v="PALF"/>
    <s v="ɣ"/>
    <m/>
  </r>
  <r>
    <d v="2019-07-06T00:00:00"/>
    <s v="Taxi à Ouesso,  restaurant -hôtel "/>
    <x v="0"/>
    <x v="0"/>
    <m/>
    <n v="500"/>
    <n v="0.88003379329766263"/>
    <n v="568.16"/>
    <n v="-3968859"/>
    <s v="Jospin"/>
    <s v="Décharge"/>
    <x v="0"/>
    <s v="CONGO"/>
    <s v="PALF"/>
    <s v="ɣ"/>
    <m/>
  </r>
  <r>
    <d v="2019-07-06T00:00:00"/>
    <s v="Taxi à Ouesso,  hôtel -deuxième tour à l'agence Stelimac pour vérifications du programme des bus du dimanche et achat de billet,  toujours pas de bus pour dimanche sauf le mercredi. "/>
    <x v="0"/>
    <x v="0"/>
    <m/>
    <n v="500"/>
    <n v="0.88003379329766263"/>
    <n v="568.16"/>
    <n v="-3969359"/>
    <s v="Jospin"/>
    <s v="Décharge"/>
    <x v="0"/>
    <s v="CONGO"/>
    <s v="PALF"/>
    <s v="ɣ"/>
    <m/>
  </r>
  <r>
    <d v="2019-07-06T00:00:00"/>
    <s v="Taxi agence Stelimac -deuxième tour à l'agence océan du nord, pour réservation des billet de lundi à destination de Brazzaville. Le guichet était fermé. "/>
    <x v="0"/>
    <x v="0"/>
    <m/>
    <n v="500"/>
    <n v="0.88003379329766263"/>
    <n v="568.16"/>
    <n v="-3969859"/>
    <s v="Jospin"/>
    <s v="Décharge"/>
    <x v="0"/>
    <s v="CONGO"/>
    <s v="PALF"/>
    <s v="ɣ"/>
    <m/>
  </r>
  <r>
    <d v="2019-07-06T00:00:00"/>
    <s v="Taxi à Ouesso agence océan du nord-restaurant"/>
    <x v="0"/>
    <x v="0"/>
    <m/>
    <n v="500"/>
    <n v="0.88003379329766263"/>
    <n v="568.16"/>
    <n v="-3970359"/>
    <s v="Jospin"/>
    <s v="Décharge"/>
    <x v="0"/>
    <s v="CONGO"/>
    <s v="PALF"/>
    <s v="ɣ"/>
    <m/>
  </r>
  <r>
    <d v="2019-07-06T00:00:00"/>
    <s v="Taxi à Ouesso,  restaurant-hôtel "/>
    <x v="0"/>
    <x v="0"/>
    <m/>
    <n v="500"/>
    <n v="0.88003379329766263"/>
    <n v="568.16"/>
    <n v="-3970859"/>
    <s v="Jospin"/>
    <s v="Décharge"/>
    <x v="0"/>
    <s v="CONGO"/>
    <s v="PALF"/>
    <s v="ɣ"/>
    <m/>
  </r>
  <r>
    <d v="2019-07-06T00:00:00"/>
    <s v="Taxi: Hôtel-QG Conserv Congo"/>
    <x v="0"/>
    <x v="0"/>
    <m/>
    <n v="1000"/>
    <n v="1.7600675865953253"/>
    <n v="568.16"/>
    <n v="-3971859"/>
    <s v="Stone"/>
    <s v="Décharge"/>
    <x v="0"/>
    <s v="CONGO"/>
    <s v="PALF"/>
    <s v="ɣ"/>
    <m/>
  </r>
  <r>
    <d v="2019-07-06T00:00:00"/>
    <s v="Taxi: QG Conser Congo-Hôtel"/>
    <x v="0"/>
    <x v="0"/>
    <m/>
    <n v="1000"/>
    <n v="1.7600675865953253"/>
    <n v="568.16"/>
    <n v="-3972859"/>
    <s v="Stone"/>
    <s v="Décharge"/>
    <x v="0"/>
    <s v="CONGO"/>
    <s v="PALF"/>
    <s v="ɣ"/>
    <m/>
  </r>
  <r>
    <d v="2019-07-06T00:00:00"/>
    <s v="Taxi domicile - Casino pour chercher des cartons pour le démenagement"/>
    <x v="0"/>
    <x v="4"/>
    <m/>
    <n v="1000"/>
    <n v="1.811889619684369"/>
    <n v="551.91"/>
    <n v="-3973859"/>
    <s v="IT87"/>
    <s v="Décharge"/>
    <x v="2"/>
    <s v="CONGO"/>
    <s v="PALF"/>
    <s v="ɣ"/>
    <m/>
  </r>
  <r>
    <d v="2019-07-06T00:00:00"/>
    <s v="Taxi casino - Park 'n' shop pour chercher des cartons pour le démenagement"/>
    <x v="0"/>
    <x v="4"/>
    <m/>
    <n v="1000"/>
    <n v="1.811889619684369"/>
    <n v="551.91"/>
    <n v="-3974859"/>
    <s v="IT87"/>
    <s v="Décharge"/>
    <x v="2"/>
    <s v="CONGO"/>
    <s v="PALF"/>
    <s v="ɣ"/>
    <m/>
  </r>
  <r>
    <d v="2019-07-06T00:00:00"/>
    <s v="Taxi park n shop - Batilux pour chercher des cartons pour démenagement"/>
    <x v="0"/>
    <x v="4"/>
    <m/>
    <n v="1000"/>
    <n v="1.811889619684369"/>
    <n v="551.91"/>
    <n v="-3975859"/>
    <s v="IT87"/>
    <s v="Décharge"/>
    <x v="2"/>
    <s v="CONGO"/>
    <s v="PALF"/>
    <s v="ɣ"/>
    <m/>
  </r>
  <r>
    <d v="2019-07-06T00:00:00"/>
    <s v="Taxi Batilux - poto poto pour chercher des cartons"/>
    <x v="0"/>
    <x v="4"/>
    <m/>
    <n v="1000"/>
    <n v="1.811889619684369"/>
    <n v="551.91"/>
    <n v="-3976859"/>
    <s v="IT87"/>
    <s v="Décharge"/>
    <x v="2"/>
    <s v="CONGO"/>
    <s v="PALF"/>
    <s v="ɣ"/>
    <m/>
  </r>
  <r>
    <d v="2019-07-06T00:00:00"/>
    <s v="Taxi poto poto - domicile chercher de l'argent pour acheter les cartons"/>
    <x v="0"/>
    <x v="4"/>
    <m/>
    <n v="1000"/>
    <n v="1.811889619684369"/>
    <n v="551.91"/>
    <n v="-3977859"/>
    <s v="IT87"/>
    <s v="Décharge"/>
    <x v="2"/>
    <s v="CONGO"/>
    <s v="PALF"/>
    <s v="ɣ"/>
    <m/>
  </r>
  <r>
    <d v="2019-07-06T00:00:00"/>
    <s v="Taxi domicile - marché poto poto pour l'achat des cartons"/>
    <x v="0"/>
    <x v="4"/>
    <m/>
    <n v="1000"/>
    <n v="1.811889619684369"/>
    <n v="551.91"/>
    <n v="-3978859"/>
    <s v="IT87"/>
    <s v="Décharge"/>
    <x v="2"/>
    <s v="CONGO"/>
    <s v="PALF"/>
    <s v="ɣ"/>
    <m/>
  </r>
  <r>
    <d v="2019-07-06T00:00:00"/>
    <s v="Achat de 6 cartons pour le démenagement"/>
    <x v="5"/>
    <x v="2"/>
    <m/>
    <n v="4200"/>
    <n v="7.3922838637003663"/>
    <n v="568.16"/>
    <n v="-3983059"/>
    <s v="IT87"/>
    <s v="Décharge"/>
    <x v="0"/>
    <s v="CONGO"/>
    <s v="PALF"/>
    <s v="ɣ"/>
    <m/>
  </r>
  <r>
    <d v="2019-07-06T00:00:00"/>
    <s v="Taxi marché poto poto - bureau avec les cartons"/>
    <x v="0"/>
    <x v="4"/>
    <m/>
    <n v="1000"/>
    <n v="1.811889619684369"/>
    <n v="551.91"/>
    <n v="-3984059"/>
    <s v="IT87"/>
    <s v="Décharge"/>
    <x v="2"/>
    <s v="CONGO"/>
    <s v="PALF"/>
    <s v="ɣ"/>
    <m/>
  </r>
  <r>
    <d v="2019-07-06T00:00:00"/>
    <s v="Taxi bureau - marché poto poto pour changer les cartons"/>
    <x v="0"/>
    <x v="4"/>
    <m/>
    <n v="1000"/>
    <n v="1.811889619684369"/>
    <n v="551.91"/>
    <n v="-3985059"/>
    <s v="IT87"/>
    <s v="Décharge"/>
    <x v="2"/>
    <s v="CONGO"/>
    <s v="PALF"/>
    <s v="ɣ"/>
    <m/>
  </r>
  <r>
    <d v="2019-07-06T00:00:00"/>
    <s v="Taxi marché poto poto - bureau avec les cartons changés"/>
    <x v="0"/>
    <x v="4"/>
    <m/>
    <n v="1000"/>
    <n v="1.811889619684369"/>
    <n v="551.91"/>
    <n v="-3986059"/>
    <s v="IT87"/>
    <s v="Décharge"/>
    <x v="2"/>
    <s v="CONGO"/>
    <s v="PALF"/>
    <s v="ɣ"/>
    <m/>
  </r>
  <r>
    <d v="2019-07-06T00:00:00"/>
    <s v="Taxi résidence - domicile retour du démenagement"/>
    <x v="0"/>
    <x v="4"/>
    <m/>
    <n v="1000"/>
    <n v="1.811889619684369"/>
    <n v="551.91"/>
    <n v="-3987059"/>
    <s v="IT87"/>
    <s v="Décharge"/>
    <x v="2"/>
    <s v="CONGO"/>
    <s v="PALF"/>
    <s v="ɣ"/>
    <m/>
  </r>
  <r>
    <d v="2019-07-06T00:00:00"/>
    <s v="Taxi à Ouesso : hôtel - restaurant - hôtel "/>
    <x v="0"/>
    <x v="0"/>
    <m/>
    <n v="1000"/>
    <n v="1.7600675865953253"/>
    <n v="568.16"/>
    <n v="-3988059"/>
    <s v="Herick"/>
    <s v="Décharge "/>
    <x v="0"/>
    <s v="CONGO"/>
    <s v="PALF"/>
    <s v="ɣ"/>
    <m/>
  </r>
  <r>
    <d v="2019-07-06T00:00:00"/>
    <s v="Paiement frais d'hôtel à Makoua du 05 au 06 Juillet 2019"/>
    <x v="2"/>
    <x v="4"/>
    <m/>
    <n v="15000"/>
    <n v="27.178344295265536"/>
    <n v="551.91"/>
    <n v="-4003059"/>
    <s v="ci64"/>
    <n v="17"/>
    <x v="2"/>
    <s v="CONGO"/>
    <s v="PALF"/>
    <s v="o"/>
    <m/>
  </r>
  <r>
    <d v="2019-07-07T00:00:00"/>
    <s v="Course taxi à Etoumbi"/>
    <x v="0"/>
    <x v="4"/>
    <m/>
    <n v="2000"/>
    <n v="3.623779239368738"/>
    <n v="551.91"/>
    <n v="-4005059"/>
    <s v="ci64"/>
    <s v="Décharge"/>
    <x v="2"/>
    <s v="CONGO"/>
    <s v="PALF"/>
    <s v="ɣ"/>
    <m/>
  </r>
  <r>
    <d v="2019-07-07T00:00:00"/>
    <s v="Achat billet Etoumbi - Tséré-Etoumbi"/>
    <x v="0"/>
    <x v="4"/>
    <m/>
    <n v="18000"/>
    <n v="32.614013154318641"/>
    <n v="551.91"/>
    <n v="-4023059"/>
    <s v="ci64"/>
    <s v="Décharge"/>
    <x v="2"/>
    <s v="CONGO"/>
    <s v="PALF"/>
    <s v="ɣ"/>
    <m/>
  </r>
  <r>
    <d v="2019-07-07T00:00:00"/>
    <s v="Achat boisson pour la cible en renforcement de la confiance"/>
    <x v="13"/>
    <x v="4"/>
    <m/>
    <n v="2000"/>
    <n v="3.623779239368738"/>
    <n v="551.91"/>
    <n v="-4025059"/>
    <s v="ci64"/>
    <s v="Décharge"/>
    <x v="2"/>
    <s v="CONGO"/>
    <s v="PALF"/>
    <s v="ɣ"/>
    <m/>
  </r>
  <r>
    <d v="2019-07-07T00:00:00"/>
    <s v="Taxi Hôtel-Stelimac-Hôtel (achat billet pour brazzaville)"/>
    <x v="0"/>
    <x v="4"/>
    <m/>
    <n v="1000"/>
    <n v="1.811889619684369"/>
    <n v="551.91"/>
    <n v="-4026059"/>
    <s v="i23c"/>
    <s v="Décharge"/>
    <x v="2"/>
    <s v="CONGO"/>
    <s v="PALF"/>
    <s v="ɣ"/>
    <m/>
  </r>
  <r>
    <d v="2019-07-07T00:00:00"/>
    <s v="Achat billet Ouesso Stelimac (retour à Brazzaville)"/>
    <x v="0"/>
    <x v="4"/>
    <m/>
    <n v="15000"/>
    <n v="27.178344295265536"/>
    <n v="551.91"/>
    <n v="-4041059"/>
    <s v="i23c"/>
    <n v="37"/>
    <x v="2"/>
    <s v="CONGO"/>
    <s v="PALF"/>
    <s v="o"/>
    <m/>
  </r>
  <r>
    <d v="2019-07-07T00:00:00"/>
    <s v="Taxi Résidence-restaurant à Ouesso"/>
    <x v="0"/>
    <x v="0"/>
    <m/>
    <n v="500"/>
    <n v="0.88003379329766263"/>
    <n v="568.16"/>
    <n v="-4041559"/>
    <s v="Amenophys"/>
    <s v="Décharge"/>
    <x v="0"/>
    <s v="CONGO"/>
    <s v="PALF"/>
    <s v="ɣ"/>
    <m/>
  </r>
  <r>
    <d v="2019-07-07T00:00:00"/>
    <s v="Taxi Résidence-restauarant à Ouesso"/>
    <x v="0"/>
    <x v="0"/>
    <m/>
    <n v="500"/>
    <n v="0.88003379329766263"/>
    <n v="568.16"/>
    <n v="-4042059"/>
    <s v="Amenophys"/>
    <s v="Décharge"/>
    <x v="0"/>
    <s v="CONGO"/>
    <s v="PALF"/>
    <s v="ɣ"/>
    <m/>
  </r>
  <r>
    <d v="2019-07-07T00:00:00"/>
    <s v="Achat Billet Ouesso à l'agence stelimac par Jospin"/>
    <x v="0"/>
    <x v="0"/>
    <m/>
    <n v="15000"/>
    <n v="26.401013798929881"/>
    <n v="568.16"/>
    <n v="-4057059"/>
    <s v="Amenophys"/>
    <n v="4"/>
    <x v="0"/>
    <s v="CONGO"/>
    <s v="PALF"/>
    <s v="o"/>
    <m/>
  </r>
  <r>
    <d v="2019-07-07T00:00:00"/>
    <s v="Taxi restaurant -hôtel pour clarifier la situation du paiement des nuitées"/>
    <x v="0"/>
    <x v="0"/>
    <m/>
    <n v="500"/>
    <n v="0.88003379329766263"/>
    <n v="568.16"/>
    <n v="-4057559"/>
    <s v="Amenophys"/>
    <s v="Décharge"/>
    <x v="0"/>
    <s v="CONGO"/>
    <s v="PALF"/>
    <s v="ɣ"/>
    <m/>
  </r>
  <r>
    <d v="2019-07-07T00:00:00"/>
    <s v="Taxi Hôtel -Résidence à Ouesso"/>
    <x v="0"/>
    <x v="0"/>
    <m/>
    <n v="500"/>
    <n v="0.88003379329766263"/>
    <n v="568.16"/>
    <n v="-4058059"/>
    <s v="Amenophys"/>
    <s v="Décharge"/>
    <x v="0"/>
    <s v="CONGO"/>
    <s v="PALF"/>
    <s v="ɣ"/>
    <m/>
  </r>
  <r>
    <d v="2019-07-07T00:00:00"/>
    <s v="Taxi Résidence-restaurant à Ouesso"/>
    <x v="0"/>
    <x v="0"/>
    <m/>
    <n v="500"/>
    <n v="0.88003379329766263"/>
    <n v="568.16"/>
    <n v="-4058559"/>
    <s v="Amenophys"/>
    <s v="Décharge"/>
    <x v="0"/>
    <s v="CONGO"/>
    <s v="PALF"/>
    <s v="ɣ"/>
    <m/>
  </r>
  <r>
    <d v="2019-07-07T00:00:00"/>
    <s v="Taxi restaurant-Résidence Ouesso"/>
    <x v="0"/>
    <x v="0"/>
    <m/>
    <n v="500"/>
    <n v="0.88003379329766263"/>
    <n v="568.16"/>
    <n v="-4059059"/>
    <s v="Amenophys"/>
    <s v="Décharge"/>
    <x v="0"/>
    <s v="CONGO"/>
    <s v="PALF"/>
    <s v="ɣ"/>
    <m/>
  </r>
  <r>
    <d v="2019-07-07T00:00:00"/>
    <s v="Food allowance à Ouesso du 02 au 09 juillet 2019 soit 07 jours"/>
    <x v="2"/>
    <x v="0"/>
    <m/>
    <n v="70000"/>
    <n v="123.20473106167277"/>
    <n v="568.16"/>
    <n v="-4129059"/>
    <s v="Amenophys"/>
    <s v="Décharge"/>
    <x v="0"/>
    <s v="CONGO"/>
    <s v="RALFF"/>
    <s v="ɣ"/>
    <s v="13201"/>
  </r>
  <r>
    <d v="2019-07-07T00:00:00"/>
    <s v="Impression en couleur de l'avis de recherche (indic)"/>
    <x v="5"/>
    <x v="2"/>
    <m/>
    <n v="600"/>
    <n v="1.0560405519571952"/>
    <n v="568.16"/>
    <n v="-4129659"/>
    <s v="Amenophys"/>
    <n v="8698"/>
    <x v="0"/>
    <s v="CONGO"/>
    <s v="PALF"/>
    <s v="o"/>
    <m/>
  </r>
  <r>
    <d v="2019-07-07T00:00:00"/>
    <s v="Taxi à Ouesso,  hôtel -premier tour à l'agence océan du nord pour l'achat des billets. Le guichet était fermé. "/>
    <x v="0"/>
    <x v="0"/>
    <m/>
    <n v="500"/>
    <n v="0.88003379329766263"/>
    <n v="568.16"/>
    <n v="-4130159"/>
    <s v="Jospin"/>
    <s v="Décharge"/>
    <x v="0"/>
    <s v="CONGO"/>
    <s v="PALF"/>
    <s v="ɣ"/>
    <m/>
  </r>
  <r>
    <d v="2019-07-07T00:00:00"/>
    <s v="Taxi à Ouesso, agence océan du nord restaurant pour le petit déjeuner "/>
    <x v="0"/>
    <x v="0"/>
    <m/>
    <n v="500"/>
    <n v="0.88003379329766263"/>
    <n v="568.16"/>
    <n v="-4130659"/>
    <s v="Jospin"/>
    <s v="Décharge"/>
    <x v="0"/>
    <s v="CONGO"/>
    <s v="PALF"/>
    <s v="ɣ"/>
    <m/>
  </r>
  <r>
    <d v="2019-07-07T00:00:00"/>
    <s v="Taxi à Ouesso,  restaurant -deuxième tour à l'agence océan du nord pour vérifier si le guichet est ouvert. Le guichet toujours fermé pour cause, plus de place pour lundi"/>
    <x v="0"/>
    <x v="0"/>
    <m/>
    <n v="500"/>
    <n v="0.88003379329766263"/>
    <n v="568.16"/>
    <n v="-4131159"/>
    <s v="Jospin"/>
    <s v="Décharge"/>
    <x v="0"/>
    <s v="CONGO"/>
    <s v="PALF"/>
    <s v="ɣ"/>
    <m/>
  </r>
  <r>
    <d v="2019-07-07T00:00:00"/>
    <s v="Taxi à Ouesso,  agence océan du nord-agence Séoul express pour renseignements et achat des billets. Pas de bus pour lundi. "/>
    <x v="0"/>
    <x v="0"/>
    <m/>
    <n v="500"/>
    <n v="0.88003379329766263"/>
    <n v="568.16"/>
    <n v="-4131659"/>
    <s v="Jospin"/>
    <s v="Décharge"/>
    <x v="0"/>
    <s v="CONGO"/>
    <s v="PALF"/>
    <s v="ɣ"/>
    <m/>
  </r>
  <r>
    <d v="2019-07-07T00:00:00"/>
    <s v="Taxi à Ouesso,  agence Séoul express - agence Stelimac pour renseignements et achat des billets.  Finalement un bus était disponible et les trois billets ont été achetés. "/>
    <x v="0"/>
    <x v="0"/>
    <m/>
    <n v="500"/>
    <n v="0.88003379329766263"/>
    <n v="568.16"/>
    <n v="-4132159"/>
    <s v="Jospin"/>
    <s v="Décharge"/>
    <x v="0"/>
    <s v="CONGO"/>
    <s v="PALF"/>
    <s v="ɣ"/>
    <m/>
  </r>
  <r>
    <d v="2019-07-07T00:00:00"/>
    <s v="Taxi à Ouesso,  agence Stelimac -hôtel "/>
    <x v="0"/>
    <x v="0"/>
    <m/>
    <n v="500"/>
    <n v="0.88003379329766263"/>
    <n v="568.16"/>
    <n v="-4132659"/>
    <s v="Jospin"/>
    <s v="Décharge"/>
    <x v="0"/>
    <s v="CONGO"/>
    <s v="PALF"/>
    <s v="ɣ"/>
    <m/>
  </r>
  <r>
    <d v="2019-07-07T00:00:00"/>
    <s v="Food allowance à Ouesso du 04 au 08 juillet 2019"/>
    <x v="2"/>
    <x v="0"/>
    <m/>
    <n v="50000"/>
    <n v="88.003379329766261"/>
    <n v="568.16"/>
    <n v="-4182659"/>
    <s v="Jospin"/>
    <s v="Décharge"/>
    <x v="0"/>
    <s v="CONGO"/>
    <s v="RALFF"/>
    <s v="ɣ"/>
    <s v="13201"/>
  </r>
  <r>
    <d v="2019-07-07T00:00:00"/>
    <s v="Paiement frais d'hôtel à Ouesso du 04 au 08 juillet 2019 soit 4 nuitées"/>
    <x v="2"/>
    <x v="0"/>
    <m/>
    <n v="40000"/>
    <n v="70.402703463813012"/>
    <n v="568.16"/>
    <n v="-4222659"/>
    <s v="Jospin"/>
    <n v="12"/>
    <x v="0"/>
    <s v="CONGO"/>
    <s v="RALFF"/>
    <s v="o"/>
    <s v="13201"/>
  </r>
  <r>
    <d v="2019-07-07T00:00:00"/>
    <s v="Paiement frais d'hôtel à Ouesso du 08 au 09 juillet 2019 soit 1 nuitée"/>
    <x v="2"/>
    <x v="0"/>
    <m/>
    <n v="10000"/>
    <n v="17.600675865953253"/>
    <n v="568.16"/>
    <n v="-4232659"/>
    <s v="Jospin"/>
    <n v="15"/>
    <x v="0"/>
    <s v="CONGO"/>
    <s v="PALF"/>
    <s v="o"/>
    <m/>
  </r>
  <r>
    <d v="2019-07-07T00:00:00"/>
    <s v="Achat billet Ouesso -Brazzaville à l'agence Stelimac "/>
    <x v="0"/>
    <x v="0"/>
    <m/>
    <n v="15000"/>
    <n v="26.401013798929881"/>
    <n v="568.16"/>
    <n v="-4247659"/>
    <s v="Jospin"/>
    <n v="67"/>
    <x v="0"/>
    <s v="CONGO"/>
    <s v="PALF"/>
    <s v="o"/>
    <m/>
  </r>
  <r>
    <d v="2019-07-07T00:00:00"/>
    <s v="Taxi à Ouesso : Hôtel restaurant - hôtel le matin "/>
    <x v="0"/>
    <x v="0"/>
    <m/>
    <n v="1000"/>
    <n v="1.7600675865953253"/>
    <n v="568.16"/>
    <n v="-4248659"/>
    <s v="Herick"/>
    <s v="Décharge "/>
    <x v="0"/>
    <s v="CONGO"/>
    <s v="PALF"/>
    <s v="ɣ"/>
    <m/>
  </r>
  <r>
    <d v="2019-07-07T00:00:00"/>
    <s v="Taxi à Ouesso : Hôtel restaurant - hôtel le soir "/>
    <x v="0"/>
    <x v="0"/>
    <m/>
    <n v="1000"/>
    <n v="1.7600675865953253"/>
    <n v="568.16"/>
    <n v="-4249659"/>
    <s v="Herick"/>
    <s v="Décharge "/>
    <x v="0"/>
    <s v="CONGO"/>
    <s v="PALF"/>
    <s v="ɣ"/>
    <m/>
  </r>
  <r>
    <d v="2019-07-07T00:00:00"/>
    <s v="Paiement frais d'hôtel Nuitées à Ouesso du 04 au 08 juillet 2019"/>
    <x v="2"/>
    <x v="0"/>
    <m/>
    <n v="40000"/>
    <n v="70.402703463813012"/>
    <n v="568.16"/>
    <n v="-4289659"/>
    <s v="Herick"/>
    <n v="13"/>
    <x v="0"/>
    <s v="CONGO"/>
    <s v="RALFF"/>
    <s v="o"/>
    <s v="13201"/>
  </r>
  <r>
    <d v="2019-07-07T00:00:00"/>
    <s v="Achat billet Ouesso - BZV "/>
    <x v="0"/>
    <x v="0"/>
    <m/>
    <n v="15000"/>
    <n v="26.401013798929881"/>
    <n v="568.16"/>
    <n v="-4304659"/>
    <s v="Herick"/>
    <n v="66"/>
    <x v="0"/>
    <s v="CONGO"/>
    <s v="PALF"/>
    <s v="o"/>
    <m/>
  </r>
  <r>
    <d v="2019-07-07T00:00:00"/>
    <s v="Food allowance à Ouesso du 04 au 08 juillet 2019"/>
    <x v="2"/>
    <x v="0"/>
    <m/>
    <n v="50000"/>
    <n v="88.003379329766261"/>
    <n v="568.16"/>
    <n v="-4354659"/>
    <s v="Herick"/>
    <s v="Décharge "/>
    <x v="0"/>
    <s v="CONGO"/>
    <s v="RALFF"/>
    <s v="ɣ"/>
    <s v="13201"/>
  </r>
  <r>
    <d v="2019-07-08T00:00:00"/>
    <s v="Course taxi à Etoumbi"/>
    <x v="0"/>
    <x v="4"/>
    <m/>
    <n v="4000"/>
    <n v="7.2475584787374761"/>
    <n v="551.91"/>
    <n v="-4358659"/>
    <s v="ci64"/>
    <s v="décharge"/>
    <x v="2"/>
    <s v="CONGO"/>
    <s v="PALF"/>
    <s v="ɣ"/>
    <m/>
  </r>
  <r>
    <d v="2019-07-08T00:00:00"/>
    <s v="Achat boisson pour la cible en renforcement de la confiance"/>
    <x v="13"/>
    <x v="4"/>
    <m/>
    <n v="2000"/>
    <n v="3.623779239368738"/>
    <n v="551.91"/>
    <n v="-4360659"/>
    <s v="ci64"/>
    <s v="décharge"/>
    <x v="2"/>
    <s v="CONGO"/>
    <s v="PALF"/>
    <s v="ɣ"/>
    <m/>
  </r>
  <r>
    <d v="2019-07-08T00:00:00"/>
    <s v="Achat boisson pour la cible en renforcement de la confiance"/>
    <x v="13"/>
    <x v="4"/>
    <m/>
    <n v="2000"/>
    <n v="3.623779239368738"/>
    <n v="551.91"/>
    <n v="-4362659"/>
    <s v="ci64"/>
    <s v="décharge"/>
    <x v="2"/>
    <s v="CONGO"/>
    <s v="PALF"/>
    <s v="ɣ"/>
    <m/>
  </r>
  <r>
    <d v="2019-07-08T00:00:00"/>
    <s v="Taxi Bureau-Aeroport"/>
    <x v="0"/>
    <x v="0"/>
    <m/>
    <n v="1000"/>
    <n v="1.7600675865953253"/>
    <n v="568.16"/>
    <n v="-4363659"/>
    <s v="Alexis"/>
    <s v="Décharge"/>
    <x v="0"/>
    <s v="CONGO"/>
    <s v="PALF"/>
    <s v="ɣ"/>
    <m/>
  </r>
  <r>
    <d v="2019-07-08T00:00:00"/>
    <s v="Achat billet d'avion BZV-PNR pour Maitre Sevérin"/>
    <x v="1"/>
    <x v="0"/>
    <m/>
    <n v="40000"/>
    <n v="70.402703463813012"/>
    <n v="568.16"/>
    <n v="-4403659"/>
    <s v="Alexis"/>
    <n v="72386"/>
    <x v="0"/>
    <s v="CONGO"/>
    <s v="PALF"/>
    <s v="o"/>
    <m/>
  </r>
  <r>
    <d v="2019-07-08T00:00:00"/>
    <s v="Achat billet d'avion BZV-IMPFONDO "/>
    <x v="14"/>
    <x v="0"/>
    <m/>
    <n v="60000"/>
    <n v="105.60405519571952"/>
    <n v="568.16"/>
    <n v="-4463659"/>
    <s v="Alexis"/>
    <s v="OUI"/>
    <x v="0"/>
    <s v="CONGO"/>
    <s v="RALFF"/>
    <s v="o"/>
    <s v="22101"/>
  </r>
  <r>
    <d v="2019-07-08T00:00:00"/>
    <s v="Taxi Aeroport-Bureau"/>
    <x v="0"/>
    <x v="0"/>
    <m/>
    <n v="1000"/>
    <n v="1.7600675865953253"/>
    <n v="568.16"/>
    <n v="-4464659"/>
    <s v="Alexis"/>
    <s v="Décharge"/>
    <x v="0"/>
    <s v="CONGO"/>
    <s v="PALF"/>
    <s v="ɣ"/>
    <m/>
  </r>
  <r>
    <d v="2019-07-08T00:00:00"/>
    <s v="Taxi:bureau-EEC pour le paiement de la facture d'electricité"/>
    <x v="0"/>
    <x v="0"/>
    <m/>
    <n v="1000"/>
    <n v="1.7600675865953253"/>
    <n v="568.16"/>
    <n v="-4465659"/>
    <s v="Mésange"/>
    <s v="Décharge"/>
    <x v="0"/>
    <s v="CONGO"/>
    <s v="PALF"/>
    <s v="ɣ"/>
    <m/>
  </r>
  <r>
    <d v="2019-07-08T00:00:00"/>
    <s v="Taxi: EEC-Ministère de la justice"/>
    <x v="0"/>
    <x v="0"/>
    <m/>
    <n v="1000"/>
    <n v="1.7600675865953253"/>
    <n v="568.16"/>
    <n v="-4466659"/>
    <s v="Mésange"/>
    <s v="Décharge"/>
    <x v="0"/>
    <s v="CONGO"/>
    <s v="PALF"/>
    <s v="ɣ"/>
    <m/>
  </r>
  <r>
    <d v="2019-07-08T00:00:00"/>
    <s v="Taxi: Ministère de la justice-UE"/>
    <x v="0"/>
    <x v="0"/>
    <m/>
    <n v="1000"/>
    <n v="1.7600675865953253"/>
    <n v="568.16"/>
    <n v="-4467659"/>
    <s v="Mésange"/>
    <s v="Décharge"/>
    <x v="0"/>
    <s v="CONGO"/>
    <s v="PALF"/>
    <s v="ɣ"/>
    <m/>
  </r>
  <r>
    <d v="2019-07-08T00:00:00"/>
    <s v="Paiement facture d'electricité bureau PALF (Mai-Juin 2019)"/>
    <x v="10"/>
    <x v="2"/>
    <m/>
    <n v="46300"/>
    <n v="81.680897607790556"/>
    <n v="566.84"/>
    <n v="-4513959"/>
    <s v="Mésange"/>
    <s v="OUI"/>
    <x v="1"/>
    <s v="CONGO"/>
    <s v="RALFF"/>
    <s v="o"/>
    <s v="44101"/>
  </r>
  <r>
    <d v="2019-07-08T00:00:00"/>
    <s v="Paiement frais d'hôtel pour 04 nuitées du 4 au 8 juillet 2019 (cfr mission opération Ouesso)"/>
    <x v="2"/>
    <x v="4"/>
    <m/>
    <n v="60000"/>
    <n v="105.84997530167243"/>
    <n v="566.84"/>
    <n v="-4573959"/>
    <s v="i23c"/>
    <s v="oui"/>
    <x v="1"/>
    <s v="CONGO"/>
    <s v="RALFF"/>
    <s v="o"/>
    <s v="13201"/>
  </r>
  <r>
    <d v="2019-07-08T00:00:00"/>
    <s v="Taxi Hôtel-Stelimac -Hôtel (voyage reporté par manque de bus)"/>
    <x v="0"/>
    <x v="4"/>
    <m/>
    <n v="1000"/>
    <n v="1.811889619684369"/>
    <n v="551.91"/>
    <n v="-4574959"/>
    <s v="i23c"/>
    <s v="Décharge"/>
    <x v="2"/>
    <s v="CONGO"/>
    <s v="PALF"/>
    <s v="ɣ"/>
    <m/>
  </r>
  <r>
    <d v="2019-07-08T00:00:00"/>
    <s v="Taxi Hôtel-restaurant-Hôtel (se ressourcer)"/>
    <x v="0"/>
    <x v="4"/>
    <m/>
    <n v="1000"/>
    <n v="1.811889619684369"/>
    <n v="551.91"/>
    <n v="-4575959"/>
    <s v="i23c"/>
    <s v="Décharge"/>
    <x v="2"/>
    <s v="CONGO"/>
    <s v="PALF"/>
    <s v="ɣ"/>
    <m/>
  </r>
  <r>
    <d v="2019-07-08T00:00:00"/>
    <s v="Taxi Hôtel-Stelimac-Hôtel (modification billet pour Oyo)"/>
    <x v="0"/>
    <x v="4"/>
    <m/>
    <n v="1000"/>
    <n v="1.811889619684369"/>
    <n v="551.91"/>
    <n v="-4576959"/>
    <s v="i23c"/>
    <s v="Décharge"/>
    <x v="2"/>
    <s v="CONGO"/>
    <s v="PALF"/>
    <s v="ɣ"/>
    <m/>
  </r>
  <r>
    <d v="2019-07-08T00:00:00"/>
    <s v="Achat billet Ouesso-Oyo (mission d'investigation à Oyo)"/>
    <x v="0"/>
    <x v="4"/>
    <m/>
    <n v="10000"/>
    <n v="18.118896196843689"/>
    <n v="551.91"/>
    <n v="-4586959"/>
    <s v="i23c"/>
    <s v="oui"/>
    <x v="2"/>
    <s v="CONGO"/>
    <s v="PALF"/>
    <s v="o"/>
    <m/>
  </r>
  <r>
    <d v="2019-07-08T00:00:00"/>
    <s v="Taxi office &gt; Casino &gt; Office "/>
    <x v="0"/>
    <x v="5"/>
    <m/>
    <n v="2000"/>
    <n v="3.5283325100557477"/>
    <n v="566.84"/>
    <n v="-4588959"/>
    <s v="Perrine Odier"/>
    <s v="Décharge"/>
    <x v="1"/>
    <s v="CONGO"/>
    <s v="PALF"/>
    <s v="ɣ"/>
    <m/>
  </r>
  <r>
    <d v="2019-07-08T00:00:00"/>
    <s v="Achat portes-étiquettes, mêtre ruban, sécateur acier et 2 cadenas "/>
    <x v="5"/>
    <x v="2"/>
    <m/>
    <n v="17650"/>
    <n v="31.137534401241972"/>
    <n v="566.84"/>
    <n v="-4606609"/>
    <s v="Perrine Odier"/>
    <s v="oui"/>
    <x v="1"/>
    <s v="CONGO"/>
    <s v="PALF"/>
    <s v="o"/>
    <m/>
  </r>
  <r>
    <d v="2019-07-08T00:00:00"/>
    <s v="Taxi Résidence-Agence stelimac"/>
    <x v="0"/>
    <x v="0"/>
    <m/>
    <n v="500"/>
    <n v="0.88003379329766263"/>
    <n v="568.16"/>
    <n v="-4607109"/>
    <s v="Amenophys"/>
    <s v="Décharge"/>
    <x v="0"/>
    <s v="CONGO"/>
    <s v="PALF"/>
    <s v="ɣ"/>
    <m/>
  </r>
  <r>
    <d v="2019-07-08T00:00:00"/>
    <s v="Taxi agence Stelimac-Résidence"/>
    <x v="0"/>
    <x v="0"/>
    <m/>
    <n v="500"/>
    <n v="0.88003379329766263"/>
    <n v="568.16"/>
    <n v="-4607609"/>
    <s v="Amenophys"/>
    <s v="Décharge"/>
    <x v="0"/>
    <s v="CONGO"/>
    <s v="PALF"/>
    <s v="ɣ"/>
    <m/>
  </r>
  <r>
    <d v="2019-07-08T00:00:00"/>
    <s v="Taxi Résidence-restaurant à Ouesso"/>
    <x v="0"/>
    <x v="0"/>
    <m/>
    <n v="500"/>
    <n v="0.88003379329766263"/>
    <n v="568.16"/>
    <n v="-4608109"/>
    <s v="Amenophys"/>
    <s v="Décharge"/>
    <x v="0"/>
    <s v="CONGO"/>
    <s v="PALF"/>
    <s v="ɣ"/>
    <m/>
  </r>
  <r>
    <d v="2019-07-08T00:00:00"/>
    <s v="Taxi Restaurant-Résidence"/>
    <x v="0"/>
    <x v="0"/>
    <m/>
    <n v="500"/>
    <n v="0.88003379329766263"/>
    <n v="568.16"/>
    <n v="-4608609"/>
    <s v="Amenophys"/>
    <s v="Décharge"/>
    <x v="0"/>
    <s v="CONGO"/>
    <s v="PALF"/>
    <s v="ɣ"/>
    <m/>
  </r>
  <r>
    <d v="2019-07-08T00:00:00"/>
    <s v="Taxi à Ouesso, hôtel-gare routière de l'agence Stelimac(pas de bus disponible)"/>
    <x v="0"/>
    <x v="0"/>
    <m/>
    <n v="500"/>
    <n v="0.88003379329766263"/>
    <n v="568.16"/>
    <n v="-4609109"/>
    <s v="Jospin"/>
    <s v="Décharge"/>
    <x v="0"/>
    <s v="CONGO"/>
    <s v="PALF"/>
    <s v="ɣ"/>
    <m/>
  </r>
  <r>
    <d v="2019-07-08T00:00:00"/>
    <s v="Taxi agence de voyage Stelimac-hôtel"/>
    <x v="0"/>
    <x v="0"/>
    <m/>
    <n v="500"/>
    <n v="0.88003379329766263"/>
    <n v="568.16"/>
    <n v="-4609609"/>
    <s v="Jospin"/>
    <s v="Décharge"/>
    <x v="0"/>
    <s v="CONGO"/>
    <s v="PALF"/>
    <s v="ɣ"/>
    <m/>
  </r>
  <r>
    <d v="2019-07-08T00:00:00"/>
    <s v="Taxi à ouesso, hôtel-restaurant"/>
    <x v="0"/>
    <x v="0"/>
    <m/>
    <n v="500"/>
    <n v="0.88003379329766263"/>
    <n v="568.16"/>
    <n v="-4610109"/>
    <s v="Jospin"/>
    <s v="Décharge"/>
    <x v="0"/>
    <s v="CONGO"/>
    <s v="PALF"/>
    <s v="ɣ"/>
    <m/>
  </r>
  <r>
    <d v="2019-07-08T00:00:00"/>
    <s v="Taxi à ouesso, restaurant-hôtel"/>
    <x v="0"/>
    <x v="0"/>
    <m/>
    <n v="500"/>
    <n v="0.88003379329766263"/>
    <n v="568.16"/>
    <n v="-4610609"/>
    <s v="Jospin"/>
    <s v="Décharge"/>
    <x v="0"/>
    <s v="CONGO"/>
    <s v="PALF"/>
    <s v="ɣ"/>
    <m/>
  </r>
  <r>
    <d v="2019-07-08T00:00:00"/>
    <s v="Taxi: Hôtel-QG Conserv Congo"/>
    <x v="0"/>
    <x v="0"/>
    <m/>
    <n v="1000"/>
    <n v="1.7600675865953253"/>
    <n v="568.16"/>
    <n v="-4611609"/>
    <s v="Stone"/>
    <s v="Décharge"/>
    <x v="0"/>
    <s v="CONGO"/>
    <s v="PALF"/>
    <s v="ɣ"/>
    <m/>
  </r>
  <r>
    <d v="2019-07-08T00:00:00"/>
    <s v="Taxi: QG Conser Congo-Hôtel"/>
    <x v="0"/>
    <x v="0"/>
    <m/>
    <n v="1000"/>
    <n v="1.7600675865953253"/>
    <n v="568.16"/>
    <n v="-4612609"/>
    <s v="Stone"/>
    <s v="Décharge"/>
    <x v="0"/>
    <s v="CONGO"/>
    <s v="PALF"/>
    <s v="ɣ"/>
    <m/>
  </r>
  <r>
    <d v="2019-07-08T00:00:00"/>
    <s v="Taxi domicile-Bureau-domicile"/>
    <x v="0"/>
    <x v="5"/>
    <m/>
    <n v="2000"/>
    <n v="3.5283325100557477"/>
    <n v="566.84"/>
    <n v="-4614609"/>
    <s v="Shely"/>
    <s v="Décharge"/>
    <x v="1"/>
    <s v="CONGO"/>
    <s v="PALF"/>
    <s v="ɣ"/>
    <m/>
  </r>
  <r>
    <d v="2019-07-08T00:00:00"/>
    <s v="Food allowance pendant la pause"/>
    <x v="8"/>
    <x v="5"/>
    <m/>
    <n v="1000"/>
    <n v="1.7641662550278738"/>
    <n v="566.84"/>
    <n v="-4615609"/>
    <s v="Shely"/>
    <s v="Décharge"/>
    <x v="1"/>
    <s v="CONGO"/>
    <s v="PALF"/>
    <s v="ɣ"/>
    <m/>
  </r>
  <r>
    <d v="2019-07-08T00:00:00"/>
    <s v="Rideaux et couvres fauteuils déposés au pressing-Bureau PALF"/>
    <x v="5"/>
    <x v="2"/>
    <m/>
    <n v="11000"/>
    <n v="19.405828805306612"/>
    <n v="566.84"/>
    <n v="-4626609"/>
    <s v="Dalia"/>
    <s v="OUI"/>
    <x v="1"/>
    <s v="CONGO"/>
    <s v="PALF"/>
    <s v="o"/>
    <m/>
  </r>
  <r>
    <d v="2019-07-08T00:00:00"/>
    <s v="Taxi bureau-marché moungali"/>
    <x v="0"/>
    <x v="0"/>
    <m/>
    <n v="1000"/>
    <n v="1.7600675865953253"/>
    <n v="568.16"/>
    <n v="-4627609"/>
    <s v="Dalia"/>
    <s v="Décharge"/>
    <x v="0"/>
    <s v="CONGO"/>
    <s v="PALF"/>
    <s v="ɣ"/>
    <m/>
  </r>
  <r>
    <d v="2019-07-08T00:00:00"/>
    <s v="Taxi marché moungali-bureau "/>
    <x v="0"/>
    <x v="0"/>
    <m/>
    <n v="1000"/>
    <n v="1.7600675865953253"/>
    <n v="568.16"/>
    <n v="-4628609"/>
    <s v="Dalia"/>
    <s v="Décharge"/>
    <x v="0"/>
    <s v="CONGO"/>
    <s v="PALF"/>
    <s v="ɣ"/>
    <m/>
  </r>
  <r>
    <d v="2019-07-08T00:00:00"/>
    <s v="Taxi bureau-agence océan du nord "/>
    <x v="0"/>
    <x v="0"/>
    <m/>
    <n v="1000"/>
    <n v="1.7600675865953253"/>
    <n v="568.16"/>
    <n v="-4629609"/>
    <s v="Dalia"/>
    <s v="Décharge"/>
    <x v="0"/>
    <s v="CONGO"/>
    <s v="PALF"/>
    <s v="ɣ"/>
    <m/>
  </r>
  <r>
    <d v="2019-07-08T00:00:00"/>
    <s v="Achat billet Brazzaville-Pointe noire "/>
    <x v="0"/>
    <x v="0"/>
    <m/>
    <n v="12000"/>
    <n v="21.120811039143906"/>
    <n v="568.16"/>
    <n v="-4641609"/>
    <s v="Dalia"/>
    <s v="090706302019--23"/>
    <x v="0"/>
    <s v="CONGO"/>
    <s v="PALF"/>
    <s v="o"/>
    <m/>
  </r>
  <r>
    <d v="2019-07-08T00:00:00"/>
    <s v="Taxi agence océan du nord-bureau"/>
    <x v="0"/>
    <x v="0"/>
    <m/>
    <n v="1000"/>
    <n v="1.7600675865953253"/>
    <n v="568.16"/>
    <n v="-4642609"/>
    <s v="Dalia"/>
    <s v="Décharge"/>
    <x v="0"/>
    <s v="CONGO"/>
    <s v="PALF"/>
    <s v="ɣ"/>
    <m/>
  </r>
  <r>
    <d v="2019-07-08T00:00:00"/>
    <s v="Taxi bureau-palais de justice"/>
    <x v="0"/>
    <x v="0"/>
    <m/>
    <n v="1000"/>
    <n v="1.7600675865953253"/>
    <n v="568.16"/>
    <n v="-4643609"/>
    <s v="Dalia"/>
    <s v="Décharge"/>
    <x v="0"/>
    <s v="CONGO"/>
    <s v="PALF"/>
    <s v="ɣ"/>
    <m/>
  </r>
  <r>
    <d v="2019-07-08T00:00:00"/>
    <s v="Frais de mission PNR/Maitre Severin MIAKASSISSA"/>
    <x v="1"/>
    <x v="0"/>
    <m/>
    <n v="97500"/>
    <n v="171.60658969304421"/>
    <n v="568.16"/>
    <n v="-4741109"/>
    <s v="Dalia"/>
    <s v="Oui"/>
    <x v="0"/>
    <s v="CONGO"/>
    <s v="PALF"/>
    <s v="o"/>
    <m/>
  </r>
  <r>
    <d v="2019-07-08T00:00:00"/>
    <s v="Taxi palais de justice-bureau"/>
    <x v="0"/>
    <x v="0"/>
    <m/>
    <n v="1000"/>
    <n v="1.7600675865953253"/>
    <n v="568.16"/>
    <n v="-4742109"/>
    <s v="Dalia"/>
    <s v="Décharge"/>
    <x v="0"/>
    <s v="CONGO"/>
    <s v="PALF"/>
    <s v="ɣ"/>
    <m/>
  </r>
  <r>
    <d v="2019-07-08T00:00:00"/>
    <s v="Taxi résidence - Agence Ocean du nord de Moungali pour l'achat du billet BZV-PNR"/>
    <x v="0"/>
    <x v="4"/>
    <m/>
    <n v="1000"/>
    <n v="1.811889619684369"/>
    <n v="551.91"/>
    <n v="-4743109"/>
    <s v="IT87"/>
    <s v="décharge"/>
    <x v="2"/>
    <s v="CONGO"/>
    <s v="PALF"/>
    <s v="ɣ"/>
    <m/>
  </r>
  <r>
    <d v="2019-07-08T00:00:00"/>
    <s v="Achat du billet BZV-PNR pour mission d'investigation"/>
    <x v="0"/>
    <x v="4"/>
    <m/>
    <n v="12000"/>
    <n v="21.742675436212426"/>
    <n v="551.91"/>
    <n v="-4755109"/>
    <s v="IT87"/>
    <s v="090706302019--67"/>
    <x v="2"/>
    <s v="CONGO"/>
    <s v="PALF"/>
    <s v="o"/>
    <m/>
  </r>
  <r>
    <d v="2019-07-08T00:00:00"/>
    <s v="Paiement frais d'hôtel Nuitée à Ouesso du 08 au 09 juillet "/>
    <x v="2"/>
    <x v="0"/>
    <m/>
    <n v="10000"/>
    <n v="17.600675865953253"/>
    <n v="568.16"/>
    <n v="-4765109"/>
    <s v="Herick"/>
    <n v="16"/>
    <x v="0"/>
    <s v="CONGO"/>
    <s v="PALF"/>
    <s v="o"/>
    <m/>
  </r>
  <r>
    <d v="2019-07-08T00:00:00"/>
    <s v="Taxi à Ouesso : hôtel - gare routière - hôtel suite au départ manqué pour BZ (la société de transport n'ayant pas de bus disponible malgré l'achat des billets )"/>
    <x v="0"/>
    <x v="0"/>
    <m/>
    <n v="1000"/>
    <n v="1.7600675865953253"/>
    <n v="568.16"/>
    <n v="-4766109"/>
    <s v="Herick"/>
    <s v="Décharge "/>
    <x v="0"/>
    <s v="CONGO"/>
    <s v="PALF"/>
    <s v="ɣ"/>
    <m/>
  </r>
  <r>
    <d v="2019-07-08T00:00:00"/>
    <s v="Taxi à Ouesso : hôtel - restaurant - hôtel "/>
    <x v="0"/>
    <x v="0"/>
    <m/>
    <n v="1000"/>
    <n v="1.7600675865953253"/>
    <n v="568.16"/>
    <n v="-4767109"/>
    <s v="Herick"/>
    <s v="Décharge "/>
    <x v="0"/>
    <s v="CONGO"/>
    <s v="PALF"/>
    <s v="ɣ"/>
    <m/>
  </r>
  <r>
    <d v="2019-07-09T00:00:00"/>
    <s v="Courses taxi à Etoumbi"/>
    <x v="0"/>
    <x v="4"/>
    <m/>
    <n v="3000"/>
    <n v="5.4356688590531066"/>
    <n v="551.91"/>
    <n v="-4770109"/>
    <s v="ci64"/>
    <s v="décharge"/>
    <x v="2"/>
    <s v="CONGO"/>
    <s v="PALF"/>
    <s v="ɣ"/>
    <m/>
  </r>
  <r>
    <d v="2019-07-09T00:00:00"/>
    <s v="Achat boisson pour la cible en renforcement de la confiance"/>
    <x v="13"/>
    <x v="4"/>
    <m/>
    <n v="2000"/>
    <n v="3.623779239368738"/>
    <n v="551.91"/>
    <n v="-4772109"/>
    <s v="ci64"/>
    <s v="décharge"/>
    <x v="2"/>
    <s v="CONGO"/>
    <s v="PALF"/>
    <s v="ɣ"/>
    <m/>
  </r>
  <r>
    <d v="2019-07-09T00:00:00"/>
    <s v="Taxi Bureau-Palais de Justice"/>
    <x v="0"/>
    <x v="0"/>
    <m/>
    <n v="1000"/>
    <n v="1.7600675865953253"/>
    <n v="568.16"/>
    <n v="-4773109"/>
    <s v="Alexis"/>
    <s v="Décharge"/>
    <x v="0"/>
    <s v="CONGO"/>
    <s v="PALF"/>
    <s v="ɣ"/>
    <m/>
  </r>
  <r>
    <d v="2019-07-09T00:00:00"/>
    <s v="Taxi Palais de Justice-DGEF"/>
    <x v="0"/>
    <x v="0"/>
    <m/>
    <n v="1000"/>
    <n v="1.7600675865953253"/>
    <n v="568.16"/>
    <n v="-4774109"/>
    <s v="Alexis"/>
    <s v="Décharge"/>
    <x v="0"/>
    <s v="CONGO"/>
    <s v="PALF"/>
    <s v="ɣ"/>
    <m/>
  </r>
  <r>
    <d v="2019-07-09T00:00:00"/>
    <s v="Taxi DGEF-Bureau"/>
    <x v="0"/>
    <x v="0"/>
    <m/>
    <n v="1000"/>
    <n v="1.7600675865953253"/>
    <n v="568.16"/>
    <n v="-4775109"/>
    <s v="Alexis"/>
    <s v="Décharge"/>
    <x v="0"/>
    <s v="CONGO"/>
    <s v="PALF"/>
    <s v="ɣ"/>
    <m/>
  </r>
  <r>
    <d v="2019-07-09T00:00:00"/>
    <s v="Frais de Transfert charden farell à CI64/ETOUMBI"/>
    <x v="4"/>
    <x v="2"/>
    <m/>
    <n v="3115"/>
    <n v="5.4953778844118268"/>
    <n v="566.84"/>
    <n v="-4778224"/>
    <s v="Mésange"/>
    <s v="24/GCF"/>
    <x v="1"/>
    <s v="CONGO"/>
    <s v="PALF"/>
    <s v="o"/>
    <m/>
  </r>
  <r>
    <d v="2019-07-09T00:00:00"/>
    <s v="Taxi:bureau-banque aller-retour"/>
    <x v="0"/>
    <x v="0"/>
    <m/>
    <n v="2000"/>
    <n v="3.5201351731906505"/>
    <n v="568.16"/>
    <n v="-4780224"/>
    <s v="Mésange"/>
    <s v="Décharge"/>
    <x v="0"/>
    <s v="CONGO"/>
    <s v="PALF"/>
    <s v="ɣ"/>
    <m/>
  </r>
  <r>
    <d v="2019-07-09T00:00:00"/>
    <s v="Paiement frais d'hôtel une nuitée du 08 au 09 juillet 2019 "/>
    <x v="2"/>
    <x v="4"/>
    <m/>
    <n v="15000"/>
    <n v="27.178344295265536"/>
    <n v="551.91"/>
    <n v="-4795224"/>
    <s v="i23c"/>
    <s v="oui"/>
    <x v="2"/>
    <s v="CONGO"/>
    <s v="PALF"/>
    <s v="o"/>
    <m/>
  </r>
  <r>
    <d v="2019-07-09T00:00:00"/>
    <s v="Taxi Hôtel-Stelimac (départ pour Oyo)"/>
    <x v="0"/>
    <x v="4"/>
    <m/>
    <n v="500"/>
    <n v="0.90594480984218451"/>
    <n v="551.91"/>
    <n v="-4795724"/>
    <s v="i23c"/>
    <s v="Décharge"/>
    <x v="2"/>
    <s v="CONGO"/>
    <s v="PALF"/>
    <s v="ɣ"/>
    <m/>
  </r>
  <r>
    <d v="2019-07-09T00:00:00"/>
    <s v="Food allowance mission Ouesso du 03 au 09 juillet 2019"/>
    <x v="2"/>
    <x v="4"/>
    <m/>
    <n v="60000"/>
    <n v="105.84997530167243"/>
    <n v="566.84"/>
    <n v="-4855724"/>
    <s v="i23c"/>
    <s v="Décharge"/>
    <x v="1"/>
    <s v="CONGO"/>
    <s v="PALF"/>
    <s v="ɣ"/>
    <m/>
  </r>
  <r>
    <d v="2019-07-09T00:00:00"/>
    <s v="Taxi la gare-Hôtel 1-Hôtel 2 (recherche de l'hôtel)"/>
    <x v="0"/>
    <x v="4"/>
    <m/>
    <n v="1000"/>
    <n v="1.811889619684369"/>
    <n v="551.91"/>
    <n v="-4856724"/>
    <s v="i23c"/>
    <s v="Décharge"/>
    <x v="2"/>
    <s v="CONGO"/>
    <s v="PALF"/>
    <s v="ɣ"/>
    <m/>
  </r>
  <r>
    <d v="2019-07-09T00:00:00"/>
    <s v="Taxi Hôtel 1-Hôtel 2-Hôtel 3 (recherche de l'hôtel)"/>
    <x v="0"/>
    <x v="4"/>
    <m/>
    <n v="1000"/>
    <n v="1.811889619684369"/>
    <n v="551.91"/>
    <n v="-4857724"/>
    <s v="i23c"/>
    <s v="Décharge"/>
    <x v="2"/>
    <s v="CONGO"/>
    <s v="PALF"/>
    <s v="ɣ"/>
    <m/>
  </r>
  <r>
    <d v="2019-07-09T00:00:00"/>
    <s v="Taxi Hôtel-restaurant-Hôtel (se ressourcer)"/>
    <x v="0"/>
    <x v="4"/>
    <m/>
    <n v="1000"/>
    <n v="1.811889619684369"/>
    <n v="551.91"/>
    <n v="-4858724"/>
    <s v="i23c"/>
    <s v="Décharge"/>
    <x v="2"/>
    <s v="CONGO"/>
    <s v="PALF"/>
    <s v="ɣ"/>
    <m/>
  </r>
  <r>
    <d v="2019-07-09T00:00:00"/>
    <s v="Taxi Résidence-Gare routière"/>
    <x v="0"/>
    <x v="0"/>
    <m/>
    <n v="500"/>
    <n v="0.88003379329766263"/>
    <n v="568.16"/>
    <n v="-4859224"/>
    <s v="Amenophys"/>
    <s v="Décharge"/>
    <x v="0"/>
    <s v="CONGO"/>
    <s v="PALF"/>
    <s v="ɣ"/>
    <m/>
  </r>
  <r>
    <d v="2019-07-09T00:00:00"/>
    <s v="Taxi Agence stelimac moukondo-domicle à BZV"/>
    <x v="0"/>
    <x v="0"/>
    <m/>
    <n v="1500"/>
    <n v="2.6401013798929882"/>
    <n v="568.16"/>
    <n v="-4860724"/>
    <s v="Amenophys"/>
    <s v="Décharge"/>
    <x v="0"/>
    <s v="CONGO"/>
    <s v="PALF"/>
    <s v="ɣ"/>
    <m/>
  </r>
  <r>
    <d v="2019-07-09T00:00:00"/>
    <s v="Taxi  à Ouesso hôtel-gare routière de l'agence Stelimac"/>
    <x v="0"/>
    <x v="0"/>
    <m/>
    <n v="500"/>
    <n v="0.88003379329766263"/>
    <n v="568.16"/>
    <n v="-4861224"/>
    <s v="Jospin"/>
    <s v="Décharge"/>
    <x v="0"/>
    <s v="CONGO"/>
    <s v="PALF"/>
    <s v="ɣ"/>
    <m/>
  </r>
  <r>
    <d v="2019-07-09T00:00:00"/>
    <s v="Food Allowance mission Kinshasa du 01 au 09 juillet 2019 soit 8 nuitées"/>
    <x v="2"/>
    <x v="0"/>
    <m/>
    <n v="80000"/>
    <n v="140.80540692762602"/>
    <n v="568.16"/>
    <n v="-4941224"/>
    <s v="Stone"/>
    <s v="Décharge"/>
    <x v="0"/>
    <s v="CONGO"/>
    <s v="PALF"/>
    <s v="ɣ"/>
    <m/>
  </r>
  <r>
    <d v="2019-07-09T00:00:00"/>
    <s v="Paiement frais d'hôtel pour 08 nuitées à Kinshasa du 01 au 09 juillet 2019"/>
    <x v="2"/>
    <x v="0"/>
    <m/>
    <n v="196000"/>
    <n v="344.9732469726838"/>
    <n v="568.16"/>
    <n v="-5137224"/>
    <s v="Stone"/>
    <n v="24"/>
    <x v="0"/>
    <s v="CONGO"/>
    <s v="PALF"/>
    <s v="o"/>
    <m/>
  </r>
  <r>
    <d v="2019-07-09T00:00:00"/>
    <s v="Paiement ticket du cannot rapide pour la traversée de Kinshasa-Brazzaville montant en francs congolais de 37000fc"/>
    <x v="6"/>
    <x v="0"/>
    <m/>
    <n v="15000"/>
    <n v="26.401013798929881"/>
    <n v="568.16"/>
    <n v="-5152224"/>
    <s v="Stone"/>
    <n v="534254"/>
    <x v="0"/>
    <s v="CONGO"/>
    <s v="PALF"/>
    <s v="o"/>
    <m/>
  </r>
  <r>
    <d v="2019-07-09T00:00:00"/>
    <s v="Paiement de la redevance au beach de Kinshasa/mission RDC"/>
    <x v="6"/>
    <x v="0"/>
    <m/>
    <n v="1200"/>
    <n v="2.1120811039143903"/>
    <n v="568.16"/>
    <n v="-5153424"/>
    <s v="Stone"/>
    <n v="27100"/>
    <x v="0"/>
    <s v="CONGO"/>
    <s v="PALF"/>
    <s v="o"/>
    <m/>
  </r>
  <r>
    <d v="2019-07-09T00:00:00"/>
    <s v="Paiement de la redevance au beach de Brazzaville/mission RDC"/>
    <x v="6"/>
    <x v="0"/>
    <m/>
    <n v="1200"/>
    <n v="2.1120811039143903"/>
    <n v="568.16"/>
    <n v="-5154624"/>
    <s v="Stone"/>
    <n v="64322"/>
    <x v="0"/>
    <s v="CONGO"/>
    <s v="PALF"/>
    <s v="o"/>
    <m/>
  </r>
  <r>
    <d v="2019-07-09T00:00:00"/>
    <s v="Taxi: Beach de Brazzaville-Bureau PALF"/>
    <x v="0"/>
    <x v="0"/>
    <m/>
    <n v="1000"/>
    <n v="1.7600675865953253"/>
    <n v="568.16"/>
    <n v="-5155624"/>
    <s v="Stone"/>
    <s v="Décharge"/>
    <x v="0"/>
    <s v="CONGO"/>
    <s v="PALF"/>
    <s v="ɣ"/>
    <m/>
  </r>
  <r>
    <d v="2019-07-09T00:00:00"/>
    <s v="Taxi domicile-Bureau-domicile"/>
    <x v="0"/>
    <x v="5"/>
    <m/>
    <n v="2000"/>
    <n v="3.5283325100557477"/>
    <n v="566.84"/>
    <n v="-5157624"/>
    <s v="Shely"/>
    <s v="Décharge"/>
    <x v="1"/>
    <s v="CONGO"/>
    <s v="PALF"/>
    <s v="ɣ"/>
    <m/>
  </r>
  <r>
    <d v="2019-07-09T00:00:00"/>
    <s v="Food allowance pendant la pause"/>
    <x v="8"/>
    <x v="5"/>
    <m/>
    <n v="1000"/>
    <n v="1.7641662550278738"/>
    <n v="566.84"/>
    <n v="-5158624"/>
    <s v="Shely"/>
    <s v="Décharge"/>
    <x v="1"/>
    <s v="CONGO"/>
    <s v="PALF"/>
    <s v="ɣ"/>
    <m/>
  </r>
  <r>
    <d v="2019-07-09T00:00:00"/>
    <s v="Taxi domicile-agence océan du nord "/>
    <x v="0"/>
    <x v="0"/>
    <m/>
    <n v="1000"/>
    <n v="1.7600675865953253"/>
    <n v="568.16"/>
    <n v="-5159624"/>
    <s v="Dalia"/>
    <s v="Décharge"/>
    <x v="0"/>
    <s v="CONGO"/>
    <s v="PALF"/>
    <s v="ɣ"/>
    <m/>
  </r>
  <r>
    <d v="2019-07-09T00:00:00"/>
    <s v="Taxi agence océan du nord-résidence à Pointe noire "/>
    <x v="0"/>
    <x v="0"/>
    <m/>
    <n v="1000"/>
    <n v="1.7600675865953253"/>
    <n v="568.16"/>
    <n v="-5160624"/>
    <s v="Dalia"/>
    <s v="Décharge"/>
    <x v="0"/>
    <s v="CONGO"/>
    <s v="PALF"/>
    <s v="ɣ"/>
    <m/>
  </r>
  <r>
    <d v="2019-07-09T00:00:00"/>
    <s v="Taxi résidence-restaurant  à pointe noire "/>
    <x v="0"/>
    <x v="0"/>
    <m/>
    <n v="1000"/>
    <n v="1.7600675865953253"/>
    <n v="568.16"/>
    <n v="-5161624"/>
    <s v="Dalia"/>
    <s v="Décharge"/>
    <x v="0"/>
    <s v="CONGO"/>
    <s v="PALF"/>
    <s v="ɣ"/>
    <m/>
  </r>
  <r>
    <d v="2019-07-09T00:00:00"/>
    <s v="Taxi restaurant-résidence à pointe noire "/>
    <x v="0"/>
    <x v="0"/>
    <m/>
    <n v="1000"/>
    <n v="1.7600675865953253"/>
    <n v="568.16"/>
    <n v="-5162624"/>
    <s v="Dalia"/>
    <s v="Décharge"/>
    <x v="0"/>
    <s v="CONGO"/>
    <s v="PALF"/>
    <s v="ɣ"/>
    <m/>
  </r>
  <r>
    <d v="2019-07-09T00:00:00"/>
    <s v="Taxi domicile - gare routière pour mission de PNR"/>
    <x v="0"/>
    <x v="4"/>
    <m/>
    <n v="1000"/>
    <n v="1.811889619684369"/>
    <n v="551.91"/>
    <n v="-5163624"/>
    <s v="IT87"/>
    <s v="décharge"/>
    <x v="2"/>
    <s v="CONGO"/>
    <s v="PALF"/>
    <s v="ɣ"/>
    <m/>
  </r>
  <r>
    <d v="2019-07-09T00:00:00"/>
    <s v="Taxi gare routière ocean OCH - Tchimbamba appartement"/>
    <x v="0"/>
    <x v="4"/>
    <m/>
    <n v="1500"/>
    <n v="2.7178344295265533"/>
    <n v="551.91"/>
    <n v="-5165124"/>
    <s v="IT87"/>
    <s v="décharge"/>
    <x v="2"/>
    <s v="CONGO"/>
    <s v="PALF"/>
    <s v="ɣ"/>
    <m/>
  </r>
  <r>
    <d v="2019-07-09T00:00:00"/>
    <s v="Taxi à Ouesso : hôtel - gare routière à destination de BZV "/>
    <x v="0"/>
    <x v="0"/>
    <m/>
    <n v="500"/>
    <n v="0.88003379329766263"/>
    <n v="568.16"/>
    <n v="-5165624"/>
    <s v="Herick"/>
    <s v="Décharge "/>
    <x v="0"/>
    <s v="CONGO"/>
    <s v="PALF"/>
    <s v="ɣ"/>
    <m/>
  </r>
  <r>
    <d v="2019-07-09T00:00:00"/>
    <s v="RGL FRS/RETRAIT DU 03/06/19"/>
    <x v="9"/>
    <x v="2"/>
    <n v="3484"/>
    <m/>
    <n v="0"/>
    <n v="566.84"/>
    <n v="-5162140"/>
    <s v="BCI"/>
    <s v="Relevé"/>
    <x v="1"/>
    <s v="CONGO"/>
    <s v="PALF"/>
    <s v="o"/>
    <m/>
  </r>
  <r>
    <d v="2019-07-09T00:00:00"/>
    <s v="Virt Grant Wildcat"/>
    <x v="15"/>
    <x v="6"/>
    <n v="5616212"/>
    <m/>
    <n v="0"/>
    <n v="566.84"/>
    <n v="454072"/>
    <s v="BCI"/>
    <s v="Relevé"/>
    <x v="1"/>
    <s v="CONGO"/>
    <s v="PALF"/>
    <s v="o"/>
    <m/>
  </r>
  <r>
    <d v="2019-07-10T00:00:00"/>
    <s v="Taxi Hôtel - Gare routière (Etoumbi)"/>
    <x v="0"/>
    <x v="4"/>
    <m/>
    <n v="500"/>
    <n v="0.90594480984218451"/>
    <n v="551.91"/>
    <n v="453572"/>
    <s v="ci64"/>
    <s v="décharge"/>
    <x v="2"/>
    <s v="CONGO"/>
    <s v="PALF"/>
    <s v="ɣ"/>
    <m/>
  </r>
  <r>
    <d v="2019-07-10T00:00:00"/>
    <s v="Billet Etoumbi - Makoua"/>
    <x v="0"/>
    <x v="4"/>
    <m/>
    <n v="5000"/>
    <n v="9.0594480984218446"/>
    <n v="551.91"/>
    <n v="448572"/>
    <s v="ci64"/>
    <s v="décharge"/>
    <x v="2"/>
    <s v="CONGO"/>
    <s v="PALF"/>
    <s v="ɣ"/>
    <m/>
  </r>
  <r>
    <d v="2019-07-10T00:00:00"/>
    <s v="Taxi Gare routière - Restaurant (MAKOUA)"/>
    <x v="0"/>
    <x v="4"/>
    <m/>
    <n v="500"/>
    <n v="0.90594480984218451"/>
    <n v="551.91"/>
    <n v="448072"/>
    <s v="ci64"/>
    <s v="décharge"/>
    <x v="2"/>
    <s v="CONGO"/>
    <s v="PALF"/>
    <s v="ɣ"/>
    <m/>
  </r>
  <r>
    <d v="2019-07-10T00:00:00"/>
    <s v="Taxi Restaurant - Hôtel"/>
    <x v="0"/>
    <x v="4"/>
    <m/>
    <n v="500"/>
    <n v="0.90594480984218451"/>
    <n v="551.91"/>
    <n v="447572"/>
    <s v="ci64"/>
    <s v="décharge"/>
    <x v="2"/>
    <s v="CONGO"/>
    <s v="PALF"/>
    <s v="ɣ"/>
    <m/>
  </r>
  <r>
    <d v="2019-07-10T00:00:00"/>
    <s v="Taxi Domicile-Bureau"/>
    <x v="0"/>
    <x v="0"/>
    <m/>
    <n v="1000"/>
    <n v="1.7600675865953253"/>
    <n v="568.16"/>
    <n v="446572"/>
    <s v="Alexis"/>
    <s v="Décharge"/>
    <x v="0"/>
    <s v="CONGO"/>
    <s v="PALF"/>
    <s v="ɣ"/>
    <m/>
  </r>
  <r>
    <d v="2019-07-10T00:00:00"/>
    <s v="Taxi Aeroport Impfondo-Hôtel"/>
    <x v="0"/>
    <x v="0"/>
    <m/>
    <n v="500"/>
    <n v="0.88003379329766263"/>
    <n v="568.16"/>
    <n v="446072"/>
    <s v="Alexis"/>
    <s v="Décharge"/>
    <x v="0"/>
    <s v="CONGO"/>
    <s v="PALF"/>
    <s v="ɣ"/>
    <m/>
  </r>
  <r>
    <d v="2019-07-10T00:00:00"/>
    <s v="Taxi Hôtel-MA Impfondo"/>
    <x v="0"/>
    <x v="0"/>
    <m/>
    <n v="500"/>
    <n v="0.88003379329766263"/>
    <n v="568.16"/>
    <n v="445572"/>
    <s v="Alexis"/>
    <s v="Décharge"/>
    <x v="0"/>
    <s v="CONGO"/>
    <s v="PALF"/>
    <s v="ɣ"/>
    <m/>
  </r>
  <r>
    <d v="2019-07-10T00:00:00"/>
    <s v="Taxi MA Impfondo-Hôtel"/>
    <x v="0"/>
    <x v="0"/>
    <m/>
    <n v="500"/>
    <n v="0.88003379329766263"/>
    <n v="568.16"/>
    <n v="445072"/>
    <s v="Alexis"/>
    <s v="Décharge"/>
    <x v="0"/>
    <s v="CONGO"/>
    <s v="PALF"/>
    <s v="ɣ"/>
    <m/>
  </r>
  <r>
    <d v="2019-07-10T00:00:00"/>
    <s v="Taxi hôtel-restaurant"/>
    <x v="0"/>
    <x v="0"/>
    <m/>
    <n v="500"/>
    <n v="0.88003379329766263"/>
    <n v="568.16"/>
    <n v="444572"/>
    <s v="Alexis"/>
    <s v="Décharge"/>
    <x v="0"/>
    <s v="CONGO"/>
    <s v="PALF"/>
    <s v="ɣ"/>
    <m/>
  </r>
  <r>
    <d v="2019-07-10T00:00:00"/>
    <s v="Taxi Restaurant-hôtel"/>
    <x v="0"/>
    <x v="0"/>
    <m/>
    <n v="500"/>
    <n v="0.88003379329766263"/>
    <n v="568.16"/>
    <n v="444072"/>
    <s v="Alexis"/>
    <s v="Décharge"/>
    <x v="0"/>
    <s v="CONGO"/>
    <s v="PALF"/>
    <s v="ɣ"/>
    <m/>
  </r>
  <r>
    <d v="2019-07-10T00:00:00"/>
    <s v="Taxi Bureau PALF-Magasin Soprafric"/>
    <x v="0"/>
    <x v="3"/>
    <m/>
    <n v="1000"/>
    <n v="1.7600675865953253"/>
    <n v="568.16"/>
    <n v="443072"/>
    <s v="Evariste"/>
    <s v="Décharge"/>
    <x v="0"/>
    <s v="CONGO"/>
    <s v="PALF"/>
    <s v="ɣ"/>
    <m/>
  </r>
  <r>
    <d v="2019-07-10T00:00:00"/>
    <s v="Taxi Magasin Sporafric-Magasin Abdoul Poto poto"/>
    <x v="0"/>
    <x v="3"/>
    <m/>
    <n v="1000"/>
    <n v="1.7600675865953253"/>
    <n v="568.16"/>
    <n v="442072"/>
    <s v="Evariste"/>
    <s v="Décharge"/>
    <x v="0"/>
    <s v="CONGO"/>
    <s v="PALF"/>
    <s v="ɣ"/>
    <m/>
  </r>
  <r>
    <d v="2019-07-10T00:00:00"/>
    <s v="Taxi Magasin Abdoul Poto Poto-Ets SS Congo sur l'avenue de la paix"/>
    <x v="0"/>
    <x v="3"/>
    <m/>
    <n v="1000"/>
    <n v="1.7600675865953253"/>
    <n v="568.16"/>
    <n v="441072"/>
    <s v="Evariste"/>
    <s v="Décharge"/>
    <x v="0"/>
    <s v="CONGO"/>
    <s v="PALF"/>
    <s v="ɣ"/>
    <m/>
  </r>
  <r>
    <d v="2019-07-10T00:00:00"/>
    <s v="Achat serrures marque LENG pour le nouvel appartement"/>
    <x v="5"/>
    <x v="2"/>
    <m/>
    <n v="40000"/>
    <n v="70.566650201114953"/>
    <n v="566.84"/>
    <n v="401072"/>
    <s v="Evariste"/>
    <n v="111"/>
    <x v="1"/>
    <s v="CONGO"/>
    <s v="PALF"/>
    <s v="o"/>
    <m/>
  </r>
  <r>
    <d v="2019-07-10T00:00:00"/>
    <s v="Achat serrures marque Laperche  pour le nouvel appartement"/>
    <x v="5"/>
    <x v="2"/>
    <m/>
    <n v="40000"/>
    <n v="70.566650201114953"/>
    <n v="566.84"/>
    <n v="361072"/>
    <s v="Evariste"/>
    <n v="109"/>
    <x v="1"/>
    <s v="CONGO"/>
    <s v="PALF"/>
    <s v="o"/>
    <m/>
  </r>
  <r>
    <d v="2019-07-10T00:00:00"/>
    <s v="Taxi Ets SS Congo-Bureau PALF"/>
    <x v="0"/>
    <x v="3"/>
    <m/>
    <n v="1000"/>
    <n v="1.7600675865953253"/>
    <n v="568.16"/>
    <n v="360072"/>
    <s v="Evariste"/>
    <s v="Décharge"/>
    <x v="0"/>
    <s v="CONGO"/>
    <s v="PALF"/>
    <s v="ɣ"/>
    <m/>
  </r>
  <r>
    <d v="2019-07-10T00:00:00"/>
    <s v="Taxi Bureau PALF-Magasin Soprafric"/>
    <x v="0"/>
    <x v="3"/>
    <m/>
    <n v="1000"/>
    <n v="1.7600675865953253"/>
    <n v="568.16"/>
    <n v="359072"/>
    <s v="Evariste"/>
    <s v="Décharge"/>
    <x v="0"/>
    <s v="CONGO"/>
    <s v="PALF"/>
    <s v="ɣ"/>
    <m/>
  </r>
  <r>
    <d v="2019-07-10T00:00:00"/>
    <s v="Achat Serrure complx pour le nouvel appartement"/>
    <x v="5"/>
    <x v="2"/>
    <m/>
    <n v="34000"/>
    <n v="59.98165267094771"/>
    <n v="566.84"/>
    <n v="325072"/>
    <s v="Evariste"/>
    <n v="20115"/>
    <x v="1"/>
    <s v="CONGO"/>
    <s v="PALF"/>
    <s v="o"/>
    <m/>
  </r>
  <r>
    <d v="2019-07-10T00:00:00"/>
    <s v="Taxi Magasin Sporafric-Bureau PALF"/>
    <x v="0"/>
    <x v="3"/>
    <m/>
    <n v="1000"/>
    <n v="1.7600675865953253"/>
    <n v="568.16"/>
    <n v="324072"/>
    <s v="Evariste"/>
    <s v="Décharge"/>
    <x v="0"/>
    <s v="CONGO"/>
    <s v="PALF"/>
    <s v="ɣ"/>
    <m/>
  </r>
  <r>
    <d v="2019-07-10T00:00:00"/>
    <s v="Frais payé au menuisier pour le changement des serrures à la nouvelle résidence PALF"/>
    <x v="12"/>
    <x v="2"/>
    <m/>
    <n v="30000"/>
    <n v="52.924987650836215"/>
    <n v="566.84"/>
    <n v="294072"/>
    <s v="Evariste"/>
    <s v="oui"/>
    <x v="1"/>
    <s v="CONGO"/>
    <s v="PALF"/>
    <s v="o"/>
    <m/>
  </r>
  <r>
    <d v="2019-07-10T00:00:00"/>
    <s v="Taxi hôtel-AGC-Marché (investigation sur terrain)"/>
    <x v="0"/>
    <x v="4"/>
    <m/>
    <n v="1000"/>
    <n v="1.811889619684369"/>
    <n v="551.91"/>
    <n v="293072"/>
    <s v="i23c"/>
    <s v="Décharge"/>
    <x v="2"/>
    <s v="CONGO"/>
    <s v="PALF"/>
    <s v="ɣ"/>
    <m/>
  </r>
  <r>
    <d v="2019-07-10T00:00:00"/>
    <s v="Taxi marché-Chez Kamba-Chez Didas (investigation et rencontre avec les cibles)"/>
    <x v="0"/>
    <x v="4"/>
    <m/>
    <n v="1500"/>
    <n v="2.7178344295265533"/>
    <n v="551.91"/>
    <n v="291572"/>
    <s v="i23c"/>
    <s v="Décharge"/>
    <x v="2"/>
    <s v="CONGO"/>
    <s v="PALF"/>
    <s v="ɣ"/>
    <m/>
  </r>
  <r>
    <d v="2019-07-10T00:00:00"/>
    <s v="Taxi De Chez Didas-Boulevard-Gare routière (investigation sur terrain)"/>
    <x v="0"/>
    <x v="4"/>
    <m/>
    <n v="1000"/>
    <n v="1.811889619684369"/>
    <n v="551.91"/>
    <n v="290572"/>
    <s v="i23c"/>
    <s v="Décharge"/>
    <x v="2"/>
    <s v="CONGO"/>
    <s v="PALF"/>
    <s v="ɣ"/>
    <m/>
  </r>
  <r>
    <d v="2019-07-10T00:00:00"/>
    <s v="Taxi Gare routière-Hôtel (retour à l'hôtel à cause de la pluie)"/>
    <x v="0"/>
    <x v="4"/>
    <m/>
    <n v="500"/>
    <n v="0.90594480984218451"/>
    <n v="551.91"/>
    <n v="290072"/>
    <s v="i23c"/>
    <s v="Décharge"/>
    <x v="2"/>
    <s v="CONGO"/>
    <s v="PALF"/>
    <s v="ɣ"/>
    <m/>
  </r>
  <r>
    <d v="2019-07-10T00:00:00"/>
    <s v="Taxi Hôtel-Chez Kamba-Hôtel (rencontre avec 2 cibles)"/>
    <x v="0"/>
    <x v="4"/>
    <m/>
    <n v="1500"/>
    <n v="2.7178344295265533"/>
    <n v="551.91"/>
    <n v="288572"/>
    <s v="i23c"/>
    <s v="Décharge"/>
    <x v="2"/>
    <s v="CONGO"/>
    <s v="PALF"/>
    <s v="ɣ"/>
    <m/>
  </r>
  <r>
    <d v="2019-07-10T00:00:00"/>
    <s v="Achat boisson et repas (renforcement de la confiance avec 2 cibles)"/>
    <x v="13"/>
    <x v="4"/>
    <m/>
    <n v="5000"/>
    <n v="9.0594480984218446"/>
    <n v="551.91"/>
    <n v="283572"/>
    <s v="i23c"/>
    <s v="Décharge"/>
    <x v="2"/>
    <s v="CONGO"/>
    <s v="PALF"/>
    <s v="ɣ"/>
    <m/>
  </r>
  <r>
    <d v="2019-07-10T00:00:00"/>
    <s v="Taxi à Brazzaville agence stelimac de Moukondo-Domicile"/>
    <x v="0"/>
    <x v="0"/>
    <m/>
    <n v="1500"/>
    <n v="2.6401013798929882"/>
    <n v="568.16"/>
    <n v="282072"/>
    <s v="Jospin"/>
    <s v="Décharge"/>
    <x v="0"/>
    <s v="CONGO"/>
    <s v="PALF"/>
    <s v="ɣ"/>
    <m/>
  </r>
  <r>
    <d v="2019-07-10T00:00:00"/>
    <s v="Taxi domicile-Bureau-domicile"/>
    <x v="0"/>
    <x v="5"/>
    <m/>
    <n v="2000"/>
    <n v="3.5283325100557477"/>
    <n v="566.84"/>
    <n v="280072"/>
    <s v="Shely"/>
    <s v="Décharge"/>
    <x v="1"/>
    <s v="CONGO"/>
    <s v="PALF"/>
    <s v="ɣ"/>
    <m/>
  </r>
  <r>
    <d v="2019-07-10T00:00:00"/>
    <s v="Food allowance pendant la pause"/>
    <x v="8"/>
    <x v="5"/>
    <m/>
    <n v="1000"/>
    <n v="1.7641662550278738"/>
    <n v="566.84"/>
    <n v="279072"/>
    <s v="Shely"/>
    <s v="Décharge"/>
    <x v="1"/>
    <s v="CONGO"/>
    <s v="PALF"/>
    <s v="ɣ"/>
    <m/>
  </r>
  <r>
    <d v="2019-07-10T00:00:00"/>
    <s v="Taxi résidence-ddef à pointe noire "/>
    <x v="0"/>
    <x v="0"/>
    <m/>
    <n v="1000"/>
    <n v="1.7600675865953253"/>
    <n v="568.16"/>
    <n v="278072"/>
    <s v="Dalia"/>
    <s v="Décharge"/>
    <x v="0"/>
    <s v="CONGO"/>
    <s v="PALF"/>
    <s v="ɣ"/>
    <m/>
  </r>
  <r>
    <d v="2019-07-10T00:00:00"/>
    <s v="Taxi ddef-CA à pointe noire "/>
    <x v="0"/>
    <x v="0"/>
    <m/>
    <n v="1000"/>
    <n v="1.7600675865953253"/>
    <n v="568.16"/>
    <n v="277072"/>
    <s v="Dalia"/>
    <s v="Décharge"/>
    <x v="0"/>
    <s v="CONGO"/>
    <s v="PALF"/>
    <s v="ɣ"/>
    <m/>
  </r>
  <r>
    <d v="2019-07-10T00:00:00"/>
    <s v="Taxi CA-ddef à pointe noire "/>
    <x v="0"/>
    <x v="0"/>
    <m/>
    <n v="1000"/>
    <n v="1.7600675865953253"/>
    <n v="568.16"/>
    <n v="276072"/>
    <s v="Dalia"/>
    <s v="Décharge"/>
    <x v="0"/>
    <s v="CONGO"/>
    <s v="PALF"/>
    <s v="ɣ"/>
    <m/>
  </r>
  <r>
    <d v="2019-07-10T00:00:00"/>
    <s v="Taxi ddef-résidence à pointe noire "/>
    <x v="0"/>
    <x v="0"/>
    <m/>
    <n v="1000"/>
    <n v="1.7600675865953253"/>
    <n v="568.16"/>
    <n v="275072"/>
    <s v="Dalia"/>
    <s v="Décharge"/>
    <x v="0"/>
    <s v="CONGO"/>
    <s v="PALF"/>
    <s v="ɣ"/>
    <m/>
  </r>
  <r>
    <d v="2019-07-10T00:00:00"/>
    <s v="Taxi résidence-restaurant à pointe noire "/>
    <x v="0"/>
    <x v="0"/>
    <m/>
    <n v="1000"/>
    <n v="1.7600675865953253"/>
    <n v="568.16"/>
    <n v="274072"/>
    <s v="Dalia"/>
    <s v="Décharge"/>
    <x v="0"/>
    <s v="CONGO"/>
    <s v="PALF"/>
    <s v="ɣ"/>
    <m/>
  </r>
  <r>
    <d v="2019-07-10T00:00:00"/>
    <s v="Taxi restaurtant-résidence à pointe noire "/>
    <x v="0"/>
    <x v="0"/>
    <m/>
    <n v="1000"/>
    <n v="1.7600675865953253"/>
    <n v="568.16"/>
    <n v="273072"/>
    <s v="Dalia"/>
    <s v="Décharge"/>
    <x v="0"/>
    <s v="CONGO"/>
    <s v="PALF"/>
    <s v="ɣ"/>
    <m/>
  </r>
  <r>
    <d v="2019-07-10T00:00:00"/>
    <s v="Taxi appartement - Tchyster rencontrer une cible"/>
    <x v="0"/>
    <x v="4"/>
    <m/>
    <n v="2500"/>
    <n v="4.5297240492109223"/>
    <n v="551.91"/>
    <n v="270572"/>
    <s v="IT87"/>
    <s v="décharge"/>
    <x v="2"/>
    <s v="CONGO"/>
    <s v="PALF"/>
    <s v="ɣ"/>
    <m/>
  </r>
  <r>
    <d v="2019-07-10T00:00:00"/>
    <s v="Achat à manger et à boire lors de la rencontre avec la cible"/>
    <x v="13"/>
    <x v="4"/>
    <m/>
    <n v="3000"/>
    <n v="5.4356688590531066"/>
    <n v="551.91"/>
    <n v="267572"/>
    <s v="IT87"/>
    <s v="décharge"/>
    <x v="2"/>
    <s v="CONGO"/>
    <s v="PALF"/>
    <s v="ɣ"/>
    <m/>
  </r>
  <r>
    <d v="2019-07-10T00:00:00"/>
    <s v="Taxi Tchyster - gare de Dolisie à PNR rencontrer une cible"/>
    <x v="0"/>
    <x v="4"/>
    <m/>
    <n v="500"/>
    <n v="0.90594480984218451"/>
    <n v="551.91"/>
    <n v="267072"/>
    <s v="IT87"/>
    <s v="décharge"/>
    <x v="2"/>
    <s v="CONGO"/>
    <s v="PALF"/>
    <s v="ɣ"/>
    <m/>
  </r>
  <r>
    <d v="2019-07-10T00:00:00"/>
    <s v="Taxi gare de Dolisie à PNR - grand marché pour rendez vous avec cible"/>
    <x v="0"/>
    <x v="4"/>
    <m/>
    <n v="1500"/>
    <n v="2.7178344295265533"/>
    <n v="551.91"/>
    <n v="265572"/>
    <s v="IT87"/>
    <s v="décharge"/>
    <x v="2"/>
    <s v="CONGO"/>
    <s v="PALF"/>
    <s v="ɣ"/>
    <m/>
  </r>
  <r>
    <d v="2019-07-10T00:00:00"/>
    <s v="Achat boisson lors de la rencontre avec la cible"/>
    <x v="13"/>
    <x v="4"/>
    <m/>
    <n v="2500"/>
    <n v="4.5297240492109223"/>
    <n v="551.91"/>
    <n v="263072"/>
    <s v="IT87"/>
    <s v="décharge"/>
    <x v="2"/>
    <s v="CONGO"/>
    <s v="PALF"/>
    <s v="ɣ"/>
    <m/>
  </r>
  <r>
    <d v="2019-07-10T00:00:00"/>
    <s v="Taxi grand marché - marché du plateau voir une cible"/>
    <x v="0"/>
    <x v="4"/>
    <m/>
    <n v="1000"/>
    <n v="1.811889619684369"/>
    <n v="551.91"/>
    <n v="262072"/>
    <s v="IT87"/>
    <s v="décharge"/>
    <x v="2"/>
    <s v="CONGO"/>
    <s v="PALF"/>
    <s v="ɣ"/>
    <m/>
  </r>
  <r>
    <d v="2019-07-10T00:00:00"/>
    <s v="Achat à manger et à boire au restaurant pour la cible"/>
    <x v="13"/>
    <x v="4"/>
    <m/>
    <n v="4500"/>
    <n v="8.1535032885796603"/>
    <n v="551.91"/>
    <n v="257572"/>
    <s v="IT87"/>
    <s v="décharge"/>
    <x v="2"/>
    <s v="CONGO"/>
    <s v="PALF"/>
    <s v="ɣ"/>
    <m/>
  </r>
  <r>
    <d v="2019-07-10T00:00:00"/>
    <s v="Taxi marché du plateau - rails a côté d'Azur pour prospection"/>
    <x v="0"/>
    <x v="4"/>
    <m/>
    <n v="1000"/>
    <n v="1.811889619684369"/>
    <n v="551.91"/>
    <n v="256572"/>
    <s v="IT87"/>
    <s v="décharge"/>
    <x v="2"/>
    <s v="CONGO"/>
    <s v="PALF"/>
    <s v="ɣ"/>
    <m/>
  </r>
  <r>
    <d v="2019-07-10T00:00:00"/>
    <s v="Taxi rail train - appartement retour du terrain"/>
    <x v="0"/>
    <x v="4"/>
    <m/>
    <n v="1000"/>
    <n v="1.811889619684369"/>
    <n v="551.91"/>
    <n v="255572"/>
    <s v="IT87"/>
    <s v="décharge"/>
    <x v="2"/>
    <s v="CONGO"/>
    <s v="PALF"/>
    <s v="ɣ"/>
    <m/>
  </r>
  <r>
    <d v="2019-07-10T00:00:00"/>
    <s v="Taxi à BZV : Gare routière - domicile après la mission  de Ouesso "/>
    <x v="0"/>
    <x v="0"/>
    <m/>
    <n v="1000"/>
    <n v="1.7600675865953253"/>
    <n v="568.16"/>
    <n v="254572"/>
    <s v="Herick"/>
    <s v="Décharge "/>
    <x v="0"/>
    <s v="CONGO"/>
    <s v="PALF"/>
    <s v="ɣ"/>
    <m/>
  </r>
  <r>
    <d v="2019-07-11T00:00:00"/>
    <s v="Taxi Hôtel - Gare routière"/>
    <x v="0"/>
    <x v="4"/>
    <m/>
    <n v="500"/>
    <n v="0.90594480984218451"/>
    <n v="551.91"/>
    <n v="254072"/>
    <s v="ci64"/>
    <s v="décharge"/>
    <x v="2"/>
    <s v="CONGO"/>
    <s v="PALF"/>
    <s v="ɣ"/>
    <m/>
  </r>
  <r>
    <d v="2019-07-11T00:00:00"/>
    <s v="Taxi Makoua - Owando"/>
    <x v="0"/>
    <x v="4"/>
    <m/>
    <n v="3000"/>
    <n v="5.4356688590531066"/>
    <n v="551.91"/>
    <n v="251072"/>
    <s v="ci64"/>
    <s v="décharge"/>
    <x v="2"/>
    <s v="CONGO"/>
    <s v="PALF"/>
    <s v="ɣ"/>
    <m/>
  </r>
  <r>
    <d v="2019-07-11T00:00:00"/>
    <s v="Billet Owando - Oyo"/>
    <x v="0"/>
    <x v="4"/>
    <m/>
    <n v="5000"/>
    <n v="9.0594480984218446"/>
    <n v="551.91"/>
    <n v="246072"/>
    <s v="ci64"/>
    <s v="décharge"/>
    <x v="2"/>
    <s v="CONGO"/>
    <s v="PALF"/>
    <s v="ɣ"/>
    <m/>
  </r>
  <r>
    <d v="2019-07-11T00:00:00"/>
    <s v="Taxi Agence Océan du Nord Oyo - Restaurant"/>
    <x v="0"/>
    <x v="4"/>
    <m/>
    <n v="500"/>
    <n v="0.90594480984218451"/>
    <n v="551.91"/>
    <n v="245572"/>
    <s v="ci64"/>
    <s v="décharge"/>
    <x v="2"/>
    <s v="CONGO"/>
    <s v="PALF"/>
    <s v="ɣ"/>
    <m/>
  </r>
  <r>
    <d v="2019-07-11T00:00:00"/>
    <s v="Taxi Restaurant - AON Oyo"/>
    <x v="0"/>
    <x v="4"/>
    <m/>
    <n v="500"/>
    <n v="0.90594480984218451"/>
    <n v="551.91"/>
    <n v="245072"/>
    <s v="ci64"/>
    <s v="décharge"/>
    <x v="2"/>
    <s v="CONGO"/>
    <s v="PALF"/>
    <s v="ɣ"/>
    <m/>
  </r>
  <r>
    <d v="2019-07-11T00:00:00"/>
    <s v="Achat billet Oyo - BZV"/>
    <x v="0"/>
    <x v="4"/>
    <m/>
    <n v="10000"/>
    <n v="18.118896196843689"/>
    <n v="551.91"/>
    <n v="235072"/>
    <s v="ci64"/>
    <s v="oui"/>
    <x v="2"/>
    <s v="CONGO"/>
    <s v="PALF"/>
    <s v="o"/>
    <m/>
  </r>
  <r>
    <d v="2019-07-11T00:00:00"/>
    <s v="Taxi AON Talangai - La poudrière "/>
    <x v="0"/>
    <x v="4"/>
    <m/>
    <n v="2500"/>
    <n v="4.5297240492109223"/>
    <n v="551.91"/>
    <n v="232572"/>
    <s v="ci64"/>
    <s v="décharge"/>
    <x v="2"/>
    <s v="CONGO"/>
    <s v="PALF"/>
    <s v="ɣ"/>
    <m/>
  </r>
  <r>
    <d v="2019-07-11T00:00:00"/>
    <s v="Paiement frais d'hôtel pour 04 nuitées du 06 au 10 Juillet 2019 à ETOUMBI"/>
    <x v="2"/>
    <x v="4"/>
    <m/>
    <n v="60000"/>
    <n v="108.71337718106214"/>
    <n v="551.91"/>
    <n v="172572"/>
    <s v="ci64"/>
    <n v="5"/>
    <x v="2"/>
    <s v="CONGO"/>
    <s v="RALFF"/>
    <s v="o"/>
    <s v="13201"/>
  </r>
  <r>
    <d v="2019-07-11T00:00:00"/>
    <s v="Paiement frais d'hôtel 01 nuitée à Makoua du 10 au 11 Juillet 2019"/>
    <x v="2"/>
    <x v="4"/>
    <m/>
    <n v="15000"/>
    <n v="27.178344295265536"/>
    <n v="551.91"/>
    <n v="157572"/>
    <s v="ci64"/>
    <n v="98"/>
    <x v="2"/>
    <s v="CONGO"/>
    <s v="PALF"/>
    <s v="o"/>
    <m/>
  </r>
  <r>
    <d v="2019-07-11T00:00:00"/>
    <s v="Food allowance mission pour 06 nuitées à ETOUMBI"/>
    <x v="2"/>
    <x v="4"/>
    <m/>
    <n v="60000"/>
    <n v="105.84997530167243"/>
    <n v="566.84"/>
    <n v="97572"/>
    <s v="ci64"/>
    <s v="décharge"/>
    <x v="1"/>
    <s v="CONGO"/>
    <s v="RALFF"/>
    <s v="ɣ"/>
    <s v="13201"/>
  </r>
  <r>
    <d v="2019-07-11T00:00:00"/>
    <s v="Mésange CIGNAS-Bonus du mois de juin 2019"/>
    <x v="3"/>
    <x v="0"/>
    <m/>
    <n v="12000"/>
    <n v="21.120811039143906"/>
    <n v="568.16"/>
    <n v="85572"/>
    <s v="Mavy"/>
    <n v="1"/>
    <x v="0"/>
    <s v="CONGO"/>
    <s v="PALF"/>
    <s v="o"/>
    <m/>
  </r>
  <r>
    <d v="2019-07-11T00:00:00"/>
    <s v="Mésange CIGNAS-Bonus de responsabilité du mois de Juin 2019"/>
    <x v="3"/>
    <x v="0"/>
    <m/>
    <n v="15000"/>
    <n v="26.401013798929881"/>
    <n v="568.16"/>
    <n v="70572"/>
    <s v="Mavy"/>
    <s v="OUI"/>
    <x v="0"/>
    <s v="CONGO"/>
    <s v="PALF"/>
    <s v="o"/>
    <m/>
  </r>
  <r>
    <d v="2019-07-11T00:00:00"/>
    <s v="Taxi hôtel-DDEF"/>
    <x v="0"/>
    <x v="0"/>
    <m/>
    <n v="500"/>
    <n v="0.88003379329766263"/>
    <n v="568.16"/>
    <n v="70072"/>
    <s v="Alexis"/>
    <s v="Décharge"/>
    <x v="0"/>
    <s v="CONGO"/>
    <s v="PALF"/>
    <s v="ɣ"/>
    <m/>
  </r>
  <r>
    <d v="2019-07-11T00:00:00"/>
    <s v="Taxi DDEF-TGI"/>
    <x v="0"/>
    <x v="0"/>
    <m/>
    <n v="500"/>
    <n v="0.88003379329766263"/>
    <n v="568.16"/>
    <n v="69572"/>
    <s v="Alexis"/>
    <s v="Décharge"/>
    <x v="0"/>
    <s v="CONGO"/>
    <s v="PALF"/>
    <s v="ɣ"/>
    <m/>
  </r>
  <r>
    <d v="2019-07-11T00:00:00"/>
    <s v="Taxi TGI-Air Congo"/>
    <x v="0"/>
    <x v="0"/>
    <m/>
    <n v="500"/>
    <n v="0.88003379329766263"/>
    <n v="568.16"/>
    <n v="69072"/>
    <s v="Alexis"/>
    <s v="Décharge"/>
    <x v="0"/>
    <s v="CONGO"/>
    <s v="PALF"/>
    <s v="ɣ"/>
    <m/>
  </r>
  <r>
    <d v="2019-07-11T00:00:00"/>
    <s v="Achat billet d'avion retour IMPFONDO-BZV"/>
    <x v="14"/>
    <x v="0"/>
    <m/>
    <n v="60000"/>
    <n v="105.60405519571952"/>
    <n v="568.16"/>
    <n v="9072"/>
    <s v="Alexis"/>
    <n v="13"/>
    <x v="0"/>
    <s v="CONGO"/>
    <s v="RALFF"/>
    <s v="o"/>
    <s v="22101"/>
  </r>
  <r>
    <d v="2019-07-11T00:00:00"/>
    <s v="Taxi Air Congo-Hôtel"/>
    <x v="0"/>
    <x v="0"/>
    <m/>
    <n v="500"/>
    <n v="0.88003379329766263"/>
    <n v="568.16"/>
    <n v="8572"/>
    <s v="Alexis"/>
    <s v="Décharge"/>
    <x v="0"/>
    <s v="CONGO"/>
    <s v="PALF"/>
    <s v="ɣ"/>
    <m/>
  </r>
  <r>
    <d v="2019-07-11T00:00:00"/>
    <s v="Taxi Hôtel-restaurant"/>
    <x v="0"/>
    <x v="0"/>
    <m/>
    <n v="500"/>
    <n v="0.88003379329766263"/>
    <n v="568.16"/>
    <n v="8072"/>
    <s v="Alexis"/>
    <s v="Décharge"/>
    <x v="0"/>
    <s v="CONGO"/>
    <s v="PALF"/>
    <s v="ɣ"/>
    <m/>
  </r>
  <r>
    <d v="2019-07-11T00:00:00"/>
    <s v="Taxi Restaurant-MA Impfondo"/>
    <x v="0"/>
    <x v="0"/>
    <m/>
    <n v="500"/>
    <n v="0.88003379329766263"/>
    <n v="568.16"/>
    <n v="7572"/>
    <s v="Alexis"/>
    <s v="Décharge"/>
    <x v="0"/>
    <s v="CONGO"/>
    <s v="PALF"/>
    <s v="ɣ"/>
    <m/>
  </r>
  <r>
    <d v="2019-07-11T00:00:00"/>
    <s v="Taxi MA Impfondo-Hôtel"/>
    <x v="0"/>
    <x v="0"/>
    <m/>
    <n v="500"/>
    <n v="0.88003379329766263"/>
    <n v="568.16"/>
    <n v="7072"/>
    <s v="Alexis"/>
    <s v="Décharge"/>
    <x v="0"/>
    <s v="CONGO"/>
    <s v="PALF"/>
    <s v="ɣ"/>
    <m/>
  </r>
  <r>
    <d v="2019-07-11T00:00:00"/>
    <s v="Frais de Transfert charden farell à Dalia /PNR"/>
    <x v="4"/>
    <x v="2"/>
    <m/>
    <n v="400"/>
    <n v="0.70566650201114944"/>
    <n v="566.84"/>
    <n v="6672"/>
    <s v="Mésange"/>
    <s v="12/GCF"/>
    <x v="1"/>
    <s v="CONGO"/>
    <s v="PALF"/>
    <s v="o"/>
    <m/>
  </r>
  <r>
    <d v="2019-07-11T00:00:00"/>
    <s v="Evariste LELOUSSI-Bonus du mois de juin 2019"/>
    <x v="3"/>
    <x v="3"/>
    <m/>
    <n v="10000"/>
    <n v="17.600675865953253"/>
    <n v="568.16"/>
    <n v="-3328"/>
    <s v="Mésange"/>
    <s v="OUI"/>
    <x v="0"/>
    <s v="CONGO"/>
    <s v="PALF"/>
    <s v="o"/>
    <m/>
  </r>
  <r>
    <d v="2019-07-11T00:00:00"/>
    <s v="Hérick TCHICAYA-Bonus du mois de juin 2019"/>
    <x v="3"/>
    <x v="0"/>
    <m/>
    <n v="15000"/>
    <n v="26.401013798929881"/>
    <n v="568.16"/>
    <n v="-18328"/>
    <s v="Mésange"/>
    <s v="OUI"/>
    <x v="0"/>
    <s v="CONGO"/>
    <s v="PALF"/>
    <s v="o"/>
    <m/>
  </r>
  <r>
    <d v="2019-07-11T00:00:00"/>
    <s v="Hérick TCHICAYA-Bonus de responsabilité du mois de juin 2019"/>
    <x v="3"/>
    <x v="0"/>
    <m/>
    <n v="20000"/>
    <n v="35.201351731906506"/>
    <n v="568.16"/>
    <n v="-38328"/>
    <s v="Mésange"/>
    <s v="OUI"/>
    <x v="0"/>
    <s v="CONGO"/>
    <s v="PALF"/>
    <s v="o"/>
    <m/>
  </r>
  <r>
    <d v="2019-07-11T00:00:00"/>
    <s v="Jospin KAYA-Bonus du mois de juin 2019"/>
    <x v="3"/>
    <x v="0"/>
    <m/>
    <n v="20000"/>
    <n v="35.201351731906506"/>
    <n v="568.16"/>
    <n v="-58328"/>
    <s v="Mésange"/>
    <s v="OUI"/>
    <x v="0"/>
    <s v="CONGO"/>
    <s v="PALF"/>
    <s v="o"/>
    <m/>
  </r>
  <r>
    <d v="2019-07-11T00:00:00"/>
    <s v="Gaudet Stone MALANDA-Bonus du mois de juin 2019"/>
    <x v="3"/>
    <x v="0"/>
    <m/>
    <n v="15000"/>
    <n v="26.401013798929881"/>
    <n v="568.16"/>
    <n v="-73328"/>
    <s v="Mésange"/>
    <s v="OUI"/>
    <x v="0"/>
    <s v="CONGO"/>
    <s v="PALF"/>
    <s v="o"/>
    <m/>
  </r>
  <r>
    <d v="2019-07-11T00:00:00"/>
    <s v="Amenophys MOUSSAKANDAT-Bonus du mois de juin 2019"/>
    <x v="3"/>
    <x v="0"/>
    <m/>
    <n v="5000"/>
    <n v="8.8003379329766265"/>
    <n v="568.16"/>
    <n v="-78328"/>
    <s v="Mésange"/>
    <s v="OUI"/>
    <x v="0"/>
    <s v="CONGO"/>
    <s v="PALF"/>
    <s v="o"/>
    <m/>
  </r>
  <r>
    <d v="2019-07-11T00:00:00"/>
    <s v="Odile FIELO (Technicienne de surface) Prestation du mois de juin 2019/Bureau PALF BZV"/>
    <x v="12"/>
    <x v="2"/>
    <m/>
    <n v="72000"/>
    <n v="127.0199703620069"/>
    <n v="566.84"/>
    <n v="-150328"/>
    <s v="Mésange"/>
    <s v="OUI"/>
    <x v="1"/>
    <s v="CONGO"/>
    <s v="PALF"/>
    <s v="o"/>
    <m/>
  </r>
  <r>
    <d v="2019-07-11T00:00:00"/>
    <s v="Taxi Bureau PALF-Ets AW Frere"/>
    <x v="0"/>
    <x v="3"/>
    <m/>
    <n v="1000"/>
    <n v="1.7600675865953253"/>
    <n v="568.16"/>
    <n v="-151328"/>
    <s v="Evariste"/>
    <s v="Décharge"/>
    <x v="0"/>
    <s v="CONGO"/>
    <s v="PALF"/>
    <s v="ɣ"/>
    <m/>
  </r>
  <r>
    <d v="2019-07-11T00:00:00"/>
    <s v="Achat des ampoules pour l'éclairage du nouveau bureau"/>
    <x v="5"/>
    <x v="2"/>
    <m/>
    <n v="19500"/>
    <n v="34.40124197304354"/>
    <n v="566.84"/>
    <n v="-170828"/>
    <s v="Evariste"/>
    <n v="77"/>
    <x v="1"/>
    <s v="CONGO"/>
    <s v="PALF"/>
    <s v="o"/>
    <m/>
  </r>
  <r>
    <d v="2019-07-11T00:00:00"/>
    <s v="Taxi Ets AW frere-Bureau PALF"/>
    <x v="0"/>
    <x v="3"/>
    <m/>
    <n v="1000"/>
    <n v="1.7600675865953253"/>
    <n v="568.16"/>
    <n v="-171828"/>
    <s v="Evariste"/>
    <s v="Décharge"/>
    <x v="0"/>
    <s v="CONGO"/>
    <s v="PALF"/>
    <s v="ɣ"/>
    <m/>
  </r>
  <r>
    <d v="2019-07-11T00:00:00"/>
    <s v="Taxi hôtel-Chez Kamba (le rencontrer pour Ollombo)"/>
    <x v="0"/>
    <x v="4"/>
    <m/>
    <n v="750"/>
    <n v="1.3589172147632766"/>
    <n v="551.91"/>
    <n v="-172578"/>
    <s v="i23c"/>
    <s v="Décharge"/>
    <x v="2"/>
    <s v="CONGO"/>
    <s v="PALF"/>
    <s v="ɣ"/>
    <m/>
  </r>
  <r>
    <d v="2019-07-11T00:00:00"/>
    <s v="Taxi Oyo-Ollombo (ensemble avec la cible)"/>
    <x v="0"/>
    <x v="4"/>
    <m/>
    <n v="3000"/>
    <n v="5.4356688590531066"/>
    <n v="551.91"/>
    <n v="-175578"/>
    <s v="i23c"/>
    <s v="Décharge"/>
    <x v="2"/>
    <s v="CONGO"/>
    <s v="PALF"/>
    <s v="ɣ"/>
    <m/>
  </r>
  <r>
    <d v="2019-07-11T00:00:00"/>
    <s v="Achat boisson (rencontre avec 2 cibles)"/>
    <x v="13"/>
    <x v="4"/>
    <m/>
    <n v="2500"/>
    <n v="4.5297240492109223"/>
    <n v="551.91"/>
    <n v="-178078"/>
    <s v="i23c"/>
    <s v="Décharge"/>
    <x v="2"/>
    <s v="CONGO"/>
    <s v="PALF"/>
    <s v="ɣ"/>
    <m/>
  </r>
  <r>
    <d v="2019-07-11T00:00:00"/>
    <s v="Taxi Ollombo-Oyo (retour à Oyo ensemble avec la cible)"/>
    <x v="0"/>
    <x v="4"/>
    <m/>
    <n v="3000"/>
    <n v="5.4356688590531066"/>
    <n v="551.91"/>
    <n v="-181078"/>
    <s v="i23c"/>
    <s v="Décharge"/>
    <x v="2"/>
    <s v="CONGO"/>
    <s v="PALF"/>
    <s v="ɣ"/>
    <m/>
  </r>
  <r>
    <d v="2019-07-11T00:00:00"/>
    <s v="Taxi moto gare Oyo-Hôtel (arrivé à Oyo)"/>
    <x v="0"/>
    <x v="4"/>
    <m/>
    <n v="500"/>
    <n v="0.90594480984218451"/>
    <n v="551.91"/>
    <n v="-181578"/>
    <s v="i23c"/>
    <s v="Décharge"/>
    <x v="2"/>
    <s v="CONGO"/>
    <s v="PALF"/>
    <s v="ɣ"/>
    <m/>
  </r>
  <r>
    <d v="2019-07-11T00:00:00"/>
    <s v="Taxi moto Hôtel-marché-la grande place (investigation sur terrain)"/>
    <x v="0"/>
    <x v="4"/>
    <m/>
    <n v="1000"/>
    <n v="1.811889619684369"/>
    <n v="551.91"/>
    <n v="-182578"/>
    <s v="i23c"/>
    <s v="Décharge"/>
    <x v="2"/>
    <s v="CONGO"/>
    <s v="PALF"/>
    <s v="ɣ"/>
    <m/>
  </r>
  <r>
    <d v="2019-07-11T00:00:00"/>
    <s v="Taxi moto grande place-Chez Didas-Hôtel (investigation, rencontre et retour à l'hôtel)"/>
    <x v="0"/>
    <x v="4"/>
    <m/>
    <n v="1000"/>
    <n v="1.811889619684369"/>
    <n v="551.91"/>
    <n v="-183578"/>
    <s v="i23c"/>
    <s v="Décharge"/>
    <x v="2"/>
    <s v="CONGO"/>
    <s v="PALF"/>
    <s v="ɣ"/>
    <m/>
  </r>
  <r>
    <d v="2019-07-11T00:00:00"/>
    <s v="Taxi office &gt; UE &gt; WCS &gt; Office "/>
    <x v="0"/>
    <x v="5"/>
    <m/>
    <n v="3000"/>
    <n v="5.2924987650836215"/>
    <n v="566.84"/>
    <n v="-186578"/>
    <s v="Perrine Odier"/>
    <s v="Décharge"/>
    <x v="1"/>
    <s v="CONGO"/>
    <s v="PALF"/>
    <s v="ɣ"/>
    <m/>
  </r>
  <r>
    <d v="2019-07-11T00:00:00"/>
    <s v="Taxi bureau-marché poto-poto pour acheter des chaises en plastiquers"/>
    <x v="0"/>
    <x v="0"/>
    <m/>
    <n v="1000"/>
    <n v="1.7600675865953253"/>
    <n v="568.16"/>
    <n v="-187578"/>
    <s v="Amenophys"/>
    <s v="Décharge"/>
    <x v="0"/>
    <s v="CONGO"/>
    <s v="PALF"/>
    <s v="ɣ"/>
    <m/>
  </r>
  <r>
    <d v="2019-07-11T00:00:00"/>
    <s v="Achat de 04 chaises en plastiques pour le bureau PALF"/>
    <x v="16"/>
    <x v="2"/>
    <m/>
    <n v="20000"/>
    <n v="35.283325100557477"/>
    <n v="566.84"/>
    <n v="-207578"/>
    <s v="Amenophys"/>
    <s v="oui"/>
    <x v="1"/>
    <s v="CONGO"/>
    <s v="PALF"/>
    <s v="o"/>
    <m/>
  </r>
  <r>
    <d v="2019-07-11T00:00:00"/>
    <s v="Taxi marché-bureau"/>
    <x v="0"/>
    <x v="0"/>
    <m/>
    <n v="1000"/>
    <n v="1.7600675865953253"/>
    <n v="568.16"/>
    <n v="-208578"/>
    <s v="Amenophys"/>
    <s v="Décharge"/>
    <x v="0"/>
    <s v="CONGO"/>
    <s v="PALF"/>
    <s v="ɣ"/>
    <m/>
  </r>
  <r>
    <d v="2019-07-11T00:00:00"/>
    <s v="Taxi domicile-Bureau-domicile"/>
    <x v="0"/>
    <x v="5"/>
    <m/>
    <n v="2000"/>
    <n v="3.5283325100557477"/>
    <n v="566.84"/>
    <n v="-210578"/>
    <s v="Shely"/>
    <s v="Décharge"/>
    <x v="1"/>
    <s v="CONGO"/>
    <s v="PALF"/>
    <s v="ɣ"/>
    <m/>
  </r>
  <r>
    <d v="2019-07-11T00:00:00"/>
    <s v="Food allowance pendant la pause"/>
    <x v="8"/>
    <x v="5"/>
    <m/>
    <n v="1000"/>
    <n v="1.7641662550278738"/>
    <n v="566.84"/>
    <n v="-211578"/>
    <s v="Shely"/>
    <s v="Décharge"/>
    <x v="1"/>
    <s v="CONGO"/>
    <s v="PALF"/>
    <s v="ɣ"/>
    <m/>
  </r>
  <r>
    <d v="2019-07-11T00:00:00"/>
    <s v="Taxi résidence-charden farell à pointe noire "/>
    <x v="0"/>
    <x v="0"/>
    <m/>
    <n v="1000"/>
    <n v="1.7600675865953253"/>
    <n v="568.16"/>
    <n v="-212578"/>
    <s v="Dalia"/>
    <s v="Décharge"/>
    <x v="0"/>
    <s v="CONGO"/>
    <s v="PALF"/>
    <s v="ɣ"/>
    <m/>
  </r>
  <r>
    <d v="2019-07-11T00:00:00"/>
    <s v="Taxi charden farell-agence océan du nord à pointe noire "/>
    <x v="0"/>
    <x v="0"/>
    <m/>
    <n v="1000"/>
    <n v="1.7600675865953253"/>
    <n v="568.16"/>
    <n v="-213578"/>
    <s v="Dalia"/>
    <s v="Décharge"/>
    <x v="0"/>
    <s v="CONGO"/>
    <s v="PALF"/>
    <s v="ɣ"/>
    <m/>
  </r>
  <r>
    <d v="2019-07-11T00:00:00"/>
    <s v="Taxi agence océan du nord-autre agence à pointe noire "/>
    <x v="0"/>
    <x v="0"/>
    <m/>
    <n v="1000"/>
    <n v="1.7600675865953253"/>
    <n v="568.16"/>
    <n v="-214578"/>
    <s v="Dalia"/>
    <s v="Décharge"/>
    <x v="0"/>
    <s v="CONGO"/>
    <s v="PALF"/>
    <s v="ɣ"/>
    <m/>
  </r>
  <r>
    <d v="2019-07-11T00:00:00"/>
    <s v="Achat billet Pointe Noire-Brazzaville"/>
    <x v="0"/>
    <x v="0"/>
    <m/>
    <n v="12000"/>
    <n v="21.120811039143906"/>
    <n v="568.16"/>
    <n v="-226578"/>
    <s v="Dalia"/>
    <s v="OUI"/>
    <x v="0"/>
    <s v="CONGO"/>
    <s v="PALF"/>
    <s v="o"/>
    <m/>
  </r>
  <r>
    <d v="2019-07-11T00:00:00"/>
    <s v="Taxi autre agence-restaurant à pointe noire "/>
    <x v="0"/>
    <x v="0"/>
    <m/>
    <n v="1000"/>
    <n v="1.7600675865953253"/>
    <n v="568.16"/>
    <n v="-227578"/>
    <s v="Dalia"/>
    <s v="Décharge"/>
    <x v="0"/>
    <s v="CONGO"/>
    <s v="PALF"/>
    <s v="ɣ"/>
    <m/>
  </r>
  <r>
    <d v="2019-07-11T00:00:00"/>
    <s v="Taxi restaurant-ACC à pointe noire "/>
    <x v="0"/>
    <x v="0"/>
    <m/>
    <n v="1000"/>
    <n v="1.7600675865953253"/>
    <n v="568.16"/>
    <n v="-228578"/>
    <s v="Dalia"/>
    <s v="Décharge"/>
    <x v="0"/>
    <s v="CONGO"/>
    <s v="PALF"/>
    <s v="ɣ"/>
    <m/>
  </r>
  <r>
    <d v="2019-07-11T00:00:00"/>
    <s v="Taxi ACC-agence océan du nord à pointe noire "/>
    <x v="0"/>
    <x v="0"/>
    <m/>
    <n v="1000"/>
    <n v="1.7600675865953253"/>
    <n v="568.16"/>
    <n v="-229578"/>
    <s v="Dalia"/>
    <s v="Décharge"/>
    <x v="0"/>
    <s v="CONGO"/>
    <s v="PALF"/>
    <s v="ɣ"/>
    <m/>
  </r>
  <r>
    <d v="2019-07-11T00:00:00"/>
    <s v="Taxi agence océan du nord-résidence à pointe noire "/>
    <x v="0"/>
    <x v="0"/>
    <m/>
    <n v="1000"/>
    <n v="1.7600675865953253"/>
    <n v="568.16"/>
    <n v="-230578"/>
    <s v="Dalia"/>
    <s v="Décharge"/>
    <x v="0"/>
    <s v="CONGO"/>
    <s v="PALF"/>
    <s v="ɣ"/>
    <m/>
  </r>
  <r>
    <d v="2019-07-11T00:00:00"/>
    <s v="Taxi appartement - marché du plateau pour rendez vous avec la cible"/>
    <x v="0"/>
    <x v="4"/>
    <m/>
    <n v="1000"/>
    <n v="1.811889619684369"/>
    <n v="551.91"/>
    <n v="-231578"/>
    <s v="IT87"/>
    <s v="décharge"/>
    <x v="2"/>
    <s v="CONGO"/>
    <s v="PALF"/>
    <s v="ɣ"/>
    <m/>
  </r>
  <r>
    <d v="2019-07-11T00:00:00"/>
    <s v="Taxi marché du plateau - Péage Ngoyo pour mission sur Nzassi"/>
    <x v="0"/>
    <x v="4"/>
    <m/>
    <n v="2500"/>
    <n v="4.5297240492109223"/>
    <n v="551.91"/>
    <n v="-234078"/>
    <s v="IT87"/>
    <s v="décharge"/>
    <x v="2"/>
    <s v="CONGO"/>
    <s v="PALF"/>
    <s v="ɣ"/>
    <m/>
  </r>
  <r>
    <d v="2019-07-11T00:00:00"/>
    <s v="Taxi péage ngoyo - Nzassi pour mission de prospection"/>
    <x v="0"/>
    <x v="4"/>
    <m/>
    <n v="3000"/>
    <n v="5.4356688590531066"/>
    <n v="551.91"/>
    <n v="-237078"/>
    <s v="IT87"/>
    <s v="décharge"/>
    <x v="2"/>
    <s v="CONGO"/>
    <s v="PALF"/>
    <s v="ɣ"/>
    <m/>
  </r>
  <r>
    <d v="2019-07-11T00:00:00"/>
    <s v="Taxi moto gare Nzassi - hôtel mission de Nzassi"/>
    <x v="0"/>
    <x v="4"/>
    <m/>
    <n v="500"/>
    <n v="0.90594480984218451"/>
    <n v="551.91"/>
    <n v="-237578"/>
    <s v="IT87"/>
    <s v="décharge"/>
    <x v="2"/>
    <s v="CONGO"/>
    <s v="PALF"/>
    <s v="ɣ"/>
    <m/>
  </r>
  <r>
    <d v="2019-07-11T00:00:00"/>
    <s v="Taxi moto hôtel - espace monseigneur rencontrer une cible et son frère"/>
    <x v="0"/>
    <x v="4"/>
    <m/>
    <n v="500"/>
    <n v="0.90594480984218451"/>
    <n v="551.91"/>
    <n v="-238078"/>
    <s v="IT87"/>
    <s v="décharge"/>
    <x v="2"/>
    <s v="CONGO"/>
    <s v="PALF"/>
    <s v="ɣ"/>
    <m/>
  </r>
  <r>
    <d v="2019-07-11T00:00:00"/>
    <s v="Achat à manger lors de la rencontre avec les cibles"/>
    <x v="13"/>
    <x v="4"/>
    <m/>
    <n v="3000"/>
    <n v="5.4356688590531066"/>
    <n v="551.91"/>
    <n v="-241078"/>
    <s v="IT87"/>
    <s v="décharge"/>
    <x v="2"/>
    <s v="CONGO"/>
    <s v="PALF"/>
    <s v="ɣ"/>
    <m/>
  </r>
  <r>
    <d v="2019-07-11T00:00:00"/>
    <s v="Taxi espace monseigneur - gare routière de Nzassi pour prospection"/>
    <x v="0"/>
    <x v="4"/>
    <m/>
    <n v="500"/>
    <n v="0.90594480984218451"/>
    <n v="551.91"/>
    <n v="-241578"/>
    <s v="IT87"/>
    <s v="décharge"/>
    <x v="2"/>
    <s v="CONGO"/>
    <s v="PALF"/>
    <s v="ɣ"/>
    <m/>
  </r>
  <r>
    <d v="2019-07-11T00:00:00"/>
    <s v="Taxi gare routière de Nzassi - mosquée pour prospection"/>
    <x v="0"/>
    <x v="4"/>
    <m/>
    <n v="500"/>
    <n v="0.90594480984218451"/>
    <n v="551.91"/>
    <n v="-242078"/>
    <s v="IT87"/>
    <s v="décharge"/>
    <x v="2"/>
    <s v="CONGO"/>
    <s v="PALF"/>
    <s v="ɣ"/>
    <m/>
  </r>
  <r>
    <d v="2019-07-11T00:00:00"/>
    <s v="Taxi mosquée - hôtel retour du terrain"/>
    <x v="0"/>
    <x v="4"/>
    <m/>
    <n v="500"/>
    <n v="0.90594480984218451"/>
    <n v="551.91"/>
    <n v="-242578"/>
    <s v="IT87"/>
    <s v="décharge"/>
    <x v="2"/>
    <s v="CONGO"/>
    <s v="PALF"/>
    <s v="ɣ"/>
    <m/>
  </r>
  <r>
    <d v="2019-07-11T00:00:00"/>
    <s v="Avance honoraires contrat d'avocat Me MOUYETI/Cas MOUKASSA et consorts"/>
    <x v="1"/>
    <x v="0"/>
    <m/>
    <n v="200000"/>
    <n v="304.89803447482075"/>
    <n v="655.95699999999999"/>
    <n v="-442578"/>
    <s v="BCI"/>
    <n v="3126108"/>
    <x v="3"/>
    <s v="CONGO"/>
    <s v="RALFF"/>
    <s v="o"/>
    <s v="52201"/>
  </r>
  <r>
    <d v="2019-07-11T00:00:00"/>
    <s v="FRAIS RET.DEPLACE Chq n°3126108"/>
    <x v="9"/>
    <x v="2"/>
    <m/>
    <n v="3484"/>
    <n v="6.146355232517112"/>
    <n v="566.84"/>
    <n v="-446062"/>
    <s v="BCI"/>
    <n v="3126108"/>
    <x v="1"/>
    <s v="CONGO"/>
    <s v="PALF"/>
    <s v="o"/>
    <m/>
  </r>
  <r>
    <d v="2019-07-11T00:00:00"/>
    <s v="Avance honoraires contrat d'avocat Me MOUYETI/Cas FOUA MICK et consorts"/>
    <x v="1"/>
    <x v="0"/>
    <m/>
    <n v="200000"/>
    <n v="304.89803447482075"/>
    <n v="655.95699999999999"/>
    <n v="-646062"/>
    <s v="BCI"/>
    <n v="3126106"/>
    <x v="3"/>
    <s v="CONGO"/>
    <s v="RALFF"/>
    <s v="o"/>
    <s v="52201"/>
  </r>
  <r>
    <d v="2019-07-11T00:00:00"/>
    <s v="FRAIS RET.DEPLACE Chq n°3126106"/>
    <x v="9"/>
    <x v="2"/>
    <m/>
    <n v="3484"/>
    <n v="6.146355232517112"/>
    <n v="566.84"/>
    <n v="-649546"/>
    <s v="BCI"/>
    <n v="3126106"/>
    <x v="1"/>
    <s v="CONGO"/>
    <s v="PALF"/>
    <s v="o"/>
    <m/>
  </r>
  <r>
    <d v="2019-07-12T00:00:00"/>
    <s v="CI64-Bonus du mois de juin 2019"/>
    <x v="3"/>
    <x v="4"/>
    <m/>
    <n v="20000"/>
    <n v="36.237792393687378"/>
    <n v="551.91"/>
    <n v="-669546"/>
    <s v="Mavy"/>
    <s v="OUI"/>
    <x v="2"/>
    <s v="CONGO"/>
    <s v="PALF"/>
    <s v="o"/>
    <m/>
  </r>
  <r>
    <d v="2019-07-12T00:00:00"/>
    <s v="Taxi Bureau-BCI-CNSS-Bureau"/>
    <x v="0"/>
    <x v="5"/>
    <m/>
    <n v="3000"/>
    <n v="5.2924987650836215"/>
    <n v="566.84"/>
    <n v="-672546"/>
    <s v="Mavy"/>
    <s v="OUI"/>
    <x v="1"/>
    <s v="CONGO"/>
    <s v="PALF"/>
    <s v="ɣ"/>
    <m/>
  </r>
  <r>
    <d v="2019-07-12T00:00:00"/>
    <s v="Taxi hôtel-TGI "/>
    <x v="0"/>
    <x v="0"/>
    <m/>
    <n v="500"/>
    <n v="0.88003379329766263"/>
    <n v="568.16"/>
    <n v="-673046"/>
    <s v="Alexis"/>
    <s v="Décharge"/>
    <x v="0"/>
    <s v="CONGO"/>
    <s v="PALF"/>
    <s v="ɣ"/>
    <m/>
  </r>
  <r>
    <d v="2019-07-12T00:00:00"/>
    <s v="Taxi TGI-DDEF"/>
    <x v="0"/>
    <x v="0"/>
    <m/>
    <n v="500"/>
    <n v="0.88003379329766263"/>
    <n v="568.16"/>
    <n v="-673546"/>
    <s v="Alexis"/>
    <s v="Décharge"/>
    <x v="0"/>
    <s v="CONGO"/>
    <s v="PALF"/>
    <s v="ɣ"/>
    <m/>
  </r>
  <r>
    <d v="2019-07-12T00:00:00"/>
    <s v="Taxi DDEF-Hôtel"/>
    <x v="0"/>
    <x v="0"/>
    <m/>
    <n v="500"/>
    <n v="0.88003379329766263"/>
    <n v="568.16"/>
    <n v="-674046"/>
    <s v="Alexis"/>
    <s v="Décharge"/>
    <x v="0"/>
    <s v="CONGO"/>
    <s v="PALF"/>
    <s v="ɣ"/>
    <m/>
  </r>
  <r>
    <d v="2019-07-12T00:00:00"/>
    <s v="Taxi hôtel-restaurant"/>
    <x v="0"/>
    <x v="0"/>
    <m/>
    <n v="500"/>
    <n v="0.88003379329766263"/>
    <n v="568.16"/>
    <n v="-674546"/>
    <s v="Alexis"/>
    <s v="Décharge"/>
    <x v="0"/>
    <s v="CONGO"/>
    <s v="PALF"/>
    <s v="ɣ"/>
    <m/>
  </r>
  <r>
    <d v="2019-07-12T00:00:00"/>
    <s v="Taxi Restaurant-MA Impfondo"/>
    <x v="0"/>
    <x v="0"/>
    <m/>
    <n v="500"/>
    <n v="0.88003379329766263"/>
    <n v="568.16"/>
    <n v="-675046"/>
    <s v="Alexis"/>
    <s v="Décharge"/>
    <x v="0"/>
    <s v="CONGO"/>
    <s v="PALF"/>
    <s v="ɣ"/>
    <m/>
  </r>
  <r>
    <d v="2019-07-12T00:00:00"/>
    <s v="Taxi MA Impfondo-Hôtel"/>
    <x v="0"/>
    <x v="0"/>
    <m/>
    <n v="500"/>
    <n v="0.88003379329766263"/>
    <n v="568.16"/>
    <n v="-675546"/>
    <s v="Alexis"/>
    <s v="Décharge"/>
    <x v="0"/>
    <s v="CONGO"/>
    <s v="PALF"/>
    <s v="ɣ"/>
    <m/>
  </r>
  <r>
    <d v="2019-07-12T00:00:00"/>
    <s v="Frais de Transfert charden farell à IT87/ PNR"/>
    <x v="4"/>
    <x v="2"/>
    <m/>
    <n v="1920"/>
    <n v="3.3871992096535175"/>
    <n v="566.84"/>
    <n v="-677466"/>
    <s v="Mésange"/>
    <s v="15/GCF"/>
    <x v="1"/>
    <s v="CONGO"/>
    <s v="PALF"/>
    <s v="o"/>
    <m/>
  </r>
  <r>
    <d v="2019-07-12T00:00:00"/>
    <s v="Crépin IBOUILI-Bonus mois de juin 2019"/>
    <x v="3"/>
    <x v="0"/>
    <m/>
    <n v="15000"/>
    <n v="26.401013798929881"/>
    <n v="568.16"/>
    <n v="-692466"/>
    <s v="Mésange"/>
    <s v="OUI"/>
    <x v="0"/>
    <s v="CONGO"/>
    <s v="PALF"/>
    <s v="o"/>
    <m/>
  </r>
  <r>
    <d v="2019-07-12T00:00:00"/>
    <s v="Taxi Bureau PALF-Ets AW Frere"/>
    <x v="0"/>
    <x v="3"/>
    <m/>
    <n v="1000"/>
    <n v="1.7600675865953253"/>
    <n v="568.16"/>
    <n v="-693466"/>
    <s v="Evariste"/>
    <s v="Décharge"/>
    <x v="0"/>
    <s v="CONGO"/>
    <s v="PALF"/>
    <s v="ɣ"/>
    <m/>
  </r>
  <r>
    <d v="2019-07-12T00:00:00"/>
    <s v="Achat des ampoules pour l'éclairage du nouveau bureau"/>
    <x v="5"/>
    <x v="2"/>
    <m/>
    <n v="6000"/>
    <n v="10.584997530167243"/>
    <n v="566.84"/>
    <n v="-699466"/>
    <s v="Evariste"/>
    <s v="oui"/>
    <x v="1"/>
    <s v="CONGO"/>
    <s v="PALF"/>
    <s v="o"/>
    <m/>
  </r>
  <r>
    <d v="2019-07-12T00:00:00"/>
    <s v="Taxi Ets AW frere-Bureau PALF"/>
    <x v="0"/>
    <x v="3"/>
    <m/>
    <n v="1000"/>
    <n v="1.7600675865953253"/>
    <n v="568.16"/>
    <n v="-700466"/>
    <s v="Evariste"/>
    <s v="Décharge"/>
    <x v="0"/>
    <s v="CONGO"/>
    <s v="PALF"/>
    <s v="ɣ"/>
    <m/>
  </r>
  <r>
    <d v="2019-07-12T00:00:00"/>
    <s v="Frais payé à l'électricien pour le changement des ampoules à la nouvelle résidence PALF"/>
    <x v="12"/>
    <x v="2"/>
    <m/>
    <n v="5000"/>
    <n v="8.8208312751393692"/>
    <n v="566.84"/>
    <n v="-705466"/>
    <s v="Evariste"/>
    <s v="oui"/>
    <x v="1"/>
    <s v="CONGO"/>
    <s v="PALF"/>
    <s v="o"/>
    <m/>
  </r>
  <r>
    <d v="2019-07-12T00:00:00"/>
    <s v="Taxi moto Hôtel-Marché-La gare (investigation sur terrain)"/>
    <x v="0"/>
    <x v="4"/>
    <m/>
    <n v="1000"/>
    <n v="1.811889619684369"/>
    <n v="551.91"/>
    <n v="-706466"/>
    <s v="i23c"/>
    <s v="Décharge"/>
    <x v="2"/>
    <s v="CONGO"/>
    <s v="PALF"/>
    <s v="ɣ"/>
    <m/>
  </r>
  <r>
    <d v="2019-07-12T00:00:00"/>
    <s v="Taxi la gare-Chez Junior (rencontre avec la cible)"/>
    <x v="0"/>
    <x v="4"/>
    <m/>
    <n v="1000"/>
    <n v="1.811889619684369"/>
    <n v="551.91"/>
    <n v="-707466"/>
    <s v="i23c"/>
    <s v="Décharge"/>
    <x v="2"/>
    <s v="CONGO"/>
    <s v="PALF"/>
    <s v="ɣ"/>
    <m/>
  </r>
  <r>
    <d v="2019-07-12T00:00:00"/>
    <s v="Achat boisson (rencontre avec la cible)"/>
    <x v="13"/>
    <x v="4"/>
    <m/>
    <n v="1500"/>
    <n v="2.7178344295265533"/>
    <n v="551.91"/>
    <n v="-708966"/>
    <s v="i23c"/>
    <s v="Décharge"/>
    <x v="2"/>
    <s v="CONGO"/>
    <s v="PALF"/>
    <s v="ɣ"/>
    <m/>
  </r>
  <r>
    <d v="2019-07-12T00:00:00"/>
    <s v="Taxi De Chez Junior-AGC-Chez Didas (investigation et rencontre)"/>
    <x v="0"/>
    <x v="4"/>
    <m/>
    <n v="1500"/>
    <n v="2.7178344295265533"/>
    <n v="551.91"/>
    <n v="-710466"/>
    <s v="i23c"/>
    <s v="Décharge"/>
    <x v="2"/>
    <s v="CONGO"/>
    <s v="PALF"/>
    <s v="ɣ"/>
    <m/>
  </r>
  <r>
    <d v="2019-07-12T00:00:00"/>
    <s v="Taxi moto De Chez Didas-Gare Tchikapika-Hôtel (investigation et retour à l'hôtel)"/>
    <x v="0"/>
    <x v="4"/>
    <m/>
    <n v="1000"/>
    <n v="1.811889619684369"/>
    <n v="551.91"/>
    <n v="-711466"/>
    <s v="i23c"/>
    <s v="Décharge"/>
    <x v="2"/>
    <s v="CONGO"/>
    <s v="PALF"/>
    <s v="ɣ"/>
    <m/>
  </r>
  <r>
    <d v="2019-07-12T00:00:00"/>
    <s v="Taxi Hôtel-restaurant-Hôtel (se ressourcer)"/>
    <x v="0"/>
    <x v="4"/>
    <m/>
    <n v="1000"/>
    <n v="1.811889619684369"/>
    <n v="551.91"/>
    <n v="-712466"/>
    <s v="i23c"/>
    <s v="Décharge"/>
    <x v="2"/>
    <s v="CONGO"/>
    <s v="PALF"/>
    <s v="ɣ"/>
    <m/>
  </r>
  <r>
    <d v="2019-07-12T00:00:00"/>
    <s v="Frais payé au Soudeur pour démontage de la porte et repiquage. "/>
    <x v="12"/>
    <x v="2"/>
    <m/>
    <n v="20000"/>
    <n v="35.283325100557477"/>
    <n v="566.84"/>
    <n v="-732466"/>
    <s v="Perrine Odier"/>
    <s v="oui"/>
    <x v="1"/>
    <s v="CONGO"/>
    <s v="PALF"/>
    <s v="o"/>
    <m/>
  </r>
  <r>
    <d v="2019-07-12T00:00:00"/>
    <s v="Taxi bureau-parquet pour rencontrer la greffiere Anna afin de verifier le dossier LOBOKO"/>
    <x v="0"/>
    <x v="0"/>
    <m/>
    <n v="1000"/>
    <n v="1.7600675865953253"/>
    <n v="568.16"/>
    <n v="-733466"/>
    <s v="Amenophys"/>
    <s v="Décharge"/>
    <x v="0"/>
    <s v="CONGO"/>
    <s v="PALF"/>
    <s v="ɣ"/>
    <m/>
  </r>
  <r>
    <d v="2019-07-12T00:00:00"/>
    <s v="Taxi parquet-bureau"/>
    <x v="0"/>
    <x v="0"/>
    <m/>
    <n v="1000"/>
    <n v="1.7600675865953253"/>
    <n v="568.16"/>
    <n v="-734466"/>
    <s v="Amenophys"/>
    <s v="Décharge"/>
    <x v="0"/>
    <s v="CONGO"/>
    <s v="PALF"/>
    <s v="ɣ"/>
    <m/>
  </r>
  <r>
    <d v="2019-07-12T00:00:00"/>
    <s v="Taxi domicile-Bureau-domicile"/>
    <x v="0"/>
    <x v="5"/>
    <m/>
    <n v="2000"/>
    <n v="3.5283325100557477"/>
    <n v="566.84"/>
    <n v="-736466"/>
    <s v="Shely"/>
    <s v="Décharge"/>
    <x v="1"/>
    <s v="CONGO"/>
    <s v="PALF"/>
    <s v="ɣ"/>
    <m/>
  </r>
  <r>
    <d v="2019-07-12T00:00:00"/>
    <s v="Food allowance pendant la pause"/>
    <x v="8"/>
    <x v="5"/>
    <m/>
    <n v="1000"/>
    <n v="1.7641662550278738"/>
    <n v="566.84"/>
    <n v="-737466"/>
    <s v="Shely"/>
    <s v="Décharge"/>
    <x v="1"/>
    <s v="CONGO"/>
    <s v="PALF"/>
    <s v="ɣ"/>
    <m/>
  </r>
  <r>
    <d v="2019-07-12T00:00:00"/>
    <s v="Taxi CNSS-ONEMO-CONGO TELECOM-Bureau"/>
    <x v="0"/>
    <x v="5"/>
    <m/>
    <n v="3000"/>
    <n v="5.2924987650836215"/>
    <n v="566.84"/>
    <n v="-740466"/>
    <s v="Shely"/>
    <s v="Décharge"/>
    <x v="1"/>
    <s v="CONGO"/>
    <s v="PALF"/>
    <s v="ɣ"/>
    <m/>
  </r>
  <r>
    <d v="2019-07-12T00:00:00"/>
    <s v="Taxi résidence-agence de voyage à pointe noire "/>
    <x v="0"/>
    <x v="0"/>
    <m/>
    <n v="1000"/>
    <n v="1.7600675865953253"/>
    <n v="568.16"/>
    <n v="-741466"/>
    <s v="Dalia"/>
    <s v="Décharge"/>
    <x v="0"/>
    <s v="CONGO"/>
    <s v="PALF"/>
    <s v="ɣ"/>
    <m/>
  </r>
  <r>
    <d v="2019-07-12T00:00:00"/>
    <s v="Taxi agence de voyage-domicile"/>
    <x v="0"/>
    <x v="0"/>
    <m/>
    <n v="1000"/>
    <n v="1.7600675865953253"/>
    <n v="568.16"/>
    <n v="-742466"/>
    <s v="Dalia"/>
    <s v="Décharge"/>
    <x v="0"/>
    <s v="CONGO"/>
    <s v="PALF"/>
    <s v="ɣ"/>
    <m/>
  </r>
  <r>
    <d v="2019-07-12T00:00:00"/>
    <s v="Food allowance à pointe noire du 09 au 12 juillet 2019"/>
    <x v="2"/>
    <x v="0"/>
    <m/>
    <n v="30000"/>
    <n v="52.802027597859762"/>
    <n v="568.16"/>
    <n v="-772466"/>
    <s v="Dalia"/>
    <s v="Décharge"/>
    <x v="0"/>
    <s v="CONGO"/>
    <s v="PALF"/>
    <s v="ɣ"/>
    <m/>
  </r>
  <r>
    <d v="2019-07-12T00:00:00"/>
    <s v="Taxi hôtel - marché de Nzassi pour investigation"/>
    <x v="0"/>
    <x v="4"/>
    <m/>
    <n v="500"/>
    <n v="0.90594480984218451"/>
    <n v="551.91"/>
    <n v="-772966"/>
    <s v="IT87"/>
    <s v="décharge"/>
    <x v="2"/>
    <s v="CONGO"/>
    <s v="PALF"/>
    <s v="ɣ"/>
    <m/>
  </r>
  <r>
    <d v="2019-07-12T00:00:00"/>
    <s v="Taxi moto marché de la frontière - quartier 1 rencontrer une cible"/>
    <x v="0"/>
    <x v="4"/>
    <m/>
    <n v="500"/>
    <n v="0.90594480984218451"/>
    <n v="551.91"/>
    <n v="-773466"/>
    <s v="IT87"/>
    <s v="décharge"/>
    <x v="2"/>
    <s v="CONGO"/>
    <s v="PALF"/>
    <s v="ɣ"/>
    <m/>
  </r>
  <r>
    <d v="2019-07-12T00:00:00"/>
    <s v="Achat à manger lors de la rencontre avec la cible "/>
    <x v="13"/>
    <x v="4"/>
    <m/>
    <n v="2000"/>
    <n v="3.623779239368738"/>
    <n v="551.91"/>
    <n v="-775466"/>
    <s v="IT87"/>
    <s v="décharge"/>
    <x v="2"/>
    <s v="CONGO"/>
    <s v="PALF"/>
    <s v="ɣ"/>
    <m/>
  </r>
  <r>
    <d v="2019-07-12T00:00:00"/>
    <s v="Taxi moto quartier 1 - quartier 2 pour prospection"/>
    <x v="0"/>
    <x v="4"/>
    <m/>
    <n v="500"/>
    <n v="0.90594480984218451"/>
    <n v="551.91"/>
    <n v="-775966"/>
    <s v="IT87"/>
    <s v="décharge"/>
    <x v="2"/>
    <s v="CONGO"/>
    <s v="PALF"/>
    <s v="ɣ"/>
    <m/>
  </r>
  <r>
    <d v="2019-07-12T00:00:00"/>
    <s v="Taxi moto quartier 2 - Ngoyo peage pour retrait d'argent a Charden Farell"/>
    <x v="0"/>
    <x v="4"/>
    <m/>
    <n v="2500"/>
    <n v="4.5297240492109223"/>
    <n v="551.91"/>
    <n v="-778466"/>
    <s v="IT87"/>
    <s v="décharge"/>
    <x v="2"/>
    <s v="CONGO"/>
    <s v="PALF"/>
    <s v="ɣ"/>
    <m/>
  </r>
  <r>
    <d v="2019-07-12T00:00:00"/>
    <s v="Taxi Ngoyo péage - Nzassi retour de retrait d'argent"/>
    <x v="0"/>
    <x v="4"/>
    <m/>
    <n v="2500"/>
    <n v="4.5297240492109223"/>
    <n v="551.91"/>
    <n v="-780966"/>
    <s v="IT87"/>
    <s v="décharge"/>
    <x v="2"/>
    <s v="CONGO"/>
    <s v="PALF"/>
    <s v="ɣ"/>
    <m/>
  </r>
  <r>
    <d v="2019-07-12T00:00:00"/>
    <s v="Taxi moto gare de Nzassi - espace jour-j pour la rencontre avec le traf"/>
    <x v="0"/>
    <x v="4"/>
    <m/>
    <n v="500"/>
    <n v="0.90594480984218451"/>
    <n v="551.91"/>
    <n v="-781466"/>
    <s v="IT87"/>
    <s v="décharge"/>
    <x v="2"/>
    <s v="CONGO"/>
    <s v="PALF"/>
    <s v="ɣ"/>
    <m/>
  </r>
  <r>
    <d v="2019-07-12T00:00:00"/>
    <s v="Achat à boire lors de la rencontre avec la cible"/>
    <x v="13"/>
    <x v="4"/>
    <m/>
    <n v="2000"/>
    <n v="3.623779239368738"/>
    <n v="551.91"/>
    <n v="-783466"/>
    <s v="IT87"/>
    <s v="décharge"/>
    <x v="2"/>
    <s v="CONGO"/>
    <s v="PALF"/>
    <s v="ɣ"/>
    <m/>
  </r>
  <r>
    <d v="2019-07-12T00:00:00"/>
    <s v="Taxi moto espace jour-j - restaurant pour manger"/>
    <x v="0"/>
    <x v="4"/>
    <m/>
    <n v="500"/>
    <n v="0.90594480984218451"/>
    <n v="551.91"/>
    <n v="-783966"/>
    <s v="IT87"/>
    <s v="décharge"/>
    <x v="2"/>
    <s v="CONGO"/>
    <s v="PALF"/>
    <s v="ɣ"/>
    <m/>
  </r>
  <r>
    <d v="2019-07-12T00:00:00"/>
    <s v="Taxi moto  espace jour-j - hôtel retour du terrain"/>
    <x v="0"/>
    <x v="4"/>
    <m/>
    <n v="500"/>
    <n v="0.90594480984218451"/>
    <n v="551.91"/>
    <n v="-784466"/>
    <s v="IT87"/>
    <s v="décharge"/>
    <x v="2"/>
    <s v="CONGO"/>
    <s v="PALF"/>
    <s v="ɣ"/>
    <m/>
  </r>
  <r>
    <d v="2019-07-12T00:00:00"/>
    <s v="FRAIS RET.DEPLACE Chq n°3635063"/>
    <x v="9"/>
    <x v="2"/>
    <m/>
    <n v="3484"/>
    <n v="6.146355232517112"/>
    <n v="566.84"/>
    <n v="-787950"/>
    <s v="BCI"/>
    <n v="3635063"/>
    <x v="1"/>
    <s v="CONGO"/>
    <s v="PALF"/>
    <s v="o"/>
    <m/>
  </r>
  <r>
    <d v="2019-07-12T00:00:00"/>
    <s v="FRAIS RET.DEPLACE Chq n°3126111"/>
    <x v="9"/>
    <x v="2"/>
    <m/>
    <n v="3484"/>
    <n v="6.146355232517112"/>
    <n v="566.84"/>
    <n v="-791434"/>
    <s v="BCI"/>
    <n v="3126111"/>
    <x v="1"/>
    <s v="CONGO"/>
    <s v="PALF"/>
    <s v="o"/>
    <m/>
  </r>
  <r>
    <d v="2019-07-12T00:00:00"/>
    <s v="PAIEMENT CHARGES SOCIALES (Avril, mai et juin 2019)- CI84"/>
    <x v="8"/>
    <x v="4"/>
    <m/>
    <n v="93963"/>
    <n v="143.24567006678791"/>
    <n v="655.95699999999999"/>
    <n v="-885397"/>
    <s v="BCI"/>
    <n v="3126109"/>
    <x v="3"/>
    <s v="CONGO"/>
    <s v="RALFF"/>
    <s v="o"/>
    <s v="11109"/>
  </r>
  <r>
    <d v="2019-07-12T00:00:00"/>
    <s v="PAIEMENT CHARGES SOCIALES (Avril, mai et juin 2019)- MESANGE"/>
    <x v="8"/>
    <x v="0"/>
    <m/>
    <n v="298407"/>
    <n v="454.9185388676392"/>
    <n v="655.95699999999999"/>
    <n v="-1183804"/>
    <s v="BCI"/>
    <n v="3126109"/>
    <x v="3"/>
    <s v="CONGO"/>
    <s v="RALFF"/>
    <s v="o"/>
    <s v="11107"/>
  </r>
  <r>
    <d v="2019-07-12T00:00:00"/>
    <s v="PAIEMENT CHARGES SOCIALES (Avril, mai et juin 2019)- EVARISTE"/>
    <x v="8"/>
    <x v="3"/>
    <m/>
    <n v="72840"/>
    <n v="111.04386415572972"/>
    <n v="655.95699999999999"/>
    <n v="-1256644"/>
    <s v="BCI"/>
    <n v="3126109"/>
    <x v="3"/>
    <s v="CONGO"/>
    <s v="RALFF"/>
    <s v="o"/>
    <s v="11104"/>
  </r>
  <r>
    <d v="2019-07-12T00:00:00"/>
    <s v="PAIEMENT CHARGES SOCIALES (Avril, mai et juin 2019)- MAVY"/>
    <x v="8"/>
    <x v="5"/>
    <m/>
    <n v="262482"/>
    <n v="400.15122942509953"/>
    <n v="655.95699999999999"/>
    <n v="-1519126"/>
    <s v="BCI"/>
    <n v="3126109"/>
    <x v="3"/>
    <s v="CONGO"/>
    <s v="RALFF"/>
    <s v="o"/>
    <s v="11201"/>
  </r>
  <r>
    <d v="2019-07-12T00:00:00"/>
    <s v="PAIEMENT CHARGES SOCIALES (Avril, mai et juin 2019)- HERICK"/>
    <x v="8"/>
    <x v="0"/>
    <m/>
    <n v="159339"/>
    <n v="242.91073957591732"/>
    <n v="655.95699999999999"/>
    <n v="-1678465"/>
    <s v="BCI"/>
    <n v="3126109"/>
    <x v="3"/>
    <s v="CONGO"/>
    <s v="RALFF"/>
    <s v="o"/>
    <s v="11107"/>
  </r>
  <r>
    <d v="2019-07-12T00:00:00"/>
    <s v="PAIEMENT CHARGES SOCIALES (Avril, mai et juin 2019)- JACK BENISSON"/>
    <x v="8"/>
    <x v="0"/>
    <m/>
    <n v="144162"/>
    <n v="219.77355222979554"/>
    <n v="655.95699999999999"/>
    <n v="-1822627"/>
    <s v="BCI"/>
    <n v="3126109"/>
    <x v="3"/>
    <s v="CONGO"/>
    <s v="RALFF"/>
    <s v="o"/>
    <s v="11107"/>
  </r>
  <r>
    <d v="2019-07-12T00:00:00"/>
    <s v="PAIEMENT CHARGES SOCIALES (Avril, mai et juin 2019)- CREPIN"/>
    <x v="8"/>
    <x v="0"/>
    <m/>
    <n v="127470"/>
    <n v="194.32676227252702"/>
    <n v="655.95699999999999"/>
    <n v="-1950097"/>
    <s v="BCI"/>
    <n v="3126109"/>
    <x v="3"/>
    <s v="CONGO"/>
    <s v="RALFF"/>
    <s v="o"/>
    <s v="11107"/>
  </r>
  <r>
    <d v="2019-07-12T00:00:00"/>
    <s v="PAIEMENT CHARGES SOCIALES (Avril, mai et juin 2019)- GAUDET"/>
    <x v="8"/>
    <x v="0"/>
    <m/>
    <n v="116543"/>
    <n v="177.66865815899519"/>
    <n v="655.95699999999999"/>
    <n v="-2066640"/>
    <s v="BCI"/>
    <n v="3126109"/>
    <x v="3"/>
    <s v="CONGO"/>
    <s v="RALFF"/>
    <s v="o"/>
    <s v="11107"/>
  </r>
  <r>
    <d v="2019-07-12T00:00:00"/>
    <s v="PAIEMENT CHARGES SOCIALES (Avril, mai et juin 2019)- DALIA"/>
    <x v="8"/>
    <x v="0"/>
    <m/>
    <n v="116543"/>
    <n v="177.66865815899519"/>
    <n v="655.95699999999999"/>
    <n v="-2183183"/>
    <s v="BCI"/>
    <n v="3126109"/>
    <x v="3"/>
    <s v="CONGO"/>
    <s v="RALFF"/>
    <s v="o"/>
    <s v="11107"/>
  </r>
  <r>
    <d v="2019-07-12T00:00:00"/>
    <s v="PAIEMENT CHARGES SOCIALES (Avril, mai et juin 2019)- JOSPIN"/>
    <x v="8"/>
    <x v="0"/>
    <m/>
    <n v="116543"/>
    <n v="177.66865815899519"/>
    <n v="655.95699999999999"/>
    <n v="-2299726"/>
    <s v="BCI"/>
    <n v="3126109"/>
    <x v="3"/>
    <s v="CONGO"/>
    <s v="RALFF"/>
    <s v="o"/>
    <s v="11107"/>
  </r>
  <r>
    <d v="2019-07-12T00:00:00"/>
    <s v="PAIEMENT CHARGES SOCIALES (mai et juin 2019)- AMENOPHYS"/>
    <x v="8"/>
    <x v="0"/>
    <m/>
    <n v="74234"/>
    <n v="113.16900345601923"/>
    <n v="655.95699999999999"/>
    <n v="-2373960"/>
    <s v="BCI"/>
    <n v="3126109"/>
    <x v="3"/>
    <s v="CONGO"/>
    <s v="RALFF"/>
    <s v="o"/>
    <s v="11107"/>
  </r>
  <r>
    <d v="2019-07-12T00:00:00"/>
    <s v="PAIEMENT CHARGES SOCIALES -juin 2019/ ALEXIS"/>
    <x v="8"/>
    <x v="0"/>
    <m/>
    <n v="34587"/>
    <n v="52.727541591903126"/>
    <n v="655.95699999999999"/>
    <n v="-2408547"/>
    <s v="BCI"/>
    <n v="3126109"/>
    <x v="3"/>
    <s v="CONGO"/>
    <s v="RALFF"/>
    <s v="o"/>
    <s v="11107"/>
  </r>
  <r>
    <d v="2019-07-12T00:00:00"/>
    <s v="FRAIS RET.DEPLACE Chq n°3126109"/>
    <x v="9"/>
    <x v="2"/>
    <m/>
    <n v="3484"/>
    <n v="5.3113237605513772"/>
    <n v="655.95699999999999"/>
    <n v="-2412031"/>
    <s v="BCI"/>
    <n v="3126109"/>
    <x v="3"/>
    <s v="CONGO"/>
    <s v="RALFF"/>
    <s v="o"/>
    <s v="71101"/>
  </r>
  <r>
    <d v="2019-07-12T00:00:00"/>
    <s v="FRAIS D'EXTRAIT DE COMPTE"/>
    <x v="9"/>
    <x v="2"/>
    <m/>
    <n v="2152"/>
    <n v="3.7964857808199843"/>
    <n v="566.84"/>
    <n v="-2414183"/>
    <s v="BCI"/>
    <s v="Relevé"/>
    <x v="1"/>
    <s v="CONGO"/>
    <s v="PALF"/>
    <s v="o"/>
    <m/>
  </r>
  <r>
    <d v="2019-07-13T00:00:00"/>
    <s v="Taxi Hôtel-aeroport impfondo"/>
    <x v="0"/>
    <x v="0"/>
    <m/>
    <n v="500"/>
    <n v="0.88003379329766263"/>
    <n v="568.16"/>
    <n v="-2414683"/>
    <s v="Alexis"/>
    <s v="Décharge"/>
    <x v="0"/>
    <s v="CONGO"/>
    <s v="PALF"/>
    <s v="ɣ"/>
    <m/>
  </r>
  <r>
    <d v="2019-07-13T00:00:00"/>
    <s v="Achat Timbre pour le billet d'avion retour sur BZV"/>
    <x v="6"/>
    <x v="0"/>
    <m/>
    <n v="500"/>
    <n v="0.88003379329766263"/>
    <n v="568.16"/>
    <n v="-2415183"/>
    <s v="Alexis"/>
    <s v="Décharge"/>
    <x v="0"/>
    <s v="CONGO"/>
    <s v="PALF"/>
    <s v="ɣ"/>
    <m/>
  </r>
  <r>
    <d v="2019-07-13T00:00:00"/>
    <s v="Paiement frais d'hôtel à IMPFONDO du 10 au 13 juillet 2019"/>
    <x v="2"/>
    <x v="0"/>
    <m/>
    <n v="45000"/>
    <n v="79.203041396789644"/>
    <n v="568.16"/>
    <n v="-2460183"/>
    <s v="Alexis"/>
    <n v="22"/>
    <x v="0"/>
    <s v="CONGO"/>
    <s v="RALFF"/>
    <s v="o"/>
    <s v="13201"/>
  </r>
  <r>
    <d v="2019-07-13T00:00:00"/>
    <s v="Food allowance mission IMPFONDO du 10 au 12 juillet 2019"/>
    <x v="2"/>
    <x v="0"/>
    <m/>
    <n v="30000"/>
    <n v="52.802027597859762"/>
    <n v="568.16"/>
    <n v="-2490183"/>
    <s v="Alexis"/>
    <s v="Décharge"/>
    <x v="0"/>
    <s v="CONGO"/>
    <s v="PALF"/>
    <s v="ɣ"/>
    <m/>
  </r>
  <r>
    <d v="2019-07-13T00:00:00"/>
    <s v="Ration des détenus du 10 au 12 juillet 2019 à IMPFONDO"/>
    <x v="11"/>
    <x v="0"/>
    <m/>
    <n v="27000"/>
    <n v="47.521824838073783"/>
    <n v="568.16"/>
    <n v="-2517183"/>
    <s v="Alexis"/>
    <s v="Décharge"/>
    <x v="0"/>
    <s v="CONGO"/>
    <s v="PALF"/>
    <s v="ɣ"/>
    <m/>
  </r>
  <r>
    <d v="2019-07-13T00:00:00"/>
    <s v="Taxi Aeroport Brazzaville-Domicile"/>
    <x v="0"/>
    <x v="0"/>
    <m/>
    <n v="1000"/>
    <n v="1.7600675865953253"/>
    <n v="568.16"/>
    <n v="-2518183"/>
    <s v="Alexis"/>
    <s v="Décharge"/>
    <x v="0"/>
    <s v="CONGO"/>
    <s v="PALF"/>
    <s v="ɣ"/>
    <m/>
  </r>
  <r>
    <d v="2019-07-13T00:00:00"/>
    <s v="Taxi hôtel-Port-Marché (rencontre et prospection)"/>
    <x v="0"/>
    <x v="4"/>
    <m/>
    <n v="1000"/>
    <n v="1.811889619684369"/>
    <n v="551.91"/>
    <n v="-2519183"/>
    <s v="i23c"/>
    <s v="Décharge"/>
    <x v="2"/>
    <s v="CONGO"/>
    <s v="PALF"/>
    <s v="ɣ"/>
    <m/>
  </r>
  <r>
    <d v="2019-07-13T00:00:00"/>
    <s v="Taxi Marché-Gare tchikapika-Chez Kmaba (investigation et rencontre)"/>
    <x v="0"/>
    <x v="4"/>
    <m/>
    <n v="1000"/>
    <n v="1.811889619684369"/>
    <n v="551.91"/>
    <n v="-2520183"/>
    <s v="i23c"/>
    <s v="Décharge"/>
    <x v="2"/>
    <s v="CONGO"/>
    <s v="PALF"/>
    <s v="ɣ"/>
    <m/>
  </r>
  <r>
    <d v="2019-07-13T00:00:00"/>
    <s v="Taxi Chez Kamba-Grande place-Derrière Ecodis (investigation sur terrain)"/>
    <x v="0"/>
    <x v="4"/>
    <m/>
    <n v="1000"/>
    <n v="1.811889619684369"/>
    <n v="551.91"/>
    <n v="-2521183"/>
    <s v="i23c"/>
    <s v="Décharge"/>
    <x v="2"/>
    <s v="CONGO"/>
    <s v="PALF"/>
    <s v="ɣ"/>
    <m/>
  </r>
  <r>
    <d v="2019-07-13T00:00:00"/>
    <s v="Taxi Ecodis-Chez Didas-Hôtel (investigation et retour à l'hôtel)"/>
    <x v="0"/>
    <x v="4"/>
    <m/>
    <n v="1000"/>
    <n v="1.811889619684369"/>
    <n v="551.91"/>
    <n v="-2522183"/>
    <s v="i23c"/>
    <s v="Décharge"/>
    <x v="2"/>
    <s v="CONGO"/>
    <s v="PALF"/>
    <s v="ɣ"/>
    <m/>
  </r>
  <r>
    <d v="2019-07-13T00:00:00"/>
    <s v="Taxi Hôtel-restaurant-Hôtel (se ressourcer)"/>
    <x v="0"/>
    <x v="4"/>
    <m/>
    <n v="1000"/>
    <n v="1.811889619684369"/>
    <n v="551.91"/>
    <n v="-2523183"/>
    <s v="i23c"/>
    <s v="Décharge"/>
    <x v="2"/>
    <s v="CONGO"/>
    <s v="PALF"/>
    <s v="ɣ"/>
    <m/>
  </r>
  <r>
    <d v="2019-07-13T00:00:00"/>
    <s v="Achat boisson (rencontre avec les cibles)"/>
    <x v="13"/>
    <x v="4"/>
    <m/>
    <n v="2500"/>
    <n v="4.5297240492109223"/>
    <n v="551.91"/>
    <n v="-2525683"/>
    <s v="i23c"/>
    <s v="Décharge"/>
    <x v="2"/>
    <s v="CONGO"/>
    <s v="PALF"/>
    <s v="ɣ"/>
    <m/>
  </r>
  <r>
    <d v="2019-07-13T00:00:00"/>
    <s v="Taxi moto hôtel - marché de Nzassi pour prospection"/>
    <x v="0"/>
    <x v="4"/>
    <m/>
    <n v="500"/>
    <n v="0.90594480984218451"/>
    <n v="551.91"/>
    <n v="-2526183"/>
    <s v="IT87"/>
    <s v="décharge"/>
    <x v="2"/>
    <s v="CONGO"/>
    <s v="PALF"/>
    <s v="ɣ"/>
    <m/>
  </r>
  <r>
    <d v="2019-07-13T00:00:00"/>
    <s v="Taxi moto marché de la frontière - espace jour-j rencontrer une cible"/>
    <x v="0"/>
    <x v="4"/>
    <m/>
    <n v="500"/>
    <n v="0.90594480984218451"/>
    <n v="551.91"/>
    <n v="-2526683"/>
    <s v="IT87"/>
    <s v="décharge"/>
    <x v="2"/>
    <s v="CONGO"/>
    <s v="PALF"/>
    <s v="ɣ"/>
    <m/>
  </r>
  <r>
    <d v="2019-07-13T00:00:00"/>
    <s v="Achat à manger lors de la rencontre avec la cible"/>
    <x v="13"/>
    <x v="4"/>
    <m/>
    <n v="3000"/>
    <n v="5.4356688590531066"/>
    <n v="551.91"/>
    <n v="-2529683"/>
    <s v="IT87"/>
    <s v="décharge"/>
    <x v="2"/>
    <s v="CONGO"/>
    <s v="PALF"/>
    <s v="ɣ"/>
    <m/>
  </r>
  <r>
    <d v="2019-07-13T00:00:00"/>
    <s v="Taxi moto espace jour-j - mosquée sounnat pour prospection"/>
    <x v="0"/>
    <x v="4"/>
    <m/>
    <n v="500"/>
    <n v="0.90594480984218451"/>
    <n v="551.91"/>
    <n v="-2530183"/>
    <s v="IT87"/>
    <s v="décharge"/>
    <x v="2"/>
    <s v="CONGO"/>
    <s v="PALF"/>
    <s v="ɣ"/>
    <m/>
  </r>
  <r>
    <d v="2019-07-13T00:00:00"/>
    <s v="Taxi moto mosquée - quartier mbindou pour prospection"/>
    <x v="0"/>
    <x v="4"/>
    <m/>
    <n v="500"/>
    <n v="0.90594480984218451"/>
    <n v="551.91"/>
    <n v="-2530683"/>
    <s v="IT87"/>
    <s v="décharge"/>
    <x v="2"/>
    <s v="CONGO"/>
    <s v="PALF"/>
    <s v="ɣ"/>
    <m/>
  </r>
  <r>
    <d v="2019-07-13T00:00:00"/>
    <s v="Taxi moto quartier mbindou - maison blanche pour rendez-vos avec une cible"/>
    <x v="0"/>
    <x v="4"/>
    <m/>
    <n v="500"/>
    <n v="0.90594480984218451"/>
    <n v="551.91"/>
    <n v="-2531183"/>
    <s v="IT87"/>
    <s v="décharge"/>
    <x v="2"/>
    <s v="CONGO"/>
    <s v="PALF"/>
    <s v="ɣ"/>
    <m/>
  </r>
  <r>
    <d v="2019-07-13T00:00:00"/>
    <s v="Achat de boissons lors de la rencontre"/>
    <x v="13"/>
    <x v="4"/>
    <m/>
    <n v="1500"/>
    <n v="2.7178344295265533"/>
    <n v="551.91"/>
    <n v="-2532683"/>
    <s v="IT87"/>
    <s v="décharge"/>
    <x v="2"/>
    <s v="CONGO"/>
    <s v="PALF"/>
    <s v="ɣ"/>
    <m/>
  </r>
  <r>
    <d v="2019-07-13T00:00:00"/>
    <s v="Taxi moto maison blanche - restaurant"/>
    <x v="0"/>
    <x v="4"/>
    <m/>
    <n v="500"/>
    <n v="0.90594480984218451"/>
    <n v="551.91"/>
    <n v="-2533183"/>
    <s v="IT87"/>
    <s v="décharge"/>
    <x v="2"/>
    <s v="CONGO"/>
    <s v="PALF"/>
    <s v="ɣ"/>
    <m/>
  </r>
  <r>
    <d v="2019-07-13T00:00:00"/>
    <s v="Taxi moto restaurant - hôtel retour du terrain"/>
    <x v="0"/>
    <x v="4"/>
    <m/>
    <n v="500"/>
    <n v="0.90594480984218451"/>
    <n v="551.91"/>
    <n v="-2533683"/>
    <s v="IT87"/>
    <s v="décharge"/>
    <x v="2"/>
    <s v="CONGO"/>
    <s v="PALF"/>
    <s v="ɣ"/>
    <m/>
  </r>
  <r>
    <d v="2019-07-14T00:00:00"/>
    <s v="Taxi moto Hôtel-AGC-Chez Didas (dernières rencontres avec les cibles)"/>
    <x v="0"/>
    <x v="4"/>
    <m/>
    <n v="1500"/>
    <n v="2.7178344295265533"/>
    <n v="551.91"/>
    <n v="-2535183"/>
    <s v="i23c"/>
    <s v="Décharge"/>
    <x v="2"/>
    <s v="CONGO"/>
    <s v="PALF"/>
    <s v="ɣ"/>
    <m/>
  </r>
  <r>
    <d v="2019-07-14T00:00:00"/>
    <s v="Taxi Chez Didas-Chez Kmaba (dernière rencontre avec les cibles)"/>
    <x v="0"/>
    <x v="4"/>
    <m/>
    <n v="1000"/>
    <n v="1.811889619684369"/>
    <n v="551.91"/>
    <n v="-2536183"/>
    <s v="i23c"/>
    <s v="Décharge"/>
    <x v="2"/>
    <s v="CONGO"/>
    <s v="PALF"/>
    <s v="ɣ"/>
    <m/>
  </r>
  <r>
    <d v="2019-07-14T00:00:00"/>
    <s v="Taxi Chez Kamba-la gare-Grande place (investigation et réservation billet)"/>
    <x v="0"/>
    <x v="4"/>
    <m/>
    <n v="1250"/>
    <n v="2.2648620246054612"/>
    <n v="551.91"/>
    <n v="-2537433"/>
    <s v="i23c"/>
    <s v="Décharge"/>
    <x v="2"/>
    <s v="CONGO"/>
    <s v="PALF"/>
    <s v="ɣ"/>
    <m/>
  </r>
  <r>
    <d v="2019-07-14T00:00:00"/>
    <s v="Taxi moto Grande place-Gare tchikapika-Hôtel (investigation et retour à l'hôtel)"/>
    <x v="0"/>
    <x v="4"/>
    <m/>
    <n v="1000"/>
    <n v="1.811889619684369"/>
    <n v="551.91"/>
    <n v="-2538433"/>
    <s v="i23c"/>
    <s v="Décharge"/>
    <x v="2"/>
    <s v="CONGO"/>
    <s v="PALF"/>
    <s v="ɣ"/>
    <m/>
  </r>
  <r>
    <d v="2019-07-14T00:00:00"/>
    <s v="Achat billet Oyo-Brazzaville (retour à Brazzaville)"/>
    <x v="0"/>
    <x v="4"/>
    <m/>
    <n v="10000"/>
    <n v="18.118896196843689"/>
    <n v="551.91"/>
    <n v="-2548433"/>
    <s v="i23c"/>
    <s v="oui"/>
    <x v="2"/>
    <s v="CONGO"/>
    <s v="PALF"/>
    <s v="o"/>
    <m/>
  </r>
  <r>
    <d v="2019-07-14T00:00:00"/>
    <s v="Taxi hôtel - espace monseigneur rencontrer une cible"/>
    <x v="0"/>
    <x v="4"/>
    <m/>
    <n v="500"/>
    <n v="0.90594480984218451"/>
    <n v="551.91"/>
    <n v="-2548933"/>
    <s v="IT87"/>
    <s v="décharge"/>
    <x v="2"/>
    <s v="CONGO"/>
    <s v="PALF"/>
    <s v="ɣ"/>
    <m/>
  </r>
  <r>
    <d v="2019-07-14T00:00:00"/>
    <s v="Taxi moto espace monseigneur - quartier 1 rencontrer une cible"/>
    <x v="0"/>
    <x v="4"/>
    <m/>
    <n v="500"/>
    <n v="0.90594480984218451"/>
    <n v="551.91"/>
    <n v="-2549433"/>
    <s v="IT87"/>
    <s v="décharge"/>
    <x v="2"/>
    <s v="CONGO"/>
    <s v="PALF"/>
    <s v="ɣ"/>
    <m/>
  </r>
  <r>
    <d v="2019-07-14T00:00:00"/>
    <s v="Taxi moto quartier 1 - gare de Nzassi pour prospection"/>
    <x v="0"/>
    <x v="4"/>
    <m/>
    <n v="500"/>
    <n v="0.90594480984218451"/>
    <n v="551.91"/>
    <n v="-2549933"/>
    <s v="IT87"/>
    <s v="décharge"/>
    <x v="2"/>
    <s v="CONGO"/>
    <s v="PALF"/>
    <s v="ɣ"/>
    <m/>
  </r>
  <r>
    <d v="2019-07-14T00:00:00"/>
    <s v="Taxi moto gare de Nzassi - hôtel prendre mon sac pour retour sur PNR"/>
    <x v="0"/>
    <x v="4"/>
    <m/>
    <n v="500"/>
    <n v="0.90594480984218451"/>
    <n v="551.91"/>
    <n v="-2550433"/>
    <s v="IT87"/>
    <s v="décharge"/>
    <x v="2"/>
    <s v="CONGO"/>
    <s v="PALF"/>
    <s v="ɣ"/>
    <m/>
  </r>
  <r>
    <d v="2019-07-14T00:00:00"/>
    <s v="Taxi moto hôtel - gare pour retour sur PNR"/>
    <x v="0"/>
    <x v="4"/>
    <m/>
    <n v="500"/>
    <n v="0.90594480984218451"/>
    <n v="551.91"/>
    <n v="-2550933"/>
    <s v="IT87"/>
    <s v="décharge"/>
    <x v="2"/>
    <s v="CONGO"/>
    <s v="PALF"/>
    <s v="ɣ"/>
    <m/>
  </r>
  <r>
    <d v="2019-07-14T00:00:00"/>
    <s v="Taxi Nzassi - Ngoyo Pnr"/>
    <x v="0"/>
    <x v="4"/>
    <m/>
    <n v="2500"/>
    <n v="4.5297240492109223"/>
    <n v="551.91"/>
    <n v="-2553433"/>
    <s v="IT87"/>
    <s v="décharge"/>
    <x v="2"/>
    <s v="CONGO"/>
    <s v="PALF"/>
    <s v="ɣ"/>
    <m/>
  </r>
  <r>
    <d v="2019-07-14T00:00:00"/>
    <s v="Taxi Ngoyo péage - OCH por achat de mon billet PNR-BZV"/>
    <x v="0"/>
    <x v="4"/>
    <m/>
    <n v="1500"/>
    <n v="2.7178344295265533"/>
    <n v="551.91"/>
    <n v="-2554933"/>
    <s v="IT87"/>
    <s v="décharge"/>
    <x v="2"/>
    <s v="CONGO"/>
    <s v="PALF"/>
    <s v="ɣ"/>
    <m/>
  </r>
  <r>
    <d v="2019-07-14T00:00:00"/>
    <s v="Taxi OCH - Fond tié-tié pour achat du billet PNR-BZV "/>
    <x v="0"/>
    <x v="4"/>
    <m/>
    <n v="1000"/>
    <n v="1.811889619684369"/>
    <n v="551.91"/>
    <n v="-2555933"/>
    <s v="IT87"/>
    <s v="décharge"/>
    <x v="2"/>
    <s v="CONGO"/>
    <s v="PALF"/>
    <s v="ɣ"/>
    <m/>
  </r>
  <r>
    <d v="2019-07-14T00:00:00"/>
    <s v="Achat billet PNR-BZV Trans Sofico"/>
    <x v="0"/>
    <x v="4"/>
    <m/>
    <n v="12000"/>
    <n v="21.742675436212426"/>
    <n v="551.91"/>
    <n v="-2567933"/>
    <s v="IT87"/>
    <s v="oui"/>
    <x v="2"/>
    <s v="CONGO"/>
    <s v="PALF"/>
    <s v="o"/>
    <m/>
  </r>
  <r>
    <d v="2019-07-14T00:00:00"/>
    <s v="Taxi Fond tié-tié - marché du plateau rencontrer une cible"/>
    <x v="0"/>
    <x v="4"/>
    <m/>
    <n v="1000"/>
    <n v="1.811889619684369"/>
    <n v="551.91"/>
    <n v="-2568933"/>
    <s v="IT87"/>
    <s v="décharge"/>
    <x v="2"/>
    <s v="CONGO"/>
    <s v="PALF"/>
    <s v="ɣ"/>
    <m/>
  </r>
  <r>
    <d v="2019-07-14T00:00:00"/>
    <s v="Taxi marché du plateau - appartement"/>
    <x v="0"/>
    <x v="4"/>
    <m/>
    <n v="1000"/>
    <n v="1.811889619684369"/>
    <n v="551.91"/>
    <n v="-2569933"/>
    <s v="IT87"/>
    <s v="décharge"/>
    <x v="2"/>
    <s v="CONGO"/>
    <s v="PALF"/>
    <s v="ɣ"/>
    <m/>
  </r>
  <r>
    <d v="2019-07-15T00:00:00"/>
    <s v="Taxi bureau-AON Jeanne Vialle"/>
    <x v="0"/>
    <x v="4"/>
    <m/>
    <n v="1000"/>
    <n v="1.811889619684369"/>
    <n v="551.91"/>
    <n v="-2570933"/>
    <s v="ci64"/>
    <s v="décharge"/>
    <x v="2"/>
    <s v="CONGO"/>
    <s v="PALF"/>
    <s v="ɣ"/>
    <m/>
  </r>
  <r>
    <d v="2019-07-15T00:00:00"/>
    <s v="Taxi AON Jeanne Vialle - AON Liberté"/>
    <x v="0"/>
    <x v="4"/>
    <m/>
    <n v="1000"/>
    <n v="1.811889619684369"/>
    <n v="551.91"/>
    <n v="-2571933"/>
    <s v="ci64"/>
    <s v="décharge"/>
    <x v="2"/>
    <s v="CONGO"/>
    <s v="PALF"/>
    <s v="ɣ"/>
    <m/>
  </r>
  <r>
    <d v="2019-07-15T00:00:00"/>
    <s v="Taxi AON Liberté - Mikalou (Séoul)"/>
    <x v="0"/>
    <x v="4"/>
    <m/>
    <n v="1000"/>
    <n v="1.811889619684369"/>
    <n v="551.91"/>
    <n v="-2572933"/>
    <s v="ci64"/>
    <s v="décharge"/>
    <x v="2"/>
    <s v="CONGO"/>
    <s v="PALF"/>
    <s v="ɣ"/>
    <m/>
  </r>
  <r>
    <d v="2019-07-15T00:00:00"/>
    <s v="Taxi agence Séoul - agence Stelimac"/>
    <x v="0"/>
    <x v="4"/>
    <m/>
    <n v="1000"/>
    <n v="1.811889619684369"/>
    <n v="551.91"/>
    <n v="-2573933"/>
    <s v="ci64"/>
    <s v="décharge"/>
    <x v="2"/>
    <s v="CONGO"/>
    <s v="PALF"/>
    <s v="ɣ"/>
    <m/>
  </r>
  <r>
    <d v="2019-07-15T00:00:00"/>
    <s v="Taxi agence Stelimac Mikalou - Bureau"/>
    <x v="0"/>
    <x v="4"/>
    <m/>
    <n v="2000"/>
    <n v="3.623779239368738"/>
    <n v="551.91"/>
    <n v="-2575933"/>
    <s v="ci64"/>
    <s v="décharge"/>
    <x v="2"/>
    <s v="CONGO"/>
    <s v="PALF"/>
    <s v="ɣ"/>
    <m/>
  </r>
  <r>
    <d v="2019-07-15T00:00:00"/>
    <s v="Dalia OYONTSIO-Bonus du mois de juin 2019"/>
    <x v="3"/>
    <x v="0"/>
    <m/>
    <n v="15000"/>
    <n v="26.401013798929881"/>
    <n v="568.16"/>
    <n v="-2590933"/>
    <s v="Mavy"/>
    <s v="OUI"/>
    <x v="0"/>
    <s v="CONGO"/>
    <s v="PALF"/>
    <s v="o"/>
    <m/>
  </r>
  <r>
    <d v="2019-07-15T00:00:00"/>
    <s v="Alexis NGOMA-Bonus du mois de juin 2019"/>
    <x v="3"/>
    <x v="0"/>
    <m/>
    <n v="20000"/>
    <n v="35.201351731906506"/>
    <n v="568.16"/>
    <n v="-2610933"/>
    <s v="Mavy"/>
    <s v="OUI"/>
    <x v="0"/>
    <s v="CONGO"/>
    <s v="PALF"/>
    <s v="o"/>
    <m/>
  </r>
  <r>
    <d v="2019-07-15T00:00:00"/>
    <s v="Avance sur salaire du mois de juillet 2019-CI64"/>
    <x v="8"/>
    <x v="4"/>
    <m/>
    <n v="40000"/>
    <n v="72.475584787374757"/>
    <n v="551.91"/>
    <n v="-2650933"/>
    <s v="Mavy"/>
    <s v="OUI"/>
    <x v="2"/>
    <s v="CONGO"/>
    <s v="PALF"/>
    <s v="o"/>
    <m/>
  </r>
  <r>
    <d v="2019-07-15T00:00:00"/>
    <s v="Cézarine Elga MAHOUKOU (technicienne de surface)-Prestation du mois de juin 2019/Case de passage PNR"/>
    <x v="12"/>
    <x v="2"/>
    <m/>
    <n v="72000"/>
    <n v="127.0199703620069"/>
    <n v="566.84"/>
    <n v="-2722933"/>
    <s v="Mavy"/>
    <s v="20/GCF"/>
    <x v="1"/>
    <s v="CONGO"/>
    <s v="PALF"/>
    <s v="o"/>
    <m/>
  </r>
  <r>
    <d v="2019-07-15T00:00:00"/>
    <s v="Frai de transfert à Cezarine/PNR"/>
    <x v="4"/>
    <x v="2"/>
    <m/>
    <n v="1440"/>
    <n v="2.5403994072401384"/>
    <n v="566.84"/>
    <n v="-2724373"/>
    <s v="Mavy"/>
    <s v="20/GCF"/>
    <x v="1"/>
    <s v="CONGO"/>
    <s v="PALF"/>
    <s v="o"/>
    <m/>
  </r>
  <r>
    <d v="2019-07-15T00:00:00"/>
    <s v="Taxi Bureau-BCI-BUREAUTOP-CNSS-Bureau"/>
    <x v="0"/>
    <x v="5"/>
    <m/>
    <n v="4000"/>
    <n v="7.0566650201114953"/>
    <n v="566.84"/>
    <n v="-2728373"/>
    <s v="Mavy"/>
    <s v="Décharge"/>
    <x v="1"/>
    <s v="CONGO"/>
    <s v="PALF"/>
    <s v="ɣ"/>
    <m/>
  </r>
  <r>
    <d v="2019-07-15T00:00:00"/>
    <s v="Taxi Bureau-Cabinet Me MOUYETI"/>
    <x v="0"/>
    <x v="0"/>
    <m/>
    <n v="1000"/>
    <n v="1.7600675865953253"/>
    <n v="568.16"/>
    <n v="-2729373"/>
    <s v="Alexis"/>
    <s v="Décharge"/>
    <x v="0"/>
    <s v="CONGO"/>
    <s v="PALF"/>
    <s v="ɣ"/>
    <m/>
  </r>
  <r>
    <d v="2019-07-15T00:00:00"/>
    <s v="Taxi Cabinet Me MOUYETI-DGEF"/>
    <x v="0"/>
    <x v="0"/>
    <m/>
    <n v="1000"/>
    <n v="1.7600675865953253"/>
    <n v="568.16"/>
    <n v="-2730373"/>
    <s v="Alexis"/>
    <s v="Décharge"/>
    <x v="0"/>
    <s v="CONGO"/>
    <s v="PALF"/>
    <s v="ɣ"/>
    <m/>
  </r>
  <r>
    <d v="2019-07-15T00:00:00"/>
    <s v="Taxi DGEF-Bureau"/>
    <x v="0"/>
    <x v="0"/>
    <m/>
    <n v="1000"/>
    <n v="1.7600675865953253"/>
    <n v="568.16"/>
    <n v="-2731373"/>
    <s v="Alexis"/>
    <s v="Décharge"/>
    <x v="0"/>
    <s v="CONGO"/>
    <s v="PALF"/>
    <s v="ɣ"/>
    <m/>
  </r>
  <r>
    <d v="2019-07-15T00:00:00"/>
    <s v="Paiment frais d'hôtel 06 nuitées du 9 au 15 juillet 2019 cfr mission Oyo"/>
    <x v="2"/>
    <x v="4"/>
    <m/>
    <n v="90000"/>
    <n v="158.77496295250864"/>
    <n v="566.84"/>
    <n v="-2821373"/>
    <s v="i23c"/>
    <n v="3"/>
    <x v="1"/>
    <s v="CONGO"/>
    <s v="RALFF"/>
    <s v="o"/>
    <s v="13201"/>
  </r>
  <r>
    <d v="2019-07-15T00:00:00"/>
    <s v="Taxi moto Hôtel-La gare (départ pour Brazzaville)"/>
    <x v="0"/>
    <x v="4"/>
    <m/>
    <n v="500"/>
    <n v="0.90594480984218451"/>
    <n v="551.91"/>
    <n v="-2821873"/>
    <s v="i23c"/>
    <s v="Décharge"/>
    <x v="2"/>
    <s v="CONGO"/>
    <s v="PALF"/>
    <s v="ɣ"/>
    <m/>
  </r>
  <r>
    <d v="2019-07-15T00:00:00"/>
    <s v="Taxi Gare Brazzaville-Domicile (arrivé à Brazzaville)"/>
    <x v="0"/>
    <x v="4"/>
    <m/>
    <n v="1000"/>
    <n v="1.811889619684369"/>
    <n v="551.91"/>
    <n v="-2822873"/>
    <s v="i23c"/>
    <s v="Décharge"/>
    <x v="2"/>
    <s v="CONGO"/>
    <s v="PALF"/>
    <s v="ɣ"/>
    <m/>
  </r>
  <r>
    <d v="2019-07-15T00:00:00"/>
    <s v="Food allowance mission Oyo du 9 au 15 juillet 2019"/>
    <x v="2"/>
    <x v="4"/>
    <m/>
    <n v="60000"/>
    <n v="105.84997530167243"/>
    <n v="566.84"/>
    <n v="-2882873"/>
    <s v="i23c"/>
    <s v="Décharge"/>
    <x v="1"/>
    <s v="CONGO"/>
    <s v="RALFF"/>
    <s v="ɣ"/>
    <s v="13201"/>
  </r>
  <r>
    <d v="2019-07-15T00:00:00"/>
    <s v="Taxi domicile-Bureau-domicile"/>
    <x v="0"/>
    <x v="5"/>
    <m/>
    <n v="2000"/>
    <n v="3.5283325100557477"/>
    <n v="566.84"/>
    <n v="-2884873"/>
    <s v="Shely"/>
    <s v="Décharge"/>
    <x v="1"/>
    <s v="CONGO"/>
    <s v="PALF"/>
    <s v="ɣ"/>
    <m/>
  </r>
  <r>
    <d v="2019-07-15T00:00:00"/>
    <s v="Food allowance pendant la pause"/>
    <x v="8"/>
    <x v="5"/>
    <m/>
    <n v="1000"/>
    <n v="1.7641662550278738"/>
    <n v="566.84"/>
    <n v="-2885873"/>
    <s v="Shely"/>
    <s v="Décharge"/>
    <x v="1"/>
    <s v="CONGO"/>
    <s v="PALF"/>
    <s v="ɣ"/>
    <m/>
  </r>
  <r>
    <d v="2019-07-15T00:00:00"/>
    <s v="Taxi bureau-onemo-congotelecom-bureau"/>
    <x v="0"/>
    <x v="5"/>
    <m/>
    <n v="3000"/>
    <n v="5.2924987650836215"/>
    <n v="566.84"/>
    <n v="-2888873"/>
    <s v="Shely"/>
    <s v="Décharge"/>
    <x v="1"/>
    <s v="CONGO"/>
    <s v="PALF"/>
    <s v="ɣ"/>
    <m/>
  </r>
  <r>
    <d v="2019-07-15T00:00:00"/>
    <s v="Taxi bureau-agence océan du nord"/>
    <x v="0"/>
    <x v="0"/>
    <m/>
    <n v="1000"/>
    <n v="1.7600675865953253"/>
    <n v="568.16"/>
    <n v="-2889873"/>
    <s v="Dalia"/>
    <s v="Décharge"/>
    <x v="0"/>
    <s v="CONGO"/>
    <s v="PALF"/>
    <s v="ɣ"/>
    <m/>
  </r>
  <r>
    <d v="2019-07-15T00:00:00"/>
    <s v="Taxi agence océan du nord-agence stélimac"/>
    <x v="0"/>
    <x v="0"/>
    <m/>
    <n v="1000"/>
    <n v="1.7600675865953253"/>
    <n v="568.16"/>
    <n v="-2890873"/>
    <s v="Dalia"/>
    <s v="Décharge"/>
    <x v="0"/>
    <s v="CONGO"/>
    <s v="PALF"/>
    <s v="ɣ"/>
    <m/>
  </r>
  <r>
    <d v="2019-07-15T00:00:00"/>
    <s v="Taxi agence stélimac-agence séoul express"/>
    <x v="0"/>
    <x v="0"/>
    <m/>
    <n v="1000"/>
    <n v="1.7600675865953253"/>
    <n v="568.16"/>
    <n v="-2891873"/>
    <s v="Dalia"/>
    <s v="Décharge"/>
    <x v="0"/>
    <s v="CONGO"/>
    <s v="PALF"/>
    <s v="ɣ"/>
    <m/>
  </r>
  <r>
    <d v="2019-07-15T00:00:00"/>
    <s v="Taxi agence séoul express-agence trans afrique "/>
    <x v="0"/>
    <x v="0"/>
    <m/>
    <n v="1000"/>
    <n v="1.7600675865953253"/>
    <n v="568.16"/>
    <n v="-2892873"/>
    <s v="Dalia"/>
    <s v="Décharge"/>
    <x v="0"/>
    <s v="CONGO"/>
    <s v="PALF"/>
    <s v="ɣ"/>
    <m/>
  </r>
  <r>
    <d v="2019-07-15T00:00:00"/>
    <s v="Taxi agence trans afrique-bureau"/>
    <x v="0"/>
    <x v="0"/>
    <m/>
    <n v="1000"/>
    <n v="1.7600675865953253"/>
    <n v="568.16"/>
    <n v="-2893873"/>
    <s v="Dalia"/>
    <s v="Décharge"/>
    <x v="0"/>
    <s v="CONGO"/>
    <s v="PALF"/>
    <s v="ɣ"/>
    <m/>
  </r>
  <r>
    <d v="2019-07-15T00:00:00"/>
    <s v="Taxi appartement - fond tié-tié agence trans sofico pour retour de mission"/>
    <x v="0"/>
    <x v="4"/>
    <m/>
    <n v="1500"/>
    <n v="2.7178344295265533"/>
    <n v="551.91"/>
    <n v="-2895373"/>
    <s v="IT87"/>
    <s v="décharge"/>
    <x v="2"/>
    <s v="CONGO"/>
    <s v="PALF"/>
    <s v="ɣ"/>
    <m/>
  </r>
  <r>
    <d v="2019-07-15T00:00:00"/>
    <s v="Taxi gare trans sofico - domicile retor de mission"/>
    <x v="0"/>
    <x v="4"/>
    <m/>
    <n v="1000"/>
    <n v="1.811889619684369"/>
    <n v="551.91"/>
    <n v="-2896373"/>
    <s v="IT87"/>
    <s v="décharge"/>
    <x v="2"/>
    <s v="CONGO"/>
    <s v="PALF"/>
    <s v="ɣ"/>
    <m/>
  </r>
  <r>
    <d v="2019-07-15T00:00:00"/>
    <s v="Paiement frais d'hôtel du 11 au 14/07/2018 mission de Nzassi-PNR"/>
    <x v="2"/>
    <x v="4"/>
    <m/>
    <n v="45000"/>
    <n v="79.387481476254322"/>
    <n v="566.84"/>
    <n v="-2941373"/>
    <s v="IT87"/>
    <n v="28"/>
    <x v="1"/>
    <s v="CONGO"/>
    <s v="RALFF"/>
    <s v="o"/>
    <s v="13201"/>
  </r>
  <r>
    <d v="2019-07-15T00:00:00"/>
    <s v="Food Allowance mission de Nzassi-PNR du 09 au 15/07/2019"/>
    <x v="2"/>
    <x v="4"/>
    <m/>
    <n v="60000"/>
    <n v="105.84997530167243"/>
    <n v="566.84"/>
    <n v="-3001373"/>
    <s v="IT87"/>
    <s v="décharge"/>
    <x v="1"/>
    <s v="CONGO"/>
    <s v="RALFF"/>
    <s v="ɣ"/>
    <s v="13201"/>
  </r>
  <r>
    <d v="2019-07-15T00:00:00"/>
    <s v="Avance honoraires de consultation à la Coordinatrice, Perrine ODIER / CHQ N°3126112"/>
    <x v="8"/>
    <x v="5"/>
    <m/>
    <n v="300000"/>
    <n v="457.34705171223112"/>
    <n v="655.95699999999999"/>
    <n v="-3301373"/>
    <s v="BCI"/>
    <n v="3126112"/>
    <x v="3"/>
    <s v="CONGO"/>
    <s v="RALFF"/>
    <s v="o"/>
    <s v="11101"/>
  </r>
  <r>
    <d v="2019-07-15T00:00:00"/>
    <s v="FRAIS RET.DEPLACE Chq n°3126112"/>
    <x v="9"/>
    <x v="2"/>
    <m/>
    <n v="3484"/>
    <n v="5.3113237605513772"/>
    <n v="655.95699999999999"/>
    <n v="-3304857"/>
    <s v="BCI"/>
    <n v="3126112"/>
    <x v="3"/>
    <s v="CONGO"/>
    <s v="RALFF"/>
    <s v="o"/>
    <s v="71101"/>
  </r>
  <r>
    <d v="2019-07-16T00:00:00"/>
    <s v="Taxi La Poudrière-Talangaî"/>
    <x v="0"/>
    <x v="4"/>
    <m/>
    <n v="2500"/>
    <n v="4.5297240492109223"/>
    <n v="551.91"/>
    <n v="-3307357"/>
    <s v="ci64"/>
    <s v="décharge"/>
    <x v="2"/>
    <s v="CONGO"/>
    <s v="PALF"/>
    <s v="ɣ"/>
    <m/>
  </r>
  <r>
    <d v="2019-07-16T00:00:00"/>
    <s v="Achat Billet BZV-OUESSO (SEOUL EXPRESS)"/>
    <x v="0"/>
    <x v="4"/>
    <m/>
    <n v="15000"/>
    <n v="27.178344295265536"/>
    <n v="551.91"/>
    <n v="-3322357"/>
    <s v="ci64"/>
    <n v="15"/>
    <x v="2"/>
    <s v="CONGO"/>
    <s v="PALF"/>
    <s v="o"/>
    <m/>
  </r>
  <r>
    <d v="2019-07-16T00:00:00"/>
    <s v="Taxi Gare routière - Hôtel"/>
    <x v="0"/>
    <x v="4"/>
    <m/>
    <n v="500"/>
    <n v="0.90594480984218451"/>
    <n v="551.91"/>
    <n v="-3322857"/>
    <s v="ci64"/>
    <s v="décharge"/>
    <x v="2"/>
    <s v="CONGO"/>
    <s v="PALF"/>
    <s v="ɣ"/>
    <m/>
  </r>
  <r>
    <d v="2019-07-16T00:00:00"/>
    <s v="Taxi Hôtel 1-  Hôtel 2"/>
    <x v="0"/>
    <x v="4"/>
    <m/>
    <n v="500"/>
    <n v="0.90594480984218451"/>
    <n v="551.91"/>
    <n v="-3323357"/>
    <s v="ci64"/>
    <s v="décharge"/>
    <x v="2"/>
    <s v="CONGO"/>
    <s v="PALF"/>
    <s v="ɣ"/>
    <m/>
  </r>
  <r>
    <d v="2019-07-16T00:00:00"/>
    <s v="Taxi Hôtel - Restaurant"/>
    <x v="0"/>
    <x v="4"/>
    <m/>
    <n v="500"/>
    <n v="0.90594480984218451"/>
    <n v="551.91"/>
    <n v="-3323857"/>
    <s v="ci64"/>
    <s v="décharge"/>
    <x v="2"/>
    <s v="CONGO"/>
    <s v="PALF"/>
    <s v="ɣ"/>
    <m/>
  </r>
  <r>
    <d v="2019-07-16T00:00:00"/>
    <s v="Taxi Restaurant - Hôtel"/>
    <x v="0"/>
    <x v="4"/>
    <m/>
    <n v="500"/>
    <n v="0.90594480984218451"/>
    <n v="551.91"/>
    <n v="-3324357"/>
    <s v="ci64"/>
    <s v="décharge"/>
    <x v="2"/>
    <s v="CONGO"/>
    <s v="PALF"/>
    <s v="ɣ"/>
    <m/>
  </r>
  <r>
    <d v="2019-07-16T00:00:00"/>
    <s v="Taxi bureau-maison d'arrêt de brazzaville pour la visite geôle"/>
    <x v="0"/>
    <x v="0"/>
    <m/>
    <n v="1000"/>
    <n v="1.7600675865953253"/>
    <n v="568.16"/>
    <n v="-3325357"/>
    <s v="Jospin"/>
    <s v="Décharge"/>
    <x v="0"/>
    <s v="CONGO"/>
    <s v="PALF"/>
    <s v="ɣ"/>
    <m/>
  </r>
  <r>
    <d v="2019-07-16T00:00:00"/>
    <s v="Taxi maison d'arrêt-bureau"/>
    <x v="0"/>
    <x v="0"/>
    <m/>
    <n v="1000"/>
    <n v="1.7600675865953253"/>
    <n v="568.16"/>
    <n v="-3326357"/>
    <s v="Jospin"/>
    <s v="Décharge"/>
    <x v="0"/>
    <s v="CONGO"/>
    <s v="PALF"/>
    <s v="ɣ"/>
    <m/>
  </r>
  <r>
    <d v="2019-07-16T00:00:00"/>
    <s v="Ration des détenus à la maison d'arrêt de BZV"/>
    <x v="11"/>
    <x v="0"/>
    <m/>
    <n v="8000"/>
    <n v="14.080540692762602"/>
    <n v="568.16"/>
    <n v="-3334357"/>
    <s v="Jospin"/>
    <s v="Décharge"/>
    <x v="0"/>
    <s v="CONGO"/>
    <s v="PALF"/>
    <s v="ɣ"/>
    <m/>
  </r>
  <r>
    <d v="2019-07-16T00:00:00"/>
    <s v="Taxi domicile-Bureau-domicile"/>
    <x v="0"/>
    <x v="5"/>
    <m/>
    <n v="2000"/>
    <n v="3.5283325100557477"/>
    <n v="566.84"/>
    <n v="-3336357"/>
    <s v="Shely"/>
    <s v="Décharge"/>
    <x v="1"/>
    <s v="CONGO"/>
    <s v="PALF"/>
    <s v="ɣ"/>
    <m/>
  </r>
  <r>
    <d v="2019-07-16T00:00:00"/>
    <s v="Food allowance pendant la pause"/>
    <x v="8"/>
    <x v="5"/>
    <m/>
    <n v="1000"/>
    <n v="1.7641662550278738"/>
    <n v="566.84"/>
    <n v="-3337357"/>
    <s v="Shely"/>
    <s v="Décharge"/>
    <x v="1"/>
    <s v="CONGO"/>
    <s v="PALF"/>
    <s v="ɣ"/>
    <m/>
  </r>
  <r>
    <d v="2019-07-16T00:00:00"/>
    <s v="Taxi domicile-WCS"/>
    <x v="0"/>
    <x v="0"/>
    <m/>
    <n v="1000"/>
    <n v="1.7600675865953253"/>
    <n v="568.16"/>
    <n v="-3338357"/>
    <s v="Dalia"/>
    <s v="Décharge"/>
    <x v="0"/>
    <s v="CONGO"/>
    <s v="PALF"/>
    <s v="ɣ"/>
    <m/>
  </r>
  <r>
    <d v="2019-07-16T00:00:00"/>
    <s v="Taxi oyo-Makoua"/>
    <x v="0"/>
    <x v="0"/>
    <m/>
    <n v="7000"/>
    <n v="12.320473106167277"/>
    <n v="568.16"/>
    <n v="-3345357"/>
    <s v="Dalia"/>
    <s v="Décharge"/>
    <x v="0"/>
    <s v="CONGO"/>
    <s v="PALF"/>
    <s v="ɣ"/>
    <m/>
  </r>
  <r>
    <d v="2019-07-16T00:00:00"/>
    <s v="Taxi Moto gare routière-hôtel à Makoua"/>
    <x v="0"/>
    <x v="0"/>
    <m/>
    <n v="300"/>
    <n v="0.52802027597859758"/>
    <n v="568.16"/>
    <n v="-3345657"/>
    <s v="Dalia"/>
    <s v="Décharge"/>
    <x v="0"/>
    <s v="CONGO"/>
    <s v="PALF"/>
    <s v="ɣ"/>
    <m/>
  </r>
  <r>
    <d v="2019-07-16T00:00:00"/>
    <s v="Taxi moto hôtel 1-hôtel 2 à Makoua"/>
    <x v="0"/>
    <x v="0"/>
    <m/>
    <n v="300"/>
    <n v="0.52802027597859758"/>
    <n v="568.16"/>
    <n v="-3345957"/>
    <s v="Dalia"/>
    <s v="Décharge"/>
    <x v="0"/>
    <s v="CONGO"/>
    <s v="PALF"/>
    <s v="ɣ"/>
    <m/>
  </r>
  <r>
    <d v="2019-07-16T00:00:00"/>
    <s v="Taxi moto hôtel 1-hôtel 2  à makoua"/>
    <x v="0"/>
    <x v="0"/>
    <m/>
    <n v="300"/>
    <n v="0.52802027597859758"/>
    <n v="568.16"/>
    <n v="-3346257"/>
    <s v="Dalia"/>
    <s v="Décharge"/>
    <x v="0"/>
    <s v="CONGO"/>
    <s v="PALF"/>
    <s v="ɣ"/>
    <m/>
  </r>
  <r>
    <d v="2019-07-16T00:00:00"/>
    <s v="Taxi moto hôtel 2-hotel 3 à makoua"/>
    <x v="0"/>
    <x v="0"/>
    <m/>
    <n v="300"/>
    <n v="0.52802027597859758"/>
    <n v="568.16"/>
    <n v="-3346557"/>
    <s v="Dalia"/>
    <s v="Décharge"/>
    <x v="0"/>
    <s v="CONGO"/>
    <s v="PALF"/>
    <s v="ɣ"/>
    <m/>
  </r>
  <r>
    <d v="2019-07-16T00:00:00"/>
    <s v="Taxi moto hôtel 3-rond point à makoua"/>
    <x v="0"/>
    <x v="0"/>
    <m/>
    <n v="300"/>
    <n v="0.52802027597859758"/>
    <n v="568.16"/>
    <n v="-3346857"/>
    <s v="Dalia"/>
    <s v="Décharge"/>
    <x v="0"/>
    <s v="CONGO"/>
    <s v="PALF"/>
    <s v="ɣ"/>
    <m/>
  </r>
  <r>
    <d v="2019-07-16T00:00:00"/>
    <s v="Taxi moto rond point-hôtel à makoua"/>
    <x v="0"/>
    <x v="0"/>
    <m/>
    <n v="300"/>
    <n v="0.52802027597859758"/>
    <n v="568.16"/>
    <n v="-3347157"/>
    <s v="Dalia"/>
    <s v="Décharge"/>
    <x v="0"/>
    <s v="CONGO"/>
    <s v="PALF"/>
    <s v="ɣ"/>
    <m/>
  </r>
  <r>
    <d v="2019-07-16T00:00:00"/>
    <s v="Taxi moto hôtel -restaurant à makoua"/>
    <x v="0"/>
    <x v="0"/>
    <m/>
    <n v="300"/>
    <n v="0.52802027597859758"/>
    <n v="568.16"/>
    <n v="-3347457"/>
    <s v="Dalia"/>
    <s v="Décharge"/>
    <x v="0"/>
    <s v="CONGO"/>
    <s v="PALF"/>
    <s v="ɣ"/>
    <m/>
  </r>
  <r>
    <d v="2019-07-16T00:00:00"/>
    <s v="Taxi moto restaurant-hôtel à makoua"/>
    <x v="0"/>
    <x v="0"/>
    <m/>
    <n v="300"/>
    <n v="0.52802027597859758"/>
    <n v="568.16"/>
    <n v="-3347757"/>
    <s v="Dalia"/>
    <s v="Décharge"/>
    <x v="0"/>
    <s v="CONGO"/>
    <s v="PALF"/>
    <s v="ɣ"/>
    <m/>
  </r>
  <r>
    <d v="2019-07-17T00:00:00"/>
    <s v="Courses taxi à OUESSO"/>
    <x v="0"/>
    <x v="4"/>
    <m/>
    <n v="3500"/>
    <n v="6.3416136688952909"/>
    <n v="551.91"/>
    <n v="-3351257"/>
    <s v="ci64"/>
    <s v="décharge"/>
    <x v="2"/>
    <s v="CONGO"/>
    <s v="PALF"/>
    <s v="ɣ"/>
    <m/>
  </r>
  <r>
    <d v="2019-07-17T00:00:00"/>
    <s v="Achat boisson et repas pour la cible en renforcement de la confiance"/>
    <x v="13"/>
    <x v="4"/>
    <m/>
    <n v="3000"/>
    <n v="5.4356688590531066"/>
    <n v="551.91"/>
    <n v="-3354257"/>
    <s v="ci64"/>
    <s v="décharge"/>
    <x v="2"/>
    <s v="CONGO"/>
    <s v="PALF"/>
    <s v="ɣ"/>
    <m/>
  </r>
  <r>
    <d v="2019-07-17T00:00:00"/>
    <s v="Taxi Bureau PALF-Radio Rurale"/>
    <x v="0"/>
    <x v="3"/>
    <m/>
    <n v="1000"/>
    <n v="1.7600675865953253"/>
    <n v="568.16"/>
    <n v="-3355257"/>
    <s v="Evariste"/>
    <s v="Décharge"/>
    <x v="0"/>
    <s v="CONGO"/>
    <s v="PALF"/>
    <s v="ɣ"/>
    <m/>
  </r>
  <r>
    <d v="2019-07-17T00:00:00"/>
    <s v="Taxi Radio Rurale-ES TV"/>
    <x v="0"/>
    <x v="3"/>
    <m/>
    <n v="1000"/>
    <n v="1.7600675865953253"/>
    <n v="568.16"/>
    <n v="-3356257"/>
    <s v="Evariste"/>
    <s v="Décharge"/>
    <x v="0"/>
    <s v="CONGO"/>
    <s v="PALF"/>
    <s v="ɣ"/>
    <m/>
  </r>
  <r>
    <d v="2019-07-17T00:00:00"/>
    <s v="Taxi ES TV-Radio Liberté "/>
    <x v="0"/>
    <x v="3"/>
    <m/>
    <n v="1000"/>
    <n v="1.7600675865953253"/>
    <n v="568.16"/>
    <n v="-3357257"/>
    <s v="Evariste"/>
    <s v="Décharge"/>
    <x v="0"/>
    <s v="CONGO"/>
    <s v="PALF"/>
    <s v="ɣ"/>
    <m/>
  </r>
  <r>
    <d v="2019-07-17T00:00:00"/>
    <s v="Taxi Radio Liberté-Bureau PALF"/>
    <x v="0"/>
    <x v="3"/>
    <m/>
    <n v="1000"/>
    <n v="1.7600675865953253"/>
    <n v="568.16"/>
    <n v="-3358257"/>
    <s v="Evariste"/>
    <s v="Décharge"/>
    <x v="0"/>
    <s v="CONGO"/>
    <s v="PALF"/>
    <s v="ɣ"/>
    <m/>
  </r>
  <r>
    <d v="2019-07-17T00:00:00"/>
    <s v="Taxi Domicile-Beach (mission Kinshasa)"/>
    <x v="0"/>
    <x v="4"/>
    <m/>
    <n v="1000"/>
    <n v="1.811889619684369"/>
    <n v="551.91"/>
    <n v="-3359257"/>
    <s v="i23c"/>
    <s v="Décharge"/>
    <x v="2"/>
    <s v="CONGO"/>
    <s v="PALF"/>
    <s v="ɣ"/>
    <m/>
  </r>
  <r>
    <d v="2019-07-17T00:00:00"/>
    <s v="Achat billet Brazzaville-Kinshasa (cannot rapide)"/>
    <x v="0"/>
    <x v="4"/>
    <m/>
    <n v="11000"/>
    <n v="19.930785816528058"/>
    <n v="551.91"/>
    <n v="-3370257"/>
    <s v="i23c"/>
    <s v="oui"/>
    <x v="2"/>
    <s v="CONGO"/>
    <s v="PALF"/>
    <s v="o"/>
    <m/>
  </r>
  <r>
    <d v="2019-07-17T00:00:00"/>
    <s v="Paiement frais du port (formalités départ pour Kinshasa)"/>
    <x v="6"/>
    <x v="4"/>
    <m/>
    <n v="1200"/>
    <n v="2.1742675436212426"/>
    <n v="551.91"/>
    <n v="-3371457"/>
    <s v="i23c"/>
    <n v="689895"/>
    <x v="2"/>
    <s v="CONGO"/>
    <s v="PALF"/>
    <s v="o"/>
    <m/>
  </r>
  <r>
    <d v="2019-07-17T00:00:00"/>
    <s v="Achat vignette/voyage mission RDC"/>
    <x v="6"/>
    <x v="4"/>
    <m/>
    <n v="200"/>
    <n v="0.36237792393687379"/>
    <n v="551.91"/>
    <n v="-3371657"/>
    <s v="i23c"/>
    <n v="94583"/>
    <x v="2"/>
    <s v="CONGO"/>
    <s v="PALF"/>
    <s v="o"/>
    <m/>
  </r>
  <r>
    <d v="2019-07-17T00:00:00"/>
    <s v="Paiment frais immigration (cachet sur le passeport)/Voyage mission RDC"/>
    <x v="6"/>
    <x v="4"/>
    <m/>
    <n v="2000"/>
    <n v="3.623779239368738"/>
    <n v="551.91"/>
    <n v="-3373657"/>
    <s v="i23c"/>
    <s v="Décharge"/>
    <x v="2"/>
    <s v="CONGO"/>
    <s v="PALF"/>
    <s v="ɣ"/>
    <m/>
  </r>
  <r>
    <d v="2019-07-17T00:00:00"/>
    <s v="Paiement jeton full /voyage mission RDC"/>
    <x v="6"/>
    <x v="4"/>
    <m/>
    <n v="1000"/>
    <n v="1.811889619684369"/>
    <n v="551.91"/>
    <n v="-3374657"/>
    <s v="i23c"/>
    <s v="oui"/>
    <x v="2"/>
    <s v="CONGO"/>
    <s v="PALF"/>
    <s v="o"/>
    <m/>
  </r>
  <r>
    <d v="2019-07-17T00:00:00"/>
    <s v="Paiement REDEVANCE (arrivé à Kinshasa)/voyage mission RDC"/>
    <x v="6"/>
    <x v="4"/>
    <m/>
    <n v="1200"/>
    <n v="2.1742675436212426"/>
    <n v="551.91"/>
    <n v="-3375857"/>
    <s v="i23c"/>
    <n v="92831"/>
    <x v="2"/>
    <s v="CONGO"/>
    <s v="PALF"/>
    <s v="o"/>
    <m/>
  </r>
  <r>
    <d v="2019-07-17T00:00:00"/>
    <s v="Paiement police (fouille)/Voyage mission RDC"/>
    <x v="6"/>
    <x v="4"/>
    <m/>
    <n v="1000"/>
    <n v="1.811889619684369"/>
    <n v="551.91"/>
    <n v="-3376857"/>
    <s v="i23c"/>
    <s v="oui"/>
    <x v="2"/>
    <s v="CONGO"/>
    <s v="PALF"/>
    <s v="o"/>
    <m/>
  </r>
  <r>
    <d v="2019-07-17T00:00:00"/>
    <s v="Service immigration (cachet sur le passeport)/Voyage mission RDC"/>
    <x v="6"/>
    <x v="4"/>
    <m/>
    <n v="2000"/>
    <n v="3.623779239368738"/>
    <n v="551.91"/>
    <n v="-3378857"/>
    <s v="i23c"/>
    <s v="Décharge"/>
    <x v="2"/>
    <s v="CONGO"/>
    <s v="PALF"/>
    <s v="ɣ"/>
    <m/>
  </r>
  <r>
    <d v="2019-07-17T00:00:00"/>
    <s v="Achat crédit téléphonique (activation internet)/Voyage mission RDC"/>
    <x v="7"/>
    <x v="2"/>
    <m/>
    <n v="10500"/>
    <n v="18.523745677792675"/>
    <n v="566.84"/>
    <n v="-3389357"/>
    <s v="i23c"/>
    <s v="Décharge"/>
    <x v="1"/>
    <s v="CONGO"/>
    <s v="PALF"/>
    <s v="ɣ"/>
    <m/>
  </r>
  <r>
    <d v="2019-07-17T00:00:00"/>
    <s v="Achat crédit téléphonique (appel et sms)/Voyage mission RDC"/>
    <x v="7"/>
    <x v="2"/>
    <m/>
    <n v="6000"/>
    <n v="10.584997530167243"/>
    <n v="566.84"/>
    <n v="-3395357"/>
    <s v="i23c"/>
    <s v="Décharge"/>
    <x v="1"/>
    <s v="CONGO"/>
    <s v="PALF"/>
    <s v="ɣ"/>
    <m/>
  </r>
  <r>
    <d v="2019-07-17T00:00:00"/>
    <s v="Taxi Beach-24-Victoire (recherche de l'hôtel)"/>
    <x v="0"/>
    <x v="4"/>
    <m/>
    <n v="2000"/>
    <n v="3.623779239368738"/>
    <n v="551.91"/>
    <n v="-3397357"/>
    <s v="i23c"/>
    <s v="Décharge"/>
    <x v="2"/>
    <s v="CONGO"/>
    <s v="PALF"/>
    <s v="ɣ"/>
    <m/>
  </r>
  <r>
    <d v="2019-07-17T00:00:00"/>
    <s v="Taxi Victoire-Ngaba-Matongé (recherche de l'hôtel et trouvé)"/>
    <x v="0"/>
    <x v="4"/>
    <m/>
    <n v="2500"/>
    <n v="4.5297240492109223"/>
    <n v="551.91"/>
    <n v="-3399857"/>
    <s v="i23c"/>
    <s v="Décharge"/>
    <x v="2"/>
    <s v="CONGO"/>
    <s v="PALF"/>
    <s v="ɣ"/>
    <m/>
  </r>
  <r>
    <d v="2019-07-17T00:00:00"/>
    <s v="Taxi Hôtel-Chez John- Chez louis (rencontre avec les cibles et voir les produits)"/>
    <x v="0"/>
    <x v="4"/>
    <m/>
    <n v="2000"/>
    <n v="3.623779239368738"/>
    <n v="551.91"/>
    <n v="-3401857"/>
    <s v="i23c"/>
    <s v="Décharge"/>
    <x v="2"/>
    <s v="CONGO"/>
    <s v="PALF"/>
    <s v="ɣ"/>
    <m/>
  </r>
  <r>
    <d v="2019-07-17T00:00:00"/>
    <s v="Taxi chez Louis-Hôtel (retour à l'hôtel)"/>
    <x v="0"/>
    <x v="4"/>
    <m/>
    <n v="1500"/>
    <n v="2.7178344295265533"/>
    <n v="551.91"/>
    <n v="-3403357"/>
    <s v="i23c"/>
    <s v="Décharge"/>
    <x v="2"/>
    <s v="CONGO"/>
    <s v="PALF"/>
    <s v="ɣ"/>
    <m/>
  </r>
  <r>
    <d v="2019-07-17T00:00:00"/>
    <s v="Achat boisson (rencontre avec les 2 cibles)"/>
    <x v="13"/>
    <x v="4"/>
    <m/>
    <n v="5500"/>
    <n v="9.9653929082640289"/>
    <n v="551.91"/>
    <n v="-3408857"/>
    <s v="i23c"/>
    <s v="Décharge"/>
    <x v="2"/>
    <s v="CONGO"/>
    <s v="PALF"/>
    <s v="ɣ"/>
    <m/>
  </r>
  <r>
    <d v="2019-07-17T00:00:00"/>
    <s v="Taxi domicile-Bureau-domicile"/>
    <x v="0"/>
    <x v="5"/>
    <m/>
    <n v="2000"/>
    <n v="3.5283325100557477"/>
    <n v="566.84"/>
    <n v="-3410857"/>
    <s v="Shely"/>
    <s v="Décharge"/>
    <x v="1"/>
    <s v="CONGO"/>
    <s v="PALF"/>
    <s v="ɣ"/>
    <m/>
  </r>
  <r>
    <d v="2019-07-17T00:00:00"/>
    <s v="Food allowance pendant la pause"/>
    <x v="8"/>
    <x v="5"/>
    <m/>
    <n v="1000"/>
    <n v="1.7641662550278738"/>
    <n v="566.84"/>
    <n v="-3411857"/>
    <s v="Shely"/>
    <s v="Décharge"/>
    <x v="1"/>
    <s v="CONGO"/>
    <s v="PALF"/>
    <s v="ɣ"/>
    <m/>
  </r>
  <r>
    <d v="2019-07-17T00:00:00"/>
    <s v="Taxi domicile-Bureau-congotel-bureau"/>
    <x v="0"/>
    <x v="5"/>
    <m/>
    <n v="2000"/>
    <n v="3.5283325100557477"/>
    <n v="566.84"/>
    <n v="-3413857"/>
    <s v="Shely"/>
    <s v="Décharge"/>
    <x v="1"/>
    <s v="CONGO"/>
    <s v="PALF"/>
    <s v="ɣ"/>
    <m/>
  </r>
  <r>
    <d v="2019-07-17T00:00:00"/>
    <s v="Achat materiel travaux et frais main d'oeuvre éléctricien"/>
    <x v="12"/>
    <x v="2"/>
    <m/>
    <n v="34000"/>
    <n v="59.98165267094771"/>
    <n v="566.84"/>
    <n v="-3447857"/>
    <s v="Shely"/>
    <s v="oui"/>
    <x v="1"/>
    <s v="CONGO"/>
    <s v="PALF"/>
    <s v="o"/>
    <m/>
  </r>
  <r>
    <d v="2019-07-17T00:00:00"/>
    <s v="Taxi Moto hôtel-gare routière à makoua"/>
    <x v="0"/>
    <x v="0"/>
    <m/>
    <n v="300"/>
    <n v="0.52802027597859758"/>
    <n v="568.16"/>
    <n v="-3448157"/>
    <s v="Dalia"/>
    <s v="Décharge"/>
    <x v="0"/>
    <s v="CONGO"/>
    <s v="PALF"/>
    <s v="ɣ"/>
    <m/>
  </r>
  <r>
    <d v="2019-07-17T00:00:00"/>
    <s v="Paiement frais d'hôtel à makoua du 17 au 18 juillet 2019"/>
    <x v="2"/>
    <x v="0"/>
    <m/>
    <n v="10000"/>
    <n v="17.600675865953253"/>
    <n v="568.16"/>
    <n v="-3458157"/>
    <s v="Dalia"/>
    <s v="oui"/>
    <x v="0"/>
    <s v="CONGO"/>
    <s v="PALF"/>
    <s v="o"/>
    <m/>
  </r>
  <r>
    <d v="2019-07-17T00:00:00"/>
    <s v="Taxi domicile - gare routière ocean pour mission de Souanké"/>
    <x v="0"/>
    <x v="4"/>
    <m/>
    <n v="1000"/>
    <n v="1.811889619684369"/>
    <n v="551.91"/>
    <n v="-3459157"/>
    <s v="IT87"/>
    <s v="décharge"/>
    <x v="2"/>
    <s v="CONGO"/>
    <s v="PALF"/>
    <s v="ɣ"/>
    <m/>
  </r>
  <r>
    <d v="2019-07-17T00:00:00"/>
    <s v="Achat billet ocean BZV-Ouesso pour mission de Souanké"/>
    <x v="0"/>
    <x v="4"/>
    <m/>
    <n v="20000"/>
    <n v="36.237792393687378"/>
    <n v="551.91"/>
    <n v="-3479157"/>
    <s v="IT87"/>
    <s v="oui"/>
    <x v="2"/>
    <s v="CONGO"/>
    <s v="PALF"/>
    <s v="o"/>
    <m/>
  </r>
  <r>
    <d v="2019-07-17T00:00:00"/>
    <s v="Taxi gare ocean Ouesso - hôtel mission de Souanké"/>
    <x v="0"/>
    <x v="4"/>
    <m/>
    <n v="800"/>
    <n v="1.4495116957474952"/>
    <n v="551.91"/>
    <n v="-3479957"/>
    <s v="IT87"/>
    <s v="décharge"/>
    <x v="2"/>
    <s v="CONGO"/>
    <s v="PALF"/>
    <s v="ɣ"/>
    <m/>
  </r>
  <r>
    <d v="2019-07-17T00:00:00"/>
    <s v="Taxi hôtel - restaurant pour achat à manger"/>
    <x v="0"/>
    <x v="4"/>
    <m/>
    <n v="800"/>
    <n v="1.4495116957474952"/>
    <n v="551.91"/>
    <n v="-3480757"/>
    <s v="IT87"/>
    <s v="décharge"/>
    <x v="2"/>
    <s v="CONGO"/>
    <s v="PALF"/>
    <s v="ɣ"/>
    <m/>
  </r>
  <r>
    <d v="2019-07-17T00:00:00"/>
    <s v="Taxi restaurant - hôtel mission souanké"/>
    <x v="0"/>
    <x v="4"/>
    <m/>
    <n v="800"/>
    <n v="1.4495116957474952"/>
    <n v="551.91"/>
    <n v="-3481557"/>
    <s v="IT87"/>
    <s v="décharge"/>
    <x v="2"/>
    <s v="CONGO"/>
    <s v="PALF"/>
    <s v="ɣ"/>
    <m/>
  </r>
  <r>
    <d v="2019-07-17T00:00:00"/>
    <s v="Frais de mission Jack Bénisson MALONGA pour 03 mois /CHQ N°3126113"/>
    <x v="2"/>
    <x v="0"/>
    <m/>
    <n v="920000"/>
    <n v="1402.5309585841756"/>
    <n v="655.95699999999999"/>
    <n v="-4401557"/>
    <s v="BCI"/>
    <n v="3126113"/>
    <x v="3"/>
    <s v="CONGO"/>
    <s v="RALFF"/>
    <s v="o"/>
    <s v="13201"/>
  </r>
  <r>
    <d v="2019-07-17T00:00:00"/>
    <s v="FRAIS RET.DEPLACE Chq n°3126113"/>
    <x v="9"/>
    <x v="2"/>
    <m/>
    <n v="3484"/>
    <n v="5.3113237605513772"/>
    <n v="655.95699999999999"/>
    <n v="-4405041"/>
    <s v="BCI"/>
    <n v="3126113"/>
    <x v="3"/>
    <s v="CONGO"/>
    <s v="RALFF"/>
    <s v="o"/>
    <s v="71101"/>
  </r>
  <r>
    <d v="2019-07-17T00:00:00"/>
    <s v="Paiement frais d'hôtel 01 nuitée du 17 au 18/07/2019 mission de Souanké à OUESSO"/>
    <x v="2"/>
    <x v="4"/>
    <m/>
    <n v="15000"/>
    <n v="27.178344295265536"/>
    <n v="551.91"/>
    <n v="-4420041"/>
    <s v="IT87"/>
    <n v="55"/>
    <x v="2"/>
    <s v="CONGO"/>
    <s v="PALF"/>
    <s v="o"/>
    <m/>
  </r>
  <r>
    <d v="2019-07-18T00:00:00"/>
    <s v="Courses taxi à OUESSO"/>
    <x v="0"/>
    <x v="4"/>
    <m/>
    <n v="4000"/>
    <n v="7.2475584787374761"/>
    <n v="551.91"/>
    <n v="-4424041"/>
    <s v="ci64"/>
    <s v="décharge"/>
    <x v="2"/>
    <s v="CONGO"/>
    <s v="PALF"/>
    <s v="ɣ"/>
    <m/>
  </r>
  <r>
    <d v="2019-07-18T00:00:00"/>
    <s v="Achat boisson et repas pour la cible en renforcement de la confiance"/>
    <x v="13"/>
    <x v="4"/>
    <m/>
    <n v="4000"/>
    <n v="7.2475584787374761"/>
    <n v="551.91"/>
    <n v="-4428041"/>
    <s v="ci64"/>
    <s v="décharge"/>
    <x v="2"/>
    <s v="CONGO"/>
    <s v="PALF"/>
    <s v="ɣ"/>
    <m/>
  </r>
  <r>
    <d v="2019-07-18T00:00:00"/>
    <s v="Taxi Bureau-BCI-agences WU-Bureau"/>
    <x v="0"/>
    <x v="5"/>
    <m/>
    <n v="5000"/>
    <n v="8.8208312751393692"/>
    <n v="566.84"/>
    <n v="-4433041"/>
    <s v="Mavy"/>
    <s v="OUI"/>
    <x v="1"/>
    <s v="CONGO"/>
    <s v="PALF"/>
    <s v="ɣ"/>
    <m/>
  </r>
  <r>
    <d v="2019-07-18T00:00:00"/>
    <s v="Frais de transfert à CI64/OUESSO"/>
    <x v="4"/>
    <x v="2"/>
    <m/>
    <n v="1480"/>
    <n v="2.610966057441253"/>
    <n v="566.84"/>
    <n v="-4434521"/>
    <s v="Mavy"/>
    <s v="41/GCF"/>
    <x v="1"/>
    <s v="CONGO"/>
    <s v="PALF"/>
    <s v="o"/>
    <m/>
  </r>
  <r>
    <d v="2019-07-18T00:00:00"/>
    <s v="Taxi hôtel-Lingwala-Saio (investigation sur terrain)"/>
    <x v="0"/>
    <x v="4"/>
    <m/>
    <n v="2000"/>
    <n v="3.623779239368738"/>
    <n v="551.91"/>
    <n v="-4436521"/>
    <s v="i23c"/>
    <s v="Décharge"/>
    <x v="2"/>
    <s v="CONGO"/>
    <s v="PALF"/>
    <s v="ɣ"/>
    <m/>
  </r>
  <r>
    <d v="2019-07-18T00:00:00"/>
    <s v="Taxi Saio-Victoire-Ngaba (investigation sur terrain et rencontre)"/>
    <x v="0"/>
    <x v="4"/>
    <m/>
    <n v="2500"/>
    <n v="4.5297240492109223"/>
    <n v="551.91"/>
    <n v="-4439021"/>
    <s v="i23c"/>
    <s v="Décharge"/>
    <x v="2"/>
    <s v="CONGO"/>
    <s v="PALF"/>
    <s v="ɣ"/>
    <m/>
  </r>
  <r>
    <d v="2019-07-18T00:00:00"/>
    <s v="Achat boisson (rencontre avec une cible)"/>
    <x v="13"/>
    <x v="4"/>
    <m/>
    <n v="2000"/>
    <n v="3.623779239368738"/>
    <n v="551.91"/>
    <n v="-4441021"/>
    <s v="i23c"/>
    <s v="Décharge"/>
    <x v="2"/>
    <s v="CONGO"/>
    <s v="PALF"/>
    <s v="ɣ"/>
    <m/>
  </r>
  <r>
    <d v="2019-07-18T00:00:00"/>
    <s v="Taxi Ngaba-Foire nationale (rencontre avec une cible)"/>
    <x v="0"/>
    <x v="4"/>
    <m/>
    <n v="1000"/>
    <n v="1.811889619684369"/>
    <n v="551.91"/>
    <n v="-4442021"/>
    <s v="i23c"/>
    <s v="Décharge"/>
    <x v="2"/>
    <s v="CONGO"/>
    <s v="PALF"/>
    <s v="ɣ"/>
    <m/>
  </r>
  <r>
    <d v="2019-07-18T00:00:00"/>
    <s v="Taxi Foire-vers le stade-Huillerie (investigation sur terrain)"/>
    <x v="0"/>
    <x v="4"/>
    <m/>
    <n v="2000"/>
    <n v="3.623779239368738"/>
    <n v="551.91"/>
    <n v="-4444021"/>
    <s v="i23c"/>
    <s v="Décharge"/>
    <x v="2"/>
    <s v="CONGO"/>
    <s v="PALF"/>
    <s v="ɣ"/>
    <m/>
  </r>
  <r>
    <d v="2019-07-18T00:00:00"/>
    <s v="Taxi Huilerie-Hôtel (retour à l'hôtel)"/>
    <x v="0"/>
    <x v="4"/>
    <m/>
    <n v="1000"/>
    <n v="1.811889619684369"/>
    <n v="551.91"/>
    <n v="-4445021"/>
    <s v="i23c"/>
    <s v="Décharge"/>
    <x v="2"/>
    <s v="CONGO"/>
    <s v="PALF"/>
    <s v="ɣ"/>
    <m/>
  </r>
  <r>
    <d v="2019-07-18T00:00:00"/>
    <s v="Taxi domicile-Bureau-domicile"/>
    <x v="0"/>
    <x v="5"/>
    <m/>
    <n v="2000"/>
    <n v="3.5283325100557477"/>
    <n v="566.84"/>
    <n v="-4447021"/>
    <s v="Shely"/>
    <s v="Décharge"/>
    <x v="1"/>
    <s v="CONGO"/>
    <s v="PALF"/>
    <s v="ɣ"/>
    <m/>
  </r>
  <r>
    <d v="2019-07-18T00:00:00"/>
    <s v="Food allowance pendant la pause"/>
    <x v="8"/>
    <x v="5"/>
    <m/>
    <n v="1000"/>
    <n v="1.7641662550278738"/>
    <n v="566.84"/>
    <n v="-4448021"/>
    <s v="Shely"/>
    <s v="Décharge"/>
    <x v="1"/>
    <s v="CONGO"/>
    <s v="PALF"/>
    <s v="ɣ"/>
    <m/>
  </r>
  <r>
    <d v="2019-07-18T00:00:00"/>
    <s v="Taxi Makoua-Ouesso"/>
    <x v="0"/>
    <x v="0"/>
    <m/>
    <n v="10000"/>
    <n v="17.600675865953253"/>
    <n v="568.16"/>
    <n v="-4458021"/>
    <s v="Dalia"/>
    <s v="Décharge"/>
    <x v="0"/>
    <s v="CONGO"/>
    <s v="PALF"/>
    <s v="ɣ"/>
    <m/>
  </r>
  <r>
    <d v="2019-07-18T00:00:00"/>
    <s v="Taxi gare routière-résidence palf à Ouesso"/>
    <x v="0"/>
    <x v="0"/>
    <m/>
    <n v="500"/>
    <n v="0.88003379329766263"/>
    <n v="568.16"/>
    <n v="-4458521"/>
    <s v="Dalia"/>
    <s v="Décharge"/>
    <x v="0"/>
    <s v="CONGO"/>
    <s v="PALF"/>
    <s v="ɣ"/>
    <m/>
  </r>
  <r>
    <d v="2019-07-18T00:00:00"/>
    <s v="Taxi résidence-ddef à Ouesso"/>
    <x v="0"/>
    <x v="0"/>
    <m/>
    <n v="500"/>
    <n v="0.88003379329766263"/>
    <n v="568.16"/>
    <n v="-4459021"/>
    <s v="Dalia"/>
    <s v="Décharge"/>
    <x v="0"/>
    <s v="CONGO"/>
    <s v="PALF"/>
    <s v="ɣ"/>
    <m/>
  </r>
  <r>
    <d v="2019-07-18T00:00:00"/>
    <s v="Taxi DDEF-TGI à Ouesso"/>
    <x v="0"/>
    <x v="0"/>
    <m/>
    <n v="500"/>
    <n v="0.88003379329766263"/>
    <n v="568.16"/>
    <n v="-4459521"/>
    <s v="Dalia"/>
    <s v="Décharge"/>
    <x v="0"/>
    <s v="CONGO"/>
    <s v="PALF"/>
    <s v="ɣ"/>
    <m/>
  </r>
  <r>
    <d v="2019-07-18T00:00:00"/>
    <s v="Taxi TGI-Ddef à Ouesso"/>
    <x v="0"/>
    <x v="0"/>
    <m/>
    <n v="500"/>
    <n v="0.88003379329766263"/>
    <n v="568.16"/>
    <n v="-4460021"/>
    <s v="Dalia"/>
    <s v="Décharge"/>
    <x v="0"/>
    <s v="CONGO"/>
    <s v="PALF"/>
    <s v="ɣ"/>
    <m/>
  </r>
  <r>
    <d v="2019-07-18T00:00:00"/>
    <s v="Taxi ddef-agence océan du nord à Ouesso"/>
    <x v="0"/>
    <x v="0"/>
    <m/>
    <n v="500"/>
    <n v="0.88003379329766263"/>
    <n v="568.16"/>
    <n v="-4460521"/>
    <s v="Dalia"/>
    <s v="Décharge"/>
    <x v="0"/>
    <s v="CONGO"/>
    <s v="PALF"/>
    <s v="ɣ"/>
    <m/>
  </r>
  <r>
    <d v="2019-07-18T00:00:00"/>
    <s v="Taxi agence océan du nord-agence stélimac à Ouesso"/>
    <x v="0"/>
    <x v="0"/>
    <m/>
    <n v="500"/>
    <n v="0.88003379329766263"/>
    <n v="568.16"/>
    <n v="-4461021"/>
    <s v="Dalia"/>
    <s v="Décharge"/>
    <x v="0"/>
    <s v="CONGO"/>
    <s v="PALF"/>
    <s v="ɣ"/>
    <m/>
  </r>
  <r>
    <d v="2019-07-18T00:00:00"/>
    <s v="Achat billet Ouesso-brazzaville"/>
    <x v="0"/>
    <x v="0"/>
    <m/>
    <n v="20000"/>
    <n v="35.201351731906506"/>
    <n v="568.16"/>
    <n v="-4481021"/>
    <s v="Dalia"/>
    <n v="2"/>
    <x v="0"/>
    <s v="CONGO"/>
    <s v="PALF"/>
    <s v="o"/>
    <m/>
  </r>
  <r>
    <d v="2019-07-18T00:00:00"/>
    <s v="Taxi agence stélimac-résidence à Ouesso"/>
    <x v="0"/>
    <x v="0"/>
    <m/>
    <n v="500"/>
    <n v="0.88003379329766263"/>
    <n v="568.16"/>
    <n v="-4481521"/>
    <s v="Dalia"/>
    <s v="Décharge"/>
    <x v="0"/>
    <s v="CONGO"/>
    <s v="PALF"/>
    <s v="ɣ"/>
    <m/>
  </r>
  <r>
    <d v="2019-07-18T00:00:00"/>
    <s v="Taxi résidence-restaurant à ouesso"/>
    <x v="0"/>
    <x v="0"/>
    <m/>
    <n v="500"/>
    <n v="0.88003379329766263"/>
    <n v="568.16"/>
    <n v="-4482021"/>
    <s v="Dalia"/>
    <s v="Décharge"/>
    <x v="0"/>
    <s v="CONGO"/>
    <s v="PALF"/>
    <s v="ɣ"/>
    <m/>
  </r>
  <r>
    <d v="2019-07-18T00:00:00"/>
    <s v="Taxi restaurant-résidence à ouesso"/>
    <x v="0"/>
    <x v="0"/>
    <m/>
    <n v="500"/>
    <n v="0.88003379329766263"/>
    <n v="568.16"/>
    <n v="-4482521"/>
    <s v="Dalia"/>
    <s v="Décharge"/>
    <x v="0"/>
    <s v="CONGO"/>
    <s v="PALF"/>
    <s v="ɣ"/>
    <m/>
  </r>
  <r>
    <d v="2019-07-18T00:00:00"/>
    <s v="Taxi hôtel - gare routière de souanké à Ouesso "/>
    <x v="0"/>
    <x v="4"/>
    <m/>
    <n v="800"/>
    <n v="1.4495116957474952"/>
    <n v="551.91"/>
    <n v="-4483321"/>
    <s v="IT87"/>
    <s v="décharge"/>
    <x v="2"/>
    <s v="CONGO"/>
    <s v="PALF"/>
    <s v="ɣ"/>
    <m/>
  </r>
  <r>
    <d v="2019-07-18T00:00:00"/>
    <s v="Achat du billet ouesso - Souanké pour mission d'investigation"/>
    <x v="0"/>
    <x v="4"/>
    <m/>
    <n v="13000"/>
    <n v="23.554565055896795"/>
    <n v="551.91"/>
    <n v="-4496321"/>
    <s v="IT87"/>
    <s v="décharge"/>
    <x v="2"/>
    <s v="CONGO"/>
    <s v="PALF"/>
    <s v="ɣ"/>
    <m/>
  </r>
  <r>
    <d v="2019-07-18T00:00:00"/>
    <s v="Taxi gare routière de souanké - hôtel"/>
    <x v="0"/>
    <x v="4"/>
    <m/>
    <n v="500"/>
    <n v="0.90594480984218451"/>
    <n v="551.91"/>
    <n v="-4496821"/>
    <s v="IT87"/>
    <s v="décharge"/>
    <x v="2"/>
    <s v="CONGO"/>
    <s v="PALF"/>
    <s v="ɣ"/>
    <m/>
  </r>
  <r>
    <d v="2019-07-18T00:00:00"/>
    <s v="Taxi hôtel - restaurant pour achat à manger"/>
    <x v="0"/>
    <x v="4"/>
    <m/>
    <n v="500"/>
    <n v="0.90594480984218451"/>
    <n v="551.91"/>
    <n v="-4497321"/>
    <s v="IT87"/>
    <s v="décharge"/>
    <x v="2"/>
    <s v="CONGO"/>
    <s v="PALF"/>
    <s v="ɣ"/>
    <m/>
  </r>
  <r>
    <d v="2019-07-18T00:00:00"/>
    <s v="Taxi moto restaurant - hôtel retour du restaurant"/>
    <x v="0"/>
    <x v="4"/>
    <m/>
    <n v="500"/>
    <n v="0.90594480984218451"/>
    <n v="551.91"/>
    <n v="-4497821"/>
    <s v="IT87"/>
    <s v="décharge"/>
    <x v="2"/>
    <s v="CONGO"/>
    <s v="PALF"/>
    <s v="ɣ"/>
    <m/>
  </r>
  <r>
    <d v="2019-07-19T00:00:00"/>
    <s v="Courses taxi à OUESSO"/>
    <x v="0"/>
    <x v="4"/>
    <m/>
    <n v="3500"/>
    <n v="6.3416136688952909"/>
    <n v="551.91"/>
    <n v="-4501321"/>
    <s v="ci64"/>
    <s v="décharge"/>
    <x v="2"/>
    <s v="CONGO"/>
    <s v="PALF"/>
    <s v="ɣ"/>
    <m/>
  </r>
  <r>
    <d v="2019-07-19T00:00:00"/>
    <s v="Frais de transfert à Jack Bénisson/RCA"/>
    <x v="4"/>
    <x v="2"/>
    <m/>
    <n v="10762"/>
    <n v="18.985957236609977"/>
    <n v="566.84"/>
    <n v="-4512083"/>
    <s v="Mavy"/>
    <s v="WU"/>
    <x v="1"/>
    <s v="CONGO"/>
    <s v="PALF"/>
    <s v="o"/>
    <m/>
  </r>
  <r>
    <d v="2019-07-19T00:00:00"/>
    <s v="Frais de transfert à Jack Bénisson/RCA"/>
    <x v="4"/>
    <x v="2"/>
    <m/>
    <n v="7634"/>
    <n v="13.467645190882788"/>
    <n v="566.84"/>
    <n v="-4519717"/>
    <s v="Mavy"/>
    <s v="WU"/>
    <x v="1"/>
    <s v="CONGO"/>
    <s v="PALF"/>
    <s v="o"/>
    <m/>
  </r>
  <r>
    <d v="2019-07-19T00:00:00"/>
    <s v="Frais de transfert à IT87/SOUANKE"/>
    <x v="4"/>
    <x v="2"/>
    <m/>
    <n v="3595"/>
    <n v="6.342177686825206"/>
    <n v="566.84"/>
    <n v="-4523312"/>
    <s v="Mavy"/>
    <s v="20/GCF"/>
    <x v="1"/>
    <s v="CONGO"/>
    <s v="PALF"/>
    <s v="o"/>
    <m/>
  </r>
  <r>
    <d v="2019-07-19T00:00:00"/>
    <s v="Frais de transfert à I23C/RDC"/>
    <x v="4"/>
    <x v="2"/>
    <m/>
    <n v="14664"/>
    <n v="25.869733963728741"/>
    <n v="566.84"/>
    <n v="-4537976"/>
    <s v="Mavy"/>
    <s v="OUI"/>
    <x v="1"/>
    <s v="CONGO"/>
    <s v="PALF"/>
    <s v="o"/>
    <m/>
  </r>
  <r>
    <d v="2019-07-19T00:00:00"/>
    <s v="Taxi Bureau-agence Océan du nord"/>
    <x v="0"/>
    <x v="0"/>
    <m/>
    <n v="1000"/>
    <n v="1.7600675865953253"/>
    <n v="568.16"/>
    <n v="-4538976"/>
    <s v="Alexis"/>
    <s v="Décharge"/>
    <x v="0"/>
    <s v="CONGO"/>
    <s v="PALF"/>
    <s v="ɣ"/>
    <m/>
  </r>
  <r>
    <d v="2019-07-19T00:00:00"/>
    <s v="Taxi Agence Océan du Nord-Bureau"/>
    <x v="0"/>
    <x v="0"/>
    <m/>
    <n v="1000"/>
    <n v="1.7600675865953253"/>
    <n v="568.16"/>
    <n v="-4539976"/>
    <s v="Alexis"/>
    <s v="Décharge"/>
    <x v="0"/>
    <s v="CONGO"/>
    <s v="PALF"/>
    <s v="ɣ"/>
    <m/>
  </r>
  <r>
    <d v="2019-07-19T00:00:00"/>
    <s v="Taxi Bureau PALF-Radio Rurale"/>
    <x v="0"/>
    <x v="3"/>
    <m/>
    <n v="1000"/>
    <n v="1.7600675865953253"/>
    <n v="568.16"/>
    <n v="-4540976"/>
    <s v="Evariste"/>
    <s v="Décharge"/>
    <x v="0"/>
    <s v="CONGO"/>
    <s v="PALF"/>
    <s v="ɣ"/>
    <m/>
  </r>
  <r>
    <d v="2019-07-19T00:00:00"/>
    <s v="Taxi Radio Rurale-ES TV"/>
    <x v="0"/>
    <x v="3"/>
    <m/>
    <n v="1000"/>
    <n v="1.7600675865953253"/>
    <n v="568.16"/>
    <n v="-4541976"/>
    <s v="Evariste"/>
    <s v="Décharge"/>
    <x v="0"/>
    <s v="CONGO"/>
    <s v="PALF"/>
    <s v="ɣ"/>
    <m/>
  </r>
  <r>
    <d v="2019-07-19T00:00:00"/>
    <s v="Taxi ES TV-Radio Liberté "/>
    <x v="0"/>
    <x v="3"/>
    <m/>
    <n v="1000"/>
    <n v="1.7600675865953253"/>
    <n v="568.16"/>
    <n v="-4542976"/>
    <s v="Evariste"/>
    <s v="Décharge"/>
    <x v="0"/>
    <s v="CONGO"/>
    <s v="PALF"/>
    <s v="ɣ"/>
    <m/>
  </r>
  <r>
    <d v="2019-07-19T00:00:00"/>
    <s v="Taxi Radio Liberté-Bureau PALF"/>
    <x v="0"/>
    <x v="3"/>
    <m/>
    <n v="1000"/>
    <n v="1.7600675865953253"/>
    <n v="568.16"/>
    <n v="-4543976"/>
    <s v="Evariste"/>
    <s v="Décharge"/>
    <x v="0"/>
    <s v="CONGO"/>
    <s v="PALF"/>
    <s v="ɣ"/>
    <m/>
  </r>
  <r>
    <d v="2019-07-19T00:00:00"/>
    <s v="Taxi Hôtel-Marché de la liberté (rencontre avec la cible des crânes)"/>
    <x v="0"/>
    <x v="4"/>
    <m/>
    <n v="1500"/>
    <n v="2.7178344295265533"/>
    <n v="551.91"/>
    <n v="-4545476"/>
    <s v="i23c"/>
    <s v="Décharge"/>
    <x v="2"/>
    <s v="CONGO"/>
    <s v="PALF"/>
    <s v="ɣ"/>
    <m/>
  </r>
  <r>
    <d v="2019-07-19T00:00:00"/>
    <s v="Taxi Liberté-Chez Dieu-Liberté (cible manquée car parti pour des affaires)"/>
    <x v="0"/>
    <x v="4"/>
    <m/>
    <n v="2000"/>
    <n v="3.623779239368738"/>
    <n v="551.91"/>
    <n v="-4547476"/>
    <s v="i23c"/>
    <s v="Décharge"/>
    <x v="2"/>
    <s v="CONGO"/>
    <s v="PALF"/>
    <s v="ɣ"/>
    <m/>
  </r>
  <r>
    <d v="2019-07-19T00:00:00"/>
    <s v="Achat crédit téléphonique (contacter les cibles de Ouesso)"/>
    <x v="7"/>
    <x v="2"/>
    <m/>
    <n v="5000"/>
    <n v="8.8208312751393692"/>
    <n v="566.84"/>
    <n v="-4552476"/>
    <s v="i23c"/>
    <s v="Décharge"/>
    <x v="1"/>
    <s v="CONGO"/>
    <s v="PALF"/>
    <s v="ɣ"/>
    <m/>
  </r>
  <r>
    <d v="2019-07-19T00:00:00"/>
    <s v="Taxi Liberté-Petro-Food market (investigation et rencontre avec la cible)"/>
    <x v="0"/>
    <x v="4"/>
    <m/>
    <n v="2000"/>
    <n v="3.623779239368738"/>
    <n v="551.91"/>
    <n v="-4554476"/>
    <s v="i23c"/>
    <s v="Décharge"/>
    <x v="2"/>
    <s v="CONGO"/>
    <s v="PALF"/>
    <s v="ɣ"/>
    <m/>
  </r>
  <r>
    <d v="2019-07-19T00:00:00"/>
    <s v="Achat café (rencontre avec la cible)"/>
    <x v="13"/>
    <x v="4"/>
    <m/>
    <n v="2000"/>
    <n v="3.623779239368738"/>
    <n v="551.91"/>
    <n v="-4556476"/>
    <s v="i23c"/>
    <s v="Décharge"/>
    <x v="2"/>
    <s v="CONGO"/>
    <s v="PALF"/>
    <s v="ɣ"/>
    <m/>
  </r>
  <r>
    <d v="2019-07-19T00:00:00"/>
    <s v="Taxi Food marcket-Agence WU- Agence Express Union (faire le retrait de transfert)"/>
    <x v="0"/>
    <x v="4"/>
    <m/>
    <n v="2000"/>
    <n v="3.623779239368738"/>
    <n v="551.91"/>
    <n v="-4558476"/>
    <s v="i23c"/>
    <s v="Décharge"/>
    <x v="2"/>
    <s v="CONGO"/>
    <s v="PALF"/>
    <s v="ɣ"/>
    <m/>
  </r>
  <r>
    <d v="2019-07-19T00:00:00"/>
    <s v="Taxi EU-Chez Louis-Foire nationale (investigation et rencontre)"/>
    <x v="0"/>
    <x v="4"/>
    <m/>
    <n v="2000"/>
    <n v="3.623779239368738"/>
    <n v="551.91"/>
    <n v="-4560476"/>
    <s v="i23c"/>
    <s v="Décharge"/>
    <x v="2"/>
    <s v="CONGO"/>
    <s v="PALF"/>
    <s v="ɣ"/>
    <m/>
  </r>
  <r>
    <d v="2019-07-19T00:00:00"/>
    <s v="Taxi Foire - Hôtel (retour à l'hôtel)"/>
    <x v="0"/>
    <x v="4"/>
    <m/>
    <n v="1000"/>
    <n v="1.811889619684369"/>
    <n v="551.91"/>
    <n v="-4561476"/>
    <s v="i23c"/>
    <s v="Décharge"/>
    <x v="2"/>
    <s v="CONGO"/>
    <s v="PALF"/>
    <s v="ɣ"/>
    <m/>
  </r>
  <r>
    <d v="2019-07-19T00:00:00"/>
    <s v="Taxi Hôtel-Restaurant-Hôtel (se ressourcer)"/>
    <x v="0"/>
    <x v="4"/>
    <m/>
    <n v="2000"/>
    <n v="3.623779239368738"/>
    <n v="551.91"/>
    <n v="-4563476"/>
    <s v="i23c"/>
    <s v="Décharge"/>
    <x v="2"/>
    <s v="CONGO"/>
    <s v="PALF"/>
    <s v="ɣ"/>
    <m/>
  </r>
  <r>
    <d v="2019-07-19T00:00:00"/>
    <s v="Achat billet d'avion pour Impfondo/Maître Severin"/>
    <x v="1"/>
    <x v="0"/>
    <m/>
    <n v="60000"/>
    <n v="105.60405519571952"/>
    <n v="568.16"/>
    <n v="-4623476"/>
    <s v="Jospin"/>
    <n v="48"/>
    <x v="0"/>
    <s v="CONGO"/>
    <s v="PALF"/>
    <s v="o"/>
    <m/>
  </r>
  <r>
    <d v="2019-07-19T00:00:00"/>
    <s v="Achat billet d'avion pour Impfondo"/>
    <x v="14"/>
    <x v="0"/>
    <m/>
    <n v="60000"/>
    <n v="105.60405519571952"/>
    <n v="568.16"/>
    <n v="-4683476"/>
    <s v="Jospin"/>
    <n v="48"/>
    <x v="0"/>
    <s v="CONGO"/>
    <s v="RALFF"/>
    <s v="o"/>
    <s v="22101"/>
  </r>
  <r>
    <d v="2019-07-19T00:00:00"/>
    <s v="Taxi aller et retour :bureau-agence air congo pour achat des billets"/>
    <x v="0"/>
    <x v="0"/>
    <m/>
    <n v="2000"/>
    <n v="3.5201351731906505"/>
    <n v="568.16"/>
    <n v="-4685476"/>
    <s v="Jospin"/>
    <s v="Décharge"/>
    <x v="0"/>
    <s v="CONGO"/>
    <s v="PALF"/>
    <s v="ɣ"/>
    <m/>
  </r>
  <r>
    <d v="2019-07-19T00:00:00"/>
    <s v="Achat billet pour la mission de pointe noire Alexis "/>
    <x v="0"/>
    <x v="0"/>
    <m/>
    <n v="12000"/>
    <n v="21.120811039143906"/>
    <n v="568.16"/>
    <n v="-4697476"/>
    <s v="Stone"/>
    <s v="OUI"/>
    <x v="0"/>
    <s v="CONGO"/>
    <s v="PALF"/>
    <s v="o"/>
    <m/>
  </r>
  <r>
    <d v="2019-07-19T00:00:00"/>
    <s v="Achat billet pour la mission de pointe noire "/>
    <x v="0"/>
    <x v="0"/>
    <m/>
    <n v="12000"/>
    <n v="21.120811039143906"/>
    <n v="568.16"/>
    <n v="-4709476"/>
    <s v="Stone"/>
    <s v="OUI"/>
    <x v="0"/>
    <s v="CONGO"/>
    <s v="PALF"/>
    <s v="o"/>
    <m/>
  </r>
  <r>
    <d v="2019-07-19T00:00:00"/>
    <s v="Taxi domicile-Bureau-domicile"/>
    <x v="0"/>
    <x v="5"/>
    <m/>
    <n v="2000"/>
    <n v="3.5283325100557477"/>
    <n v="566.84"/>
    <n v="-4711476"/>
    <s v="Shely"/>
    <s v="Décharge"/>
    <x v="1"/>
    <s v="CONGO"/>
    <s v="PALF"/>
    <s v="ɣ"/>
    <m/>
  </r>
  <r>
    <d v="2019-07-19T00:00:00"/>
    <s v="Food allowance pendant la pause"/>
    <x v="8"/>
    <x v="5"/>
    <m/>
    <n v="1000"/>
    <n v="1.7641662550278738"/>
    <n v="566.84"/>
    <n v="-4712476"/>
    <s v="Shely"/>
    <s v="Décharge"/>
    <x v="1"/>
    <s v="CONGO"/>
    <s v="PALF"/>
    <s v="ɣ"/>
    <m/>
  </r>
  <r>
    <d v="2019-07-19T00:00:00"/>
    <s v="Taxi Bureau- agence wu lcb-agence EU-Bureau"/>
    <x v="0"/>
    <x v="5"/>
    <m/>
    <n v="3000"/>
    <n v="5.2924987650836215"/>
    <n v="566.84"/>
    <n v="-4715476"/>
    <s v="Shely"/>
    <s v="Décharge"/>
    <x v="1"/>
    <s v="CONGO"/>
    <s v="PALF"/>
    <s v="ɣ"/>
    <m/>
  </r>
  <r>
    <d v="2019-07-19T00:00:00"/>
    <s v="Taxi résidence-agence stélimac à ouesso"/>
    <x v="0"/>
    <x v="0"/>
    <m/>
    <n v="500"/>
    <n v="0.88003379329766263"/>
    <n v="568.16"/>
    <n v="-4715976"/>
    <s v="Dalia"/>
    <s v="Décharge"/>
    <x v="0"/>
    <s v="CONGO"/>
    <s v="PALF"/>
    <s v="ɣ"/>
    <m/>
  </r>
  <r>
    <d v="2019-07-19T00:00:00"/>
    <s v="Taxi hôtel - rue Lepoupa Robert pour investigation"/>
    <x v="0"/>
    <x v="4"/>
    <m/>
    <n v="500"/>
    <n v="0.90594480984218451"/>
    <n v="551.91"/>
    <n v="-4716476"/>
    <s v="IT87"/>
    <s v="décharge"/>
    <x v="2"/>
    <s v="CONGO"/>
    <s v="PALF"/>
    <s v="ɣ"/>
    <m/>
  </r>
  <r>
    <d v="2019-07-19T00:00:00"/>
    <s v="Taxi moto rue Lepoupa Robert - av Marien Ngouabi pour investigation"/>
    <x v="0"/>
    <x v="4"/>
    <m/>
    <n v="500"/>
    <n v="0.90594480984218451"/>
    <n v="551.91"/>
    <n v="-4716976"/>
    <s v="IT87"/>
    <s v="décharge"/>
    <x v="2"/>
    <s v="CONGO"/>
    <s v="PALF"/>
    <s v="ɣ"/>
    <m/>
  </r>
  <r>
    <d v="2019-07-19T00:00:00"/>
    <s v="Taxi moto av Marien Ngouabi - rue Mathias Ade pour investigation"/>
    <x v="0"/>
    <x v="4"/>
    <m/>
    <n v="500"/>
    <n v="0.90594480984218451"/>
    <n v="551.91"/>
    <n v="-4717476"/>
    <s v="IT87"/>
    <s v="décharge"/>
    <x v="2"/>
    <s v="CONGO"/>
    <s v="PALF"/>
    <s v="ɣ"/>
    <m/>
  </r>
  <r>
    <d v="2019-07-19T00:00:00"/>
    <s v="Taxi moto rue Mathias Ade - av Donatien Bio pour prospection"/>
    <x v="0"/>
    <x v="4"/>
    <m/>
    <n v="500"/>
    <n v="0.90594480984218451"/>
    <n v="551.91"/>
    <n v="-4717976"/>
    <s v="IT87"/>
    <s v="décharge"/>
    <x v="2"/>
    <s v="CONGO"/>
    <s v="PALF"/>
    <s v="ɣ"/>
    <m/>
  </r>
  <r>
    <d v="2019-07-19T00:00:00"/>
    <s v="Taxi moto av Donatien Bio - rue Bintoma Martin pour prospection"/>
    <x v="0"/>
    <x v="4"/>
    <m/>
    <n v="500"/>
    <n v="0.90594480984218451"/>
    <n v="551.91"/>
    <n v="-4718476"/>
    <s v="IT87"/>
    <s v="décharge"/>
    <x v="2"/>
    <s v="CONGO"/>
    <s v="PALF"/>
    <s v="ɣ"/>
    <m/>
  </r>
  <r>
    <d v="2019-07-19T00:00:00"/>
    <s v="Taxi moto rue Bintoma Martin - Charden Farell pour retrait d'argent"/>
    <x v="0"/>
    <x v="4"/>
    <m/>
    <n v="500"/>
    <n v="0.90594480984218451"/>
    <n v="551.91"/>
    <n v="-4718976"/>
    <s v="IT87"/>
    <s v="décharge"/>
    <x v="2"/>
    <s v="CONGO"/>
    <s v="PALF"/>
    <s v="ɣ"/>
    <m/>
  </r>
  <r>
    <d v="2019-07-19T00:00:00"/>
    <s v="Taxi moto Charden Farell - restaurant"/>
    <x v="0"/>
    <x v="4"/>
    <m/>
    <n v="500"/>
    <n v="0.90594480984218451"/>
    <n v="551.91"/>
    <n v="-4719476"/>
    <s v="IT87"/>
    <s v="décharge"/>
    <x v="2"/>
    <s v="CONGO"/>
    <s v="PALF"/>
    <s v="ɣ"/>
    <m/>
  </r>
  <r>
    <d v="2019-07-19T00:00:00"/>
    <s v="Taxi moto restaurant - stade de Souanké pour prospection"/>
    <x v="0"/>
    <x v="4"/>
    <m/>
    <n v="500"/>
    <n v="0.90594480984218451"/>
    <n v="551.91"/>
    <n v="-4719976"/>
    <s v="IT87"/>
    <s v="décharge"/>
    <x v="2"/>
    <s v="CONGO"/>
    <s v="PALF"/>
    <s v="ɣ"/>
    <m/>
  </r>
  <r>
    <d v="2019-07-19T00:00:00"/>
    <s v="Taxi moto stade - hôtel retour du terrain"/>
    <x v="0"/>
    <x v="4"/>
    <m/>
    <n v="500"/>
    <n v="0.90594480984218451"/>
    <n v="551.91"/>
    <n v="-4720476"/>
    <s v="IT87"/>
    <s v="décharge"/>
    <x v="2"/>
    <s v="CONGO"/>
    <s v="PALF"/>
    <s v="ɣ"/>
    <m/>
  </r>
  <r>
    <d v="2019-07-19T00:00:00"/>
    <s v="Frais de transfert à Jack Bénisson/RCA"/>
    <x v="4"/>
    <x v="2"/>
    <m/>
    <n v="7634"/>
    <n v="13.467645190882788"/>
    <n v="566.84"/>
    <n v="-4728110"/>
    <s v="Mavy"/>
    <s v="WU"/>
    <x v="1"/>
    <s v="CONGO"/>
    <s v="PALF"/>
    <s v="o"/>
    <m/>
  </r>
  <r>
    <d v="2019-07-20T00:00:00"/>
    <s v="Courses taxi à OUESSO"/>
    <x v="0"/>
    <x v="4"/>
    <m/>
    <n v="4500"/>
    <n v="8.1535032885796603"/>
    <n v="551.91"/>
    <n v="-4732610"/>
    <s v="ci64"/>
    <s v="décharge"/>
    <x v="2"/>
    <s v="CONGO"/>
    <s v="PALF"/>
    <s v="ɣ"/>
    <m/>
  </r>
  <r>
    <d v="2019-07-20T00:00:00"/>
    <s v="Achat boisson et repas pour la cible en renforcement de la confiance"/>
    <x v="13"/>
    <x v="4"/>
    <m/>
    <n v="4000"/>
    <n v="7.2475584787374761"/>
    <n v="551.91"/>
    <n v="-4736610"/>
    <s v="ci64"/>
    <s v="décharge"/>
    <x v="2"/>
    <s v="CONGO"/>
    <s v="PALF"/>
    <s v="ɣ"/>
    <m/>
  </r>
  <r>
    <d v="2019-07-20T00:00:00"/>
    <s v="Achat carte de credit téléphonique Airtel "/>
    <x v="7"/>
    <x v="2"/>
    <m/>
    <n v="5000"/>
    <n v="8.8208312751393692"/>
    <n v="566.84"/>
    <n v="-4741610"/>
    <s v="ci64"/>
    <s v="Décharge"/>
    <x v="1"/>
    <s v="CONGO"/>
    <s v="PALF"/>
    <s v="ɣ"/>
    <m/>
  </r>
  <r>
    <d v="2019-07-20T00:00:00"/>
    <s v="Taxi Hôtel-Petro-Matché de la liberté (investigation sur terrain)"/>
    <x v="0"/>
    <x v="4"/>
    <m/>
    <n v="2000"/>
    <n v="3.623779239368738"/>
    <n v="551.91"/>
    <n v="-4743610"/>
    <s v="i23c"/>
    <s v="Décharge"/>
    <x v="2"/>
    <s v="CONGO"/>
    <s v="PALF"/>
    <s v="ɣ"/>
    <m/>
  </r>
  <r>
    <d v="2019-07-20T00:00:00"/>
    <s v="Taxi marché de la liberté-Victoire (investigation sur terrain)"/>
    <x v="0"/>
    <x v="4"/>
    <m/>
    <n v="1000"/>
    <n v="1.811889619684369"/>
    <n v="551.91"/>
    <n v="-4744610"/>
    <s v="i23c"/>
    <s v="Décharge"/>
    <x v="2"/>
    <s v="CONGO"/>
    <s v="PALF"/>
    <s v="ɣ"/>
    <m/>
  </r>
  <r>
    <d v="2019-07-20T00:00:00"/>
    <s v="Taxi victoire-Ngaba (investigation et rencontre)"/>
    <x v="0"/>
    <x v="4"/>
    <m/>
    <n v="1000"/>
    <n v="1.811889619684369"/>
    <n v="551.91"/>
    <n v="-4745610"/>
    <s v="i23c"/>
    <s v="Décharge"/>
    <x v="2"/>
    <s v="CONGO"/>
    <s v="PALF"/>
    <s v="ɣ"/>
    <m/>
  </r>
  <r>
    <d v="2019-07-20T00:00:00"/>
    <s v="Taxi Ngaba-Chez Louis-Academie des beaux arts (investigation sur terrain)"/>
    <x v="0"/>
    <x v="4"/>
    <m/>
    <n v="2000"/>
    <n v="3.623779239368738"/>
    <n v="551.91"/>
    <n v="-4747610"/>
    <s v="i23c"/>
    <s v="Décharge"/>
    <x v="2"/>
    <s v="CONGO"/>
    <s v="PALF"/>
    <s v="ɣ"/>
    <m/>
  </r>
  <r>
    <d v="2019-07-20T00:00:00"/>
    <s v="Achat crédit téléphonique (appel &amp; sms)"/>
    <x v="7"/>
    <x v="2"/>
    <m/>
    <n v="4000"/>
    <n v="7.0566650201114953"/>
    <n v="566.84"/>
    <n v="-4751610"/>
    <s v="i23c"/>
    <s v="Décharge"/>
    <x v="1"/>
    <s v="CONGO"/>
    <s v="PALF"/>
    <s v="ɣ"/>
    <m/>
  </r>
  <r>
    <d v="2019-07-20T00:00:00"/>
    <s v="Taxi Académie-Huillerie (rencontrer une cible)"/>
    <x v="0"/>
    <x v="4"/>
    <m/>
    <n v="1000"/>
    <n v="1.811889619684369"/>
    <n v="551.91"/>
    <n v="-4752610"/>
    <s v="i23c"/>
    <s v="Décharge"/>
    <x v="2"/>
    <s v="CONGO"/>
    <s v="PALF"/>
    <s v="ɣ"/>
    <m/>
  </r>
  <r>
    <d v="2019-07-20T00:00:00"/>
    <s v="Achat boisson (rencontre avec la cible)"/>
    <x v="13"/>
    <x v="4"/>
    <m/>
    <n v="2000"/>
    <n v="3.623779239368738"/>
    <n v="551.91"/>
    <n v="-4754610"/>
    <s v="i23c"/>
    <s v="Décharge"/>
    <x v="2"/>
    <s v="CONGO"/>
    <s v="PALF"/>
    <s v="ɣ"/>
    <m/>
  </r>
  <r>
    <d v="2019-07-20T00:00:00"/>
    <s v="Taxi Hôtel-Mont des arts-Hôtel (investigation et retour à l'hôtel)"/>
    <x v="0"/>
    <x v="4"/>
    <m/>
    <n v="2000"/>
    <n v="3.623779239368738"/>
    <n v="551.91"/>
    <n v="-4756610"/>
    <s v="i23c"/>
    <s v="Décharge"/>
    <x v="2"/>
    <s v="CONGO"/>
    <s v="PALF"/>
    <s v="ɣ"/>
    <m/>
  </r>
  <r>
    <d v="2019-07-20T00:00:00"/>
    <s v="Taxi Hôtel-Restaurant-Hôtel (se ressourcer)"/>
    <x v="0"/>
    <x v="4"/>
    <m/>
    <n v="2000"/>
    <n v="3.623779239368738"/>
    <n v="551.91"/>
    <n v="-4758610"/>
    <s v="i23c"/>
    <s v="Décharge"/>
    <x v="2"/>
    <s v="CONGO"/>
    <s v="PALF"/>
    <s v="ɣ"/>
    <m/>
  </r>
  <r>
    <d v="2019-07-20T00:00:00"/>
    <s v="Taxi agence stélimac mikalou-domicile"/>
    <x v="0"/>
    <x v="0"/>
    <m/>
    <n v="1500"/>
    <n v="2.6401013798929882"/>
    <n v="568.16"/>
    <n v="-4760110"/>
    <s v="Dalia"/>
    <s v="Décharge"/>
    <x v="0"/>
    <s v="CONGO"/>
    <s v="PALF"/>
    <s v="ɣ"/>
    <m/>
  </r>
  <r>
    <d v="2019-07-20T00:00:00"/>
    <s v="Food allowance mission ouesso du 17 au 20 juillet 2019"/>
    <x v="2"/>
    <x v="0"/>
    <m/>
    <n v="30000"/>
    <n v="52.802027597859762"/>
    <n v="568.16"/>
    <n v="-4790110"/>
    <s v="Dalia"/>
    <s v="Décharge"/>
    <x v="0"/>
    <s v="CONGO"/>
    <s v="PALF"/>
    <s v="ɣ"/>
    <m/>
  </r>
  <r>
    <d v="2019-07-20T00:00:00"/>
    <s v="Taxi moto hôtel - av Marien Ngouabi pour prospection"/>
    <x v="0"/>
    <x v="4"/>
    <m/>
    <n v="500"/>
    <n v="0.90594480984218451"/>
    <n v="551.91"/>
    <n v="-4790610"/>
    <s v="IT87"/>
    <s v="décharge"/>
    <x v="2"/>
    <s v="CONGO"/>
    <s v="PALF"/>
    <s v="ɣ"/>
    <m/>
  </r>
  <r>
    <d v="2019-07-20T00:00:00"/>
    <s v="Taxi av Marien Ngouabi - av Donatien Bio pour investigation"/>
    <x v="0"/>
    <x v="4"/>
    <m/>
    <n v="500"/>
    <n v="0.90594480984218451"/>
    <n v="551.91"/>
    <n v="-4791110"/>
    <s v="IT87"/>
    <s v="décharge"/>
    <x v="2"/>
    <s v="CONGO"/>
    <s v="PALF"/>
    <s v="ɣ"/>
    <m/>
  </r>
  <r>
    <d v="2019-07-20T00:00:00"/>
    <s v="Taxi moto av Donatien Bio - rue Bouap pour investigation"/>
    <x v="0"/>
    <x v="4"/>
    <m/>
    <n v="500"/>
    <n v="0.90594480984218451"/>
    <n v="551.91"/>
    <n v="-4791610"/>
    <s v="IT87"/>
    <s v="décharge"/>
    <x v="2"/>
    <s v="CONGO"/>
    <s v="PALF"/>
    <s v="ɣ"/>
    <m/>
  </r>
  <r>
    <d v="2019-07-20T00:00:00"/>
    <s v="Taxi moto rue Bouap - Sénat night club pour investigation"/>
    <x v="0"/>
    <x v="4"/>
    <m/>
    <n v="500"/>
    <n v="0.90594480984218451"/>
    <n v="551.91"/>
    <n v="-4792110"/>
    <s v="IT87"/>
    <s v="décharge"/>
    <x v="2"/>
    <s v="CONGO"/>
    <s v="PALF"/>
    <s v="ɣ"/>
    <m/>
  </r>
  <r>
    <d v="2019-07-20T00:00:00"/>
    <s v="Taxi moto sénat night club - gare routière de Souanké rencontrer la cible"/>
    <x v="0"/>
    <x v="4"/>
    <m/>
    <n v="500"/>
    <n v="0.90594480984218451"/>
    <n v="551.91"/>
    <n v="-4792610"/>
    <s v="IT87"/>
    <s v="décharge"/>
    <x v="2"/>
    <s v="CONGO"/>
    <s v="PALF"/>
    <s v="ɣ"/>
    <m/>
  </r>
  <r>
    <d v="2019-07-20T00:00:00"/>
    <s v="Achat à manger et boisson lors de la rencontre avec la cible "/>
    <x v="13"/>
    <x v="4"/>
    <m/>
    <n v="5000"/>
    <n v="9.0594480984218446"/>
    <n v="551.91"/>
    <n v="-4797610"/>
    <s v="IT87"/>
    <s v="décharge"/>
    <x v="2"/>
    <s v="CONGO"/>
    <s v="PALF"/>
    <s v="ɣ"/>
    <m/>
  </r>
  <r>
    <d v="2019-07-20T00:00:00"/>
    <s v="Taxi moto gare - petit stade voir une cible"/>
    <x v="0"/>
    <x v="4"/>
    <m/>
    <n v="500"/>
    <n v="0.90594480984218451"/>
    <n v="551.91"/>
    <n v="-4798110"/>
    <s v="IT87"/>
    <s v="décharge"/>
    <x v="2"/>
    <s v="CONGO"/>
    <s v="PALF"/>
    <s v="ɣ"/>
    <m/>
  </r>
  <r>
    <d v="2019-07-20T00:00:00"/>
    <s v="Achat à manger lors de la rencontre avec la cible"/>
    <x v="13"/>
    <x v="4"/>
    <m/>
    <n v="3000"/>
    <n v="5.4356688590531066"/>
    <n v="551.91"/>
    <n v="-4801110"/>
    <s v="IT87"/>
    <s v="décharge"/>
    <x v="2"/>
    <s v="CONGO"/>
    <s v="PALF"/>
    <s v="ɣ"/>
    <m/>
  </r>
  <r>
    <d v="2019-07-20T00:00:00"/>
    <s v="Taxi moto petit stade - hôtel retour du terrain"/>
    <x v="0"/>
    <x v="4"/>
    <m/>
    <n v="500"/>
    <n v="0.90594480984218451"/>
    <n v="551.91"/>
    <n v="-4801610"/>
    <s v="IT87"/>
    <s v="décharge"/>
    <x v="2"/>
    <s v="CONGO"/>
    <s v="PALF"/>
    <s v="ɣ"/>
    <m/>
  </r>
  <r>
    <d v="2019-07-20T00:00:00"/>
    <s v="Taxi moto hôtel - restaurant "/>
    <x v="0"/>
    <x v="4"/>
    <m/>
    <n v="500"/>
    <n v="0.90594480984218451"/>
    <n v="551.91"/>
    <n v="-4802110"/>
    <s v="IT87"/>
    <s v="décharge"/>
    <x v="2"/>
    <s v="CONGO"/>
    <s v="PALF"/>
    <s v="ɣ"/>
    <m/>
  </r>
  <r>
    <d v="2019-07-20T00:00:00"/>
    <s v="Taxi moto restaurant - hôtel retour du terrain"/>
    <x v="0"/>
    <x v="4"/>
    <m/>
    <n v="500"/>
    <n v="0.90594480984218451"/>
    <n v="551.91"/>
    <n v="-4802610"/>
    <s v="IT87"/>
    <s v="décharge"/>
    <x v="2"/>
    <s v="CONGO"/>
    <s v="PALF"/>
    <s v="ɣ"/>
    <m/>
  </r>
  <r>
    <d v="2019-07-21T00:00:00"/>
    <s v="Courses taxi à OUESSO"/>
    <x v="0"/>
    <x v="4"/>
    <m/>
    <n v="3500"/>
    <n v="6.3416136688952909"/>
    <n v="551.91"/>
    <n v="-4806110"/>
    <s v="ci64"/>
    <s v="décharge"/>
    <x v="2"/>
    <s v="CONGO"/>
    <s v="PALF"/>
    <s v="ɣ"/>
    <m/>
  </r>
  <r>
    <d v="2019-07-21T00:00:00"/>
    <s v="Taxi Hôtel-Place des artistes-Yolo (investigation sur terrain)"/>
    <x v="0"/>
    <x v="4"/>
    <m/>
    <n v="2000"/>
    <n v="3.623779239368738"/>
    <n v="551.91"/>
    <n v="-4808110"/>
    <s v="i23c"/>
    <s v="Décharge"/>
    <x v="2"/>
    <s v="CONGO"/>
    <s v="PALF"/>
    <s v="ɣ"/>
    <m/>
  </r>
  <r>
    <d v="2019-07-21T00:00:00"/>
    <s v="Taxi Yolo-Lingwala-vers le stade (rencontre et investigation)"/>
    <x v="0"/>
    <x v="4"/>
    <m/>
    <n v="2000"/>
    <n v="3.623779239368738"/>
    <n v="551.91"/>
    <n v="-4810110"/>
    <s v="i23c"/>
    <s v="Décharge"/>
    <x v="2"/>
    <s v="CONGO"/>
    <s v="PALF"/>
    <s v="ɣ"/>
    <m/>
  </r>
  <r>
    <d v="2019-07-21T00:00:00"/>
    <s v="Taxi Stade-Petro-St Raphael (investigation sur terrain)"/>
    <x v="0"/>
    <x v="4"/>
    <m/>
    <n v="2000"/>
    <n v="3.623779239368738"/>
    <n v="551.91"/>
    <n v="-4812110"/>
    <s v="i23c"/>
    <s v="Décharge"/>
    <x v="2"/>
    <s v="CONGO"/>
    <s v="PALF"/>
    <s v="ɣ"/>
    <m/>
  </r>
  <r>
    <d v="2019-07-21T00:00:00"/>
    <s v="Taxi St Raphael-Libongo-1er rue (investigation sur terrain)"/>
    <x v="0"/>
    <x v="4"/>
    <m/>
    <n v="2000"/>
    <n v="3.623779239368738"/>
    <n v="551.91"/>
    <n v="-4814110"/>
    <s v="i23c"/>
    <s v="Décharge"/>
    <x v="2"/>
    <s v="CONGO"/>
    <s v="PALF"/>
    <s v="ɣ"/>
    <m/>
  </r>
  <r>
    <d v="2019-07-21T00:00:00"/>
    <s v="Taxi 1ere rue-Hôtel (retour à l'hôtel)"/>
    <x v="0"/>
    <x v="4"/>
    <m/>
    <n v="1000"/>
    <n v="1.811889619684369"/>
    <n v="551.91"/>
    <n v="-4815110"/>
    <s v="i23c"/>
    <s v="Décharge"/>
    <x v="2"/>
    <s v="CONGO"/>
    <s v="PALF"/>
    <s v="ɣ"/>
    <m/>
  </r>
  <r>
    <d v="2019-07-21T00:00:00"/>
    <s v="Taxi moto hôtel - marché de souanké pour prospection"/>
    <x v="0"/>
    <x v="4"/>
    <m/>
    <n v="500"/>
    <n v="0.90594480984218451"/>
    <n v="551.91"/>
    <n v="-4815610"/>
    <s v="IT87"/>
    <s v="décharge"/>
    <x v="2"/>
    <s v="CONGO"/>
    <s v="PALF"/>
    <s v="ɣ"/>
    <m/>
  </r>
  <r>
    <d v="2019-07-21T00:00:00"/>
    <s v="Taxi moto marché - rue Bintoma Martin pour prospection"/>
    <x v="0"/>
    <x v="4"/>
    <m/>
    <n v="500"/>
    <n v="0.90594480984218451"/>
    <n v="551.91"/>
    <n v="-4816110"/>
    <s v="IT87"/>
    <s v="décharge"/>
    <x v="2"/>
    <s v="CONGO"/>
    <s v="PALF"/>
    <s v="ɣ"/>
    <m/>
  </r>
  <r>
    <d v="2019-07-21T00:00:00"/>
    <s v="Taxi moto rue Bintoma Martin - sous préfecture de Souanké pour investigation"/>
    <x v="0"/>
    <x v="4"/>
    <m/>
    <n v="500"/>
    <n v="0.90594480984218451"/>
    <n v="551.91"/>
    <n v="-4816610"/>
    <s v="IT87"/>
    <s v="décharge"/>
    <x v="2"/>
    <s v="CONGO"/>
    <s v="PALF"/>
    <s v="ɣ"/>
    <m/>
  </r>
  <r>
    <d v="2019-07-21T00:00:00"/>
    <s v="Taxi moto sous préfecture de Souanké - marché pour la rencontre avec une cible"/>
    <x v="0"/>
    <x v="4"/>
    <m/>
    <n v="500"/>
    <n v="0.90594480984218451"/>
    <n v="551.91"/>
    <n v="-4817110"/>
    <s v="IT87"/>
    <s v="décharge"/>
    <x v="2"/>
    <s v="CONGO"/>
    <s v="PALF"/>
    <s v="ɣ"/>
    <m/>
  </r>
  <r>
    <d v="2019-07-21T00:00:00"/>
    <s v="Achat  à manger plus boisson lors de la rencontre avec les cibles"/>
    <x v="13"/>
    <x v="4"/>
    <m/>
    <n v="4000"/>
    <n v="7.2475584787374761"/>
    <n v="551.91"/>
    <n v="-4821110"/>
    <s v="IT87"/>
    <s v="décharge"/>
    <x v="2"/>
    <s v="CONGO"/>
    <s v="PALF"/>
    <s v="ɣ"/>
    <m/>
  </r>
  <r>
    <d v="2019-07-21T00:00:00"/>
    <s v="Taxi moto marché - stade de souanké pour prospection"/>
    <x v="0"/>
    <x v="4"/>
    <m/>
    <n v="500"/>
    <n v="0.90594480984218451"/>
    <n v="551.91"/>
    <n v="-4821610"/>
    <s v="IT87"/>
    <s v="décharge"/>
    <x v="2"/>
    <s v="CONGO"/>
    <s v="PALF"/>
    <s v="ɣ"/>
    <m/>
  </r>
  <r>
    <d v="2019-07-21T00:00:00"/>
    <s v="Taxi moto stade - vers le sénat night club pour investigation"/>
    <x v="0"/>
    <x v="4"/>
    <m/>
    <n v="500"/>
    <n v="0.90594480984218451"/>
    <n v="551.91"/>
    <n v="-4822110"/>
    <s v="IT87"/>
    <s v="décharge"/>
    <x v="2"/>
    <s v="CONGO"/>
    <s v="PALF"/>
    <s v="ɣ"/>
    <m/>
  </r>
  <r>
    <d v="2019-07-21T00:00:00"/>
    <s v="Taxi moto sénat night club - rue Bintoma Martin pour prospection"/>
    <x v="0"/>
    <x v="4"/>
    <m/>
    <n v="500"/>
    <n v="0.90594480984218451"/>
    <n v="551.91"/>
    <n v="-4822610"/>
    <s v="IT87"/>
    <s v="décharge"/>
    <x v="2"/>
    <s v="CONGO"/>
    <s v="PALF"/>
    <s v="ɣ"/>
    <m/>
  </r>
  <r>
    <d v="2019-07-21T00:00:00"/>
    <s v="Taxi moto rue Bintoma Martin - hôtel retour du terrain"/>
    <x v="0"/>
    <x v="4"/>
    <m/>
    <n v="500"/>
    <n v="0.90594480984218451"/>
    <n v="551.91"/>
    <n v="-4823110"/>
    <s v="IT87"/>
    <s v="décharge"/>
    <x v="2"/>
    <s v="CONGO"/>
    <s v="PALF"/>
    <s v="ɣ"/>
    <m/>
  </r>
  <r>
    <d v="2019-07-21T00:00:00"/>
    <s v="Achat 5 bombes lacrymoègne "/>
    <x v="5"/>
    <x v="2"/>
    <m/>
    <n v="29780"/>
    <n v="52.53687107473008"/>
    <n v="566.84"/>
    <n v="-4852890"/>
    <s v="Perrine Odier"/>
    <s v="OUI"/>
    <x v="1"/>
    <s v="CONGO"/>
    <s v="PALF"/>
    <s v="o"/>
    <m/>
  </r>
  <r>
    <d v="2019-07-22T00:00:00"/>
    <s v="Achat 3 powers banks "/>
    <x v="5"/>
    <x v="2"/>
    <m/>
    <n v="57048.51"/>
    <n v="100.64305624162022"/>
    <n v="566.84"/>
    <n v="-4909938.51"/>
    <s v="Perrine Odier"/>
    <s v="OUI"/>
    <x v="1"/>
    <s v="CONGO"/>
    <s v="PALF"/>
    <s v="o"/>
    <m/>
  </r>
  <r>
    <d v="2019-07-22T00:00:00"/>
    <s v="Taxi Hôtel - AON OUESSO"/>
    <x v="0"/>
    <x v="4"/>
    <m/>
    <n v="500"/>
    <n v="0.90594480984218451"/>
    <n v="551.91"/>
    <n v="-4910438.51"/>
    <s v="ci64"/>
    <s v="décharge"/>
    <x v="2"/>
    <s v="CONGO"/>
    <s v="PALF"/>
    <s v="ɣ"/>
    <m/>
  </r>
  <r>
    <d v="2019-07-22T00:00:00"/>
    <s v="Achat billet OUESSO-BZV"/>
    <x v="0"/>
    <x v="4"/>
    <m/>
    <n v="20000"/>
    <n v="36.237792393687378"/>
    <n v="551.91"/>
    <n v="-4930438.51"/>
    <s v="ci64"/>
    <s v="220705002019--24"/>
    <x v="2"/>
    <s v="CONGO"/>
    <s v="PALF"/>
    <s v="o"/>
    <m/>
  </r>
  <r>
    <d v="2019-07-22T00:00:00"/>
    <s v="Taxi AON Liberté - La poudrière"/>
    <x v="0"/>
    <x v="4"/>
    <m/>
    <n v="3000"/>
    <n v="5.4356688590531066"/>
    <n v="551.91"/>
    <n v="-4933438.51"/>
    <s v="ci64"/>
    <s v="décharge"/>
    <x v="2"/>
    <s v="CONGO"/>
    <s v="PALF"/>
    <s v="ɣ"/>
    <m/>
  </r>
  <r>
    <d v="2019-07-22T00:00:00"/>
    <s v="Paiement frais d'hôtel pour 06 nuitées à OUESSO DU 16 AU 22 JUILLET 2019"/>
    <x v="2"/>
    <x v="4"/>
    <m/>
    <n v="90000"/>
    <n v="163.07006577159319"/>
    <n v="551.91"/>
    <n v="-5023438.51"/>
    <s v="ci64"/>
    <n v="98"/>
    <x v="2"/>
    <s v="CONGO"/>
    <s v="PALF"/>
    <s v="o"/>
    <m/>
  </r>
  <r>
    <d v="2019-07-22T00:00:00"/>
    <s v="Food allowance mission pour 06 nuitées"/>
    <x v="2"/>
    <x v="4"/>
    <m/>
    <n v="60000"/>
    <n v="108.71337718106214"/>
    <n v="551.91"/>
    <n v="-5083438.51"/>
    <s v="ci64"/>
    <s v="décharge"/>
    <x v="2"/>
    <s v="CONGO"/>
    <s v="PALF"/>
    <s v="ɣ"/>
    <m/>
  </r>
  <r>
    <d v="2019-07-22T00:00:00"/>
    <s v="Taxi: Bureau-Agence Ocean du Nord pour la réservation"/>
    <x v="0"/>
    <x v="0"/>
    <m/>
    <n v="1000"/>
    <n v="1.7600675865953253"/>
    <n v="568.16"/>
    <n v="-5084438.51"/>
    <s v="Crépin"/>
    <s v="Décharge"/>
    <x v="0"/>
    <s v="CONGO"/>
    <s v="PALF"/>
    <s v="ɣ"/>
    <m/>
  </r>
  <r>
    <d v="2019-07-22T00:00:00"/>
    <s v="Achat Billet: Brazzaville-Owando"/>
    <x v="0"/>
    <x v="0"/>
    <m/>
    <n v="12000"/>
    <n v="21.120811039143906"/>
    <n v="568.16"/>
    <n v="-5096438.51"/>
    <s v="Crépin"/>
    <s v="240707002019--37"/>
    <x v="0"/>
    <s v="CONGO"/>
    <s v="PALF"/>
    <s v="o"/>
    <m/>
  </r>
  <r>
    <d v="2019-07-22T00:00:00"/>
    <s v="Taxi: Agence Ocean du Nord-Bureau"/>
    <x v="0"/>
    <x v="0"/>
    <m/>
    <n v="1000"/>
    <n v="1.7600675865953253"/>
    <n v="568.16"/>
    <n v="-5097438.51"/>
    <s v="Crépin"/>
    <s v="Décharge"/>
    <x v="0"/>
    <s v="CONGO"/>
    <s v="PALF"/>
    <s v="ɣ"/>
    <m/>
  </r>
  <r>
    <d v="2019-07-22T00:00:00"/>
    <s v="Me MOUYEI Scrutin Mabiking-Frais de mission DJAMBALA"/>
    <x v="1"/>
    <x v="0"/>
    <m/>
    <n v="66000"/>
    <n v="116.16446071529147"/>
    <n v="568.16"/>
    <n v="-5163438.51"/>
    <s v="Mavy"/>
    <s v="OUI"/>
    <x v="0"/>
    <s v="CONGO"/>
    <s v="PALF"/>
    <s v="o"/>
    <m/>
  </r>
  <r>
    <d v="2019-07-22T00:00:00"/>
    <s v="Me BIYOUDI MIAKASSISSA Séverin-frais de mission IMPFONDO"/>
    <x v="1"/>
    <x v="0"/>
    <m/>
    <n v="143000"/>
    <n v="251.68966488313151"/>
    <n v="568.16"/>
    <n v="-5306438.51"/>
    <s v="Mavy"/>
    <s v="OUI"/>
    <x v="0"/>
    <s v="CONGO"/>
    <s v="PALF"/>
    <s v="o"/>
    <m/>
  </r>
  <r>
    <d v="2019-07-22T00:00:00"/>
    <s v="Taxi Domicile-AON"/>
    <x v="0"/>
    <x v="0"/>
    <m/>
    <n v="1000"/>
    <n v="1.7600675865953253"/>
    <n v="568.16"/>
    <n v="-5307438.51"/>
    <s v="Alexis"/>
    <s v="Décharge"/>
    <x v="0"/>
    <s v="CONGO"/>
    <s v="PALF"/>
    <s v="ɣ"/>
    <m/>
  </r>
  <r>
    <d v="2019-07-22T00:00:00"/>
    <s v="Taxi AON- Résidence"/>
    <x v="0"/>
    <x v="0"/>
    <m/>
    <n v="1000"/>
    <n v="1.7600675865953253"/>
    <n v="568.16"/>
    <n v="-5308438.51"/>
    <s v="Alexis"/>
    <s v="Décharge"/>
    <x v="0"/>
    <s v="CONGO"/>
    <s v="PALF"/>
    <s v="ɣ"/>
    <m/>
  </r>
  <r>
    <d v="2019-07-22T00:00:00"/>
    <s v="Taxi Hôtel-Abbatoir-Liberté (investigation et rencontre)"/>
    <x v="0"/>
    <x v="4"/>
    <m/>
    <n v="2000"/>
    <n v="3.623779239368738"/>
    <n v="551.91"/>
    <n v="-5310438.51"/>
    <s v="i23c"/>
    <s v="Décharge"/>
    <x v="2"/>
    <s v="CONGO"/>
    <s v="PALF"/>
    <s v="ɣ"/>
    <m/>
  </r>
  <r>
    <d v="2019-07-22T00:00:00"/>
    <s v="Taxi Liberté-Yolo-Victoire (dernière rencontre avec les cibles)"/>
    <x v="0"/>
    <x v="4"/>
    <m/>
    <n v="2000"/>
    <n v="3.623779239368738"/>
    <n v="551.91"/>
    <n v="-5312438.51"/>
    <s v="i23c"/>
    <s v="Décharge"/>
    <x v="2"/>
    <s v="CONGO"/>
    <s v="PALF"/>
    <s v="ɣ"/>
    <m/>
  </r>
  <r>
    <d v="2019-07-22T00:00:00"/>
    <s v="Taxi Victoire-Chez Ousmane (rencontre avec la cible)"/>
    <x v="0"/>
    <x v="4"/>
    <m/>
    <n v="1000"/>
    <n v="1.811889619684369"/>
    <n v="551.91"/>
    <n v="-5313438.51"/>
    <s v="i23c"/>
    <s v="Décharge"/>
    <x v="2"/>
    <s v="CONGO"/>
    <s v="PALF"/>
    <s v="ɣ"/>
    <m/>
  </r>
  <r>
    <d v="2019-07-22T00:00:00"/>
    <s v="Achat café (dernière rencontre avec la cible)"/>
    <x v="13"/>
    <x v="4"/>
    <m/>
    <n v="2000"/>
    <n v="3.623779239368738"/>
    <n v="551.91"/>
    <n v="-5315438.51"/>
    <s v="i23c"/>
    <s v="Décharge"/>
    <x v="2"/>
    <s v="CONGO"/>
    <s v="PALF"/>
    <s v="ɣ"/>
    <m/>
  </r>
  <r>
    <d v="2019-07-22T00:00:00"/>
    <s v="Taxi Chez Ousmane-Yolo-Ngaba (dernière rencontre avec la cible)"/>
    <x v="0"/>
    <x v="4"/>
    <m/>
    <n v="2000"/>
    <n v="3.623779239368738"/>
    <n v="551.91"/>
    <n v="-5317438.51"/>
    <s v="i23c"/>
    <s v="Décharge"/>
    <x v="2"/>
    <s v="CONGO"/>
    <s v="PALF"/>
    <s v="ɣ"/>
    <m/>
  </r>
  <r>
    <d v="2019-07-22T00:00:00"/>
    <s v="Taxi Ngaba-Chez John-10ième rue (rencontre avec les cibles)"/>
    <x v="0"/>
    <x v="4"/>
    <m/>
    <n v="2000"/>
    <n v="3.623779239368738"/>
    <n v="551.91"/>
    <n v="-5319438.51"/>
    <s v="i23c"/>
    <s v="Décharge"/>
    <x v="2"/>
    <s v="CONGO"/>
    <s v="PALF"/>
    <s v="ɣ"/>
    <m/>
  </r>
  <r>
    <d v="2019-07-22T00:00:00"/>
    <s v="Taxi 10ème Rue- Hôtel-Restaurant (retour à l'hôtel et départ pour le restaurant)"/>
    <x v="0"/>
    <x v="4"/>
    <m/>
    <n v="2000"/>
    <n v="3.623779239368738"/>
    <n v="551.91"/>
    <n v="-5321438.51"/>
    <s v="i23c"/>
    <s v="Décharge"/>
    <x v="2"/>
    <s v="CONGO"/>
    <s v="PALF"/>
    <s v="ɣ"/>
    <m/>
  </r>
  <r>
    <d v="2019-07-22T00:00:00"/>
    <s v="Taxi Restaurant-Hôtel (retour à l'hôtel)"/>
    <x v="0"/>
    <x v="4"/>
    <m/>
    <n v="1000"/>
    <n v="1.811889619684369"/>
    <n v="551.91"/>
    <n v="-5322438.51"/>
    <s v="i23c"/>
    <s v="Décharge"/>
    <x v="2"/>
    <s v="CONGO"/>
    <s v="PALF"/>
    <s v="ɣ"/>
    <m/>
  </r>
  <r>
    <d v="2019-07-22T00:00:00"/>
    <s v="Taxi bureau-Agence Ocean du nord talangai pour acheter le billet,il s'avere qu'il n'y avait pas de place pour le matin si ce n'est que l'apres-midi"/>
    <x v="0"/>
    <x v="0"/>
    <m/>
    <n v="1000"/>
    <n v="1.7600675865953253"/>
    <n v="568.16"/>
    <n v="-5323438.51"/>
    <s v="Amenophys"/>
    <s v="Décharge"/>
    <x v="0"/>
    <s v="CONGO"/>
    <s v="PALF"/>
    <s v="ɣ"/>
    <m/>
  </r>
  <r>
    <d v="2019-07-22T00:00:00"/>
    <s v="Taxi Agence ocean Océan du nord-bureau"/>
    <x v="0"/>
    <x v="0"/>
    <m/>
    <n v="1000"/>
    <n v="1.7600675865953253"/>
    <n v="568.16"/>
    <n v="-5324438.51"/>
    <s v="Amenophys"/>
    <s v="Décharge"/>
    <x v="0"/>
    <s v="CONGO"/>
    <s v="PALF"/>
    <s v="ɣ"/>
    <m/>
  </r>
  <r>
    <d v="2019-07-22T00:00:00"/>
    <s v="Taxi: Domicile- Agence océan du nord à destination de pointe noire"/>
    <x v="0"/>
    <x v="0"/>
    <m/>
    <n v="1500"/>
    <n v="2.6401013798929882"/>
    <n v="568.16"/>
    <n v="-5325938.51"/>
    <s v="Stone"/>
    <s v="Décharge"/>
    <x v="0"/>
    <s v="CONGO"/>
    <s v="PALF"/>
    <s v="ɣ"/>
    <m/>
  </r>
  <r>
    <d v="2019-07-22T00:00:00"/>
    <s v="Taxi: Agence océan du nord de ngoyo pointe noire-Résidence palf"/>
    <x v="0"/>
    <x v="0"/>
    <m/>
    <n v="1000"/>
    <n v="1.7600675865953253"/>
    <n v="568.16"/>
    <n v="-5326938.51"/>
    <s v="Stone"/>
    <s v="Décharge"/>
    <x v="0"/>
    <s v="CONGO"/>
    <s v="PALF"/>
    <s v="ɣ"/>
    <m/>
  </r>
  <r>
    <d v="2019-07-22T00:00:00"/>
    <s v="Taxi domicile-Bureau-domicile"/>
    <x v="0"/>
    <x v="5"/>
    <m/>
    <n v="2000"/>
    <n v="3.5283325100557477"/>
    <n v="566.84"/>
    <n v="-5328938.51"/>
    <s v="Shely"/>
    <s v="Décharge"/>
    <x v="1"/>
    <s v="CONGO"/>
    <s v="PALF"/>
    <s v="ɣ"/>
    <m/>
  </r>
  <r>
    <d v="2019-07-22T00:00:00"/>
    <s v="Food allowance pendant la pause"/>
    <x v="8"/>
    <x v="5"/>
    <m/>
    <n v="1000"/>
    <n v="1.7641662550278738"/>
    <n v="566.84"/>
    <n v="-5329938.51"/>
    <s v="Shely"/>
    <s v="Décharge"/>
    <x v="1"/>
    <s v="CONGO"/>
    <s v="PALF"/>
    <s v="ɣ"/>
    <m/>
  </r>
  <r>
    <d v="2019-07-22T00:00:00"/>
    <s v="Taxi Bureau- onemo-congotélécom-bureau"/>
    <x v="0"/>
    <x v="5"/>
    <m/>
    <n v="3000"/>
    <n v="5.2924987650836215"/>
    <n v="566.84"/>
    <n v="-5332938.51"/>
    <s v="Shely"/>
    <s v="Décharge"/>
    <x v="1"/>
    <s v="CONGO"/>
    <s v="PALF"/>
    <s v="ɣ"/>
    <m/>
  </r>
  <r>
    <d v="2019-07-22T00:00:00"/>
    <s v="Taxi moto hôtel - rue Bouap pour prospection"/>
    <x v="0"/>
    <x v="4"/>
    <m/>
    <n v="500"/>
    <n v="0.90594480984218451"/>
    <n v="551.91"/>
    <n v="-5333438.51"/>
    <s v="IT87"/>
    <s v="décharge"/>
    <x v="2"/>
    <s v="CONGO"/>
    <s v="PALF"/>
    <s v="ɣ"/>
    <m/>
  </r>
  <r>
    <d v="2019-07-22T00:00:00"/>
    <s v="Taxi moto rue Bouap - av Donatien Bio pour prospection"/>
    <x v="0"/>
    <x v="4"/>
    <m/>
    <n v="500"/>
    <n v="0.90594480984218451"/>
    <n v="551.91"/>
    <n v="-5333938.51"/>
    <s v="IT87"/>
    <s v="décharge"/>
    <x v="2"/>
    <s v="CONGO"/>
    <s v="PALF"/>
    <s v="ɣ"/>
    <m/>
  </r>
  <r>
    <d v="2019-07-22T00:00:00"/>
    <s v="Taxi moto av Donatien Bio - marché pour prospection"/>
    <x v="0"/>
    <x v="4"/>
    <m/>
    <n v="500"/>
    <n v="0.90594480984218451"/>
    <n v="551.91"/>
    <n v="-5334438.51"/>
    <s v="IT87"/>
    <s v="décharge"/>
    <x v="2"/>
    <s v="CONGO"/>
    <s v="PALF"/>
    <s v="ɣ"/>
    <m/>
  </r>
  <r>
    <d v="2019-07-22T00:00:00"/>
    <s v="Taxi moto marché - restaurant pour le rendez vous avec la cible"/>
    <x v="0"/>
    <x v="4"/>
    <m/>
    <n v="500"/>
    <n v="0.90594480984218451"/>
    <n v="551.91"/>
    <n v="-5334938.51"/>
    <s v="IT87"/>
    <s v="décharge"/>
    <x v="2"/>
    <s v="CONGO"/>
    <s v="PALF"/>
    <s v="ɣ"/>
    <m/>
  </r>
  <r>
    <d v="2019-07-22T00:00:00"/>
    <s v="Achat à manger et boissons lors de la rencontre avec les cibles"/>
    <x v="13"/>
    <x v="4"/>
    <m/>
    <n v="6000"/>
    <n v="10.871337718106213"/>
    <n v="551.91"/>
    <n v="-5340938.51"/>
    <s v="IT87"/>
    <s v="décharge"/>
    <x v="2"/>
    <s v="CONGO"/>
    <s v="PALF"/>
    <s v="ɣ"/>
    <m/>
  </r>
  <r>
    <d v="2019-07-22T00:00:00"/>
    <s v="Taxi moto restaurant - marché rencontrer une cible"/>
    <x v="0"/>
    <x v="4"/>
    <m/>
    <n v="500"/>
    <n v="0.90594480984218451"/>
    <n v="551.91"/>
    <n v="-5341438.51"/>
    <s v="IT87"/>
    <s v="décharge"/>
    <x v="2"/>
    <s v="CONGO"/>
    <s v="PALF"/>
    <s v="ɣ"/>
    <m/>
  </r>
  <r>
    <d v="2019-07-22T00:00:00"/>
    <s v="Taxi moto marché - centre de santé intègre de Souanké pour prospection"/>
    <x v="0"/>
    <x v="4"/>
    <m/>
    <n v="500"/>
    <n v="0.90594480984218451"/>
    <n v="551.91"/>
    <n v="-5341938.51"/>
    <s v="IT87"/>
    <s v="décharge"/>
    <x v="2"/>
    <s v="CONGO"/>
    <s v="PALF"/>
    <s v="ɣ"/>
    <m/>
  </r>
  <r>
    <d v="2019-07-22T00:00:00"/>
    <s v="Taxi moto centre de santé - restaurant pour me ressourcer"/>
    <x v="0"/>
    <x v="4"/>
    <m/>
    <n v="500"/>
    <n v="0.90594480984218451"/>
    <n v="551.91"/>
    <n v="-5342438.51"/>
    <s v="IT87"/>
    <s v="décharge"/>
    <x v="2"/>
    <s v="CONGO"/>
    <s v="PALF"/>
    <s v="ɣ"/>
    <m/>
  </r>
  <r>
    <d v="2019-07-22T00:00:00"/>
    <s v="Taxi moto restaurant - hôtel retour du terrain"/>
    <x v="0"/>
    <x v="4"/>
    <m/>
    <n v="500"/>
    <n v="0.90594480984218451"/>
    <n v="551.91"/>
    <n v="-5342938.51"/>
    <s v="IT87"/>
    <s v="décharge"/>
    <x v="2"/>
    <s v="CONGO"/>
    <s v="PALF"/>
    <s v="ɣ"/>
    <m/>
  </r>
  <r>
    <d v="2019-07-22T00:00:00"/>
    <s v="COTISATION WEB BANK"/>
    <x v="9"/>
    <x v="2"/>
    <m/>
    <n v="6670"/>
    <n v="11.766988921035917"/>
    <n v="566.84"/>
    <n v="-5349608.51"/>
    <s v="BCI"/>
    <s v="Relevé"/>
    <x v="1"/>
    <s v="CONGO"/>
    <s v="PALF"/>
    <s v="o"/>
    <m/>
  </r>
  <r>
    <d v="2019-07-22T00:00:00"/>
    <s v="Reglement bonus média/audiences du 24/07/19/CA de PNR et TGI de Djambala chq n°3635065"/>
    <x v="3"/>
    <x v="3"/>
    <m/>
    <n v="280000"/>
    <n v="493.96655140780462"/>
    <n v="566.84"/>
    <n v="-5629608.5099999998"/>
    <s v="BCI"/>
    <n v="3635065"/>
    <x v="1"/>
    <s v="CONGO"/>
    <s v="PALF"/>
    <s v="o"/>
    <m/>
  </r>
  <r>
    <d v="2019-07-22T00:00:00"/>
    <s v="FRAIS RET.DEPLACE Chq n°3635065"/>
    <x v="9"/>
    <x v="2"/>
    <m/>
    <n v="3484"/>
    <n v="6.146355232517112"/>
    <n v="566.84"/>
    <n v="-5633092.5099999998"/>
    <s v="BCI"/>
    <n v="3635065"/>
    <x v="1"/>
    <s v="CONGO"/>
    <s v="PALF"/>
    <s v="o"/>
    <m/>
  </r>
  <r>
    <d v="2019-07-23T00:00:00"/>
    <s v="Taxi Alto-commissariat de loandjili"/>
    <x v="0"/>
    <x v="0"/>
    <m/>
    <n v="1000"/>
    <n v="1.7600675865953253"/>
    <n v="568.16"/>
    <n v="-5634092.5099999998"/>
    <s v="Alexis"/>
    <s v="Décharge"/>
    <x v="0"/>
    <s v="CONGO"/>
    <s v="PALF"/>
    <s v="ɣ"/>
    <m/>
  </r>
  <r>
    <d v="2019-07-23T00:00:00"/>
    <s v="Taxi Commissariat-Alto"/>
    <x v="0"/>
    <x v="0"/>
    <m/>
    <n v="1000"/>
    <n v="1.7600675865953253"/>
    <n v="568.16"/>
    <n v="-5635092.5099999998"/>
    <s v="Alexis"/>
    <s v="Décharge"/>
    <x v="0"/>
    <s v="CONGO"/>
    <s v="PALF"/>
    <s v="ɣ"/>
    <m/>
  </r>
  <r>
    <d v="2019-07-23T00:00:00"/>
    <s v="Taxi Alto-Agence ACC"/>
    <x v="0"/>
    <x v="0"/>
    <m/>
    <n v="1500"/>
    <n v="2.6401013798929882"/>
    <n v="568.16"/>
    <n v="-5636592.5099999998"/>
    <s v="Alexis"/>
    <s v="Décharge"/>
    <x v="0"/>
    <s v="CONGO"/>
    <s v="PALF"/>
    <s v="ɣ"/>
    <m/>
  </r>
  <r>
    <d v="2019-07-23T00:00:00"/>
    <s v="Taxi Bureau PALF-Ets SS-Congo"/>
    <x v="0"/>
    <x v="3"/>
    <m/>
    <n v="1000"/>
    <n v="1.7600675865953253"/>
    <n v="568.16"/>
    <n v="-5637592.5099999998"/>
    <s v="Evariste"/>
    <s v="Décharge"/>
    <x v="0"/>
    <s v="CONGO"/>
    <s v="PALF"/>
    <s v="ɣ"/>
    <m/>
  </r>
  <r>
    <d v="2019-07-23T00:00:00"/>
    <s v="Taxi Ets SS Congo-Bureau PALF"/>
    <x v="0"/>
    <x v="3"/>
    <m/>
    <n v="1000"/>
    <n v="1.7600675865953253"/>
    <n v="568.16"/>
    <n v="-5638592.5099999998"/>
    <s v="Evariste"/>
    <s v="Décharge"/>
    <x v="0"/>
    <s v="CONGO"/>
    <s v="PALF"/>
    <s v="ɣ"/>
    <m/>
  </r>
  <r>
    <d v="2019-07-23T00:00:00"/>
    <s v="Taxi Bureau PALF-Banque BCI"/>
    <x v="0"/>
    <x v="3"/>
    <m/>
    <n v="1000"/>
    <n v="1.7600675865953253"/>
    <n v="568.16"/>
    <n v="-5639592.5099999998"/>
    <s v="Evariste"/>
    <s v="Décharge"/>
    <x v="0"/>
    <s v="CONGO"/>
    <s v="PALF"/>
    <s v="ɣ"/>
    <m/>
  </r>
  <r>
    <d v="2019-07-23T00:00:00"/>
    <s v="Taxi Banque BCI-ES TV"/>
    <x v="0"/>
    <x v="3"/>
    <m/>
    <n v="1000"/>
    <n v="1.7600675865953253"/>
    <n v="568.16"/>
    <n v="-5640592.5099999998"/>
    <s v="Evariste"/>
    <s v="Décharge"/>
    <x v="0"/>
    <s v="CONGO"/>
    <s v="PALF"/>
    <s v="ɣ"/>
    <m/>
  </r>
  <r>
    <d v="2019-07-23T00:00:00"/>
    <s v="Taxi ES TV-Le Patriote"/>
    <x v="0"/>
    <x v="3"/>
    <m/>
    <n v="1000"/>
    <n v="1.7600675865953253"/>
    <n v="568.16"/>
    <n v="-5641592.5099999998"/>
    <s v="Evariste"/>
    <s v="Décharge"/>
    <x v="0"/>
    <s v="CONGO"/>
    <s v="PALF"/>
    <s v="ɣ"/>
    <m/>
  </r>
  <r>
    <d v="2019-07-23T00:00:00"/>
    <s v="Taxi Le Patriote-Groupecongomedias"/>
    <x v="0"/>
    <x v="3"/>
    <m/>
    <n v="1000"/>
    <n v="1.7600675865953253"/>
    <n v="568.16"/>
    <n v="-5642592.5099999998"/>
    <s v="Evariste"/>
    <s v="Décharge"/>
    <x v="0"/>
    <s v="CONGO"/>
    <s v="PALF"/>
    <s v="ɣ"/>
    <m/>
  </r>
  <r>
    <d v="2019-07-23T00:00:00"/>
    <s v="Taxi groupecongomedias-Radio Rurale"/>
    <x v="0"/>
    <x v="3"/>
    <m/>
    <n v="1000"/>
    <n v="1.7600675865953253"/>
    <n v="568.16"/>
    <n v="-5643592.5099999998"/>
    <s v="Evariste"/>
    <s v="Décharge"/>
    <x v="0"/>
    <s v="CONGO"/>
    <s v="PALF"/>
    <s v="ɣ"/>
    <m/>
  </r>
  <r>
    <d v="2019-07-23T00:00:00"/>
    <s v="Taxi Radio Rurale-Firstmediac.com"/>
    <x v="0"/>
    <x v="3"/>
    <m/>
    <n v="1000"/>
    <n v="1.7600675865953253"/>
    <n v="568.16"/>
    <n v="-5644592.5099999998"/>
    <s v="Evariste"/>
    <s v="Décharge"/>
    <x v="0"/>
    <s v="CONGO"/>
    <s v="PALF"/>
    <s v="ɣ"/>
    <m/>
  </r>
  <r>
    <d v="2019-07-23T00:00:00"/>
    <s v="Taxi Firstmediac.com-La Semaine Africaine"/>
    <x v="0"/>
    <x v="3"/>
    <m/>
    <n v="1000"/>
    <n v="1.7600675865953253"/>
    <n v="568.16"/>
    <n v="-5645592.5099999998"/>
    <s v="Evariste"/>
    <s v="Décharge"/>
    <x v="0"/>
    <s v="CONGO"/>
    <s v="PALF"/>
    <s v="ɣ"/>
    <m/>
  </r>
  <r>
    <d v="2019-07-23T00:00:00"/>
    <s v="Taxi La Semaine Africaine-Radio Liberté"/>
    <x v="0"/>
    <x v="3"/>
    <m/>
    <n v="1000"/>
    <n v="1.7600675865953253"/>
    <n v="568.16"/>
    <n v="-5646592.5099999998"/>
    <s v="Evariste"/>
    <s v="Décharge"/>
    <x v="0"/>
    <s v="CONGO"/>
    <s v="PALF"/>
    <s v="ɣ"/>
    <m/>
  </r>
  <r>
    <d v="2019-07-23T00:00:00"/>
    <s v="Taxi Radio Liberté-Vox.cg"/>
    <x v="0"/>
    <x v="3"/>
    <m/>
    <n v="1000"/>
    <n v="1.7600675865953253"/>
    <n v="568.16"/>
    <n v="-5647592.5099999998"/>
    <s v="Evariste"/>
    <s v="Décharge"/>
    <x v="0"/>
    <s v="CONGO"/>
    <s v="PALF"/>
    <s v="ɣ"/>
    <m/>
  </r>
  <r>
    <d v="2019-07-23T00:00:00"/>
    <s v="Taxi vox.cg-Bureau PALF"/>
    <x v="0"/>
    <x v="3"/>
    <m/>
    <n v="1000"/>
    <n v="1.7600675865953253"/>
    <n v="568.16"/>
    <n v="-5648592.5099999998"/>
    <s v="Evariste"/>
    <s v="Décharge"/>
    <x v="0"/>
    <s v="CONGO"/>
    <s v="PALF"/>
    <s v="ɣ"/>
    <m/>
  </r>
  <r>
    <d v="2019-07-23T00:00:00"/>
    <s v="Paiement frais d'hôtel 06 nuitées du 17 au 23 juillet 2019"/>
    <x v="2"/>
    <x v="4"/>
    <m/>
    <n v="168000"/>
    <n v="296.3799308446828"/>
    <n v="566.84"/>
    <n v="-5816592.5099999998"/>
    <s v="i23c"/>
    <s v="D23"/>
    <x v="1"/>
    <s v="CONGO"/>
    <s v="PALF"/>
    <s v="o"/>
    <m/>
  </r>
  <r>
    <d v="2019-07-23T00:00:00"/>
    <s v="Taxi Hôtel-Huillerie-Beach (départ pour Brazzaville)"/>
    <x v="0"/>
    <x v="4"/>
    <m/>
    <n v="2000"/>
    <n v="3.623779239368738"/>
    <n v="551.91"/>
    <n v="-5818592.5099999998"/>
    <s v="i23c"/>
    <s v="Décharge"/>
    <x v="2"/>
    <s v="CONGO"/>
    <s v="PALF"/>
    <s v="ɣ"/>
    <m/>
  </r>
  <r>
    <d v="2019-07-23T00:00:00"/>
    <s v="Achat billet Kinshasa-Brazzaville (formalités de départ)"/>
    <x v="0"/>
    <x v="4"/>
    <m/>
    <n v="15000"/>
    <n v="27.178344295265536"/>
    <n v="551.91"/>
    <n v="-5833592.5099999998"/>
    <s v="i23c"/>
    <n v="541366"/>
    <x v="2"/>
    <s v="CONGO"/>
    <s v="PALF"/>
    <s v="o"/>
    <m/>
  </r>
  <r>
    <d v="2019-07-23T00:00:00"/>
    <s v="Paiement redevance portuaire (Formalités à Kin)/voyage mission RDC"/>
    <x v="6"/>
    <x v="4"/>
    <m/>
    <n v="1200"/>
    <n v="2.1742675436212426"/>
    <n v="551.91"/>
    <n v="-5834792.5099999998"/>
    <s v="i23c"/>
    <n v="62732"/>
    <x v="2"/>
    <s v="CONGO"/>
    <s v="PALF"/>
    <s v="o"/>
    <m/>
  </r>
  <r>
    <d v="2019-07-23T00:00:00"/>
    <s v="Cachet de sortie (frais d'immigration)/Voyage mission RDC"/>
    <x v="6"/>
    <x v="4"/>
    <m/>
    <n v="2000"/>
    <n v="3.623779239368738"/>
    <n v="551.91"/>
    <n v="-5836792.5099999998"/>
    <s v="i23c"/>
    <s v="Décharge"/>
    <x v="2"/>
    <s v="CONGO"/>
    <s v="PALF"/>
    <s v="ɣ"/>
    <m/>
  </r>
  <r>
    <d v="2019-07-23T00:00:00"/>
    <s v="Redevance portuaire (formalités coté Brazzaville)/Voyage mission RDC"/>
    <x v="6"/>
    <x v="4"/>
    <m/>
    <n v="1200"/>
    <n v="2.1742675436212426"/>
    <n v="551.91"/>
    <n v="-5837992.5099999998"/>
    <s v="i23c"/>
    <s v="oui"/>
    <x v="2"/>
    <s v="CONGO"/>
    <s v="PALF"/>
    <s v="o"/>
    <m/>
  </r>
  <r>
    <d v="2019-07-23T00:00:00"/>
    <s v="Achat jeton full (formalités du coté de Brazzaville)/voyage mission RDC"/>
    <x v="6"/>
    <x v="4"/>
    <m/>
    <n v="1000"/>
    <n v="1.811889619684369"/>
    <n v="551.91"/>
    <n v="-5838992.5099999998"/>
    <s v="i23c"/>
    <s v="oui"/>
    <x v="2"/>
    <s v="CONGO"/>
    <s v="PALF"/>
    <s v="o"/>
    <m/>
  </r>
  <r>
    <d v="2019-07-23T00:00:00"/>
    <s v="Cachet d'entrée (formalités d'arrivé immigration)/Voyage mission RDC"/>
    <x v="6"/>
    <x v="4"/>
    <m/>
    <n v="2000"/>
    <n v="3.623779239368738"/>
    <n v="551.91"/>
    <n v="-5840992.5099999998"/>
    <s v="i23c"/>
    <s v="Décharge"/>
    <x v="2"/>
    <s v="CONGO"/>
    <s v="PALF"/>
    <s v="ɣ"/>
    <m/>
  </r>
  <r>
    <d v="2019-07-23T00:00:00"/>
    <s v="Taxi Beach-Hôtel (arrivé à Brazzaville)"/>
    <x v="0"/>
    <x v="4"/>
    <m/>
    <n v="1000"/>
    <n v="1.811889619684369"/>
    <n v="551.91"/>
    <n v="-5841992.5099999998"/>
    <s v="i23c"/>
    <s v="Décharge"/>
    <x v="2"/>
    <s v="CONGO"/>
    <s v="PALF"/>
    <s v="ɣ"/>
    <m/>
  </r>
  <r>
    <d v="2019-07-23T00:00:00"/>
    <s v="Food allowance Mission Kinshasa du 17 au 23 juillet 2019"/>
    <x v="2"/>
    <x v="4"/>
    <m/>
    <n v="60000"/>
    <n v="105.84997530167243"/>
    <n v="566.84"/>
    <n v="-5901992.5099999998"/>
    <s v="i23c"/>
    <s v="Décharge"/>
    <x v="1"/>
    <s v="CONGO"/>
    <s v="PALF"/>
    <s v="ɣ"/>
    <m/>
  </r>
  <r>
    <d v="2019-07-23T00:00:00"/>
    <s v="Taxi domicile-Parking lycée pour prendre le bus à destination de NGO"/>
    <x v="0"/>
    <x v="0"/>
    <m/>
    <n v="2000"/>
    <n v="3.5201351731906505"/>
    <n v="568.16"/>
    <n v="-5903992.5099999998"/>
    <s v="Amenophys"/>
    <s v="Décharge"/>
    <x v="0"/>
    <s v="CONGO"/>
    <s v="PALF"/>
    <s v="ɣ"/>
    <m/>
  </r>
  <r>
    <d v="2019-07-23T00:00:00"/>
    <s v="Achat billet BZV-NGO"/>
    <x v="0"/>
    <x v="0"/>
    <m/>
    <n v="5000"/>
    <n v="8.8003379329766265"/>
    <n v="568.16"/>
    <n v="-5908992.5099999998"/>
    <s v="Amenophys"/>
    <s v="Décharge"/>
    <x v="0"/>
    <s v="CONGO"/>
    <s v="PALF"/>
    <s v="ɣ"/>
    <m/>
  </r>
  <r>
    <d v="2019-07-23T00:00:00"/>
    <s v="Taxi moto NGO-DJAMBALA"/>
    <x v="0"/>
    <x v="0"/>
    <m/>
    <n v="3000"/>
    <n v="5.2802027597859764"/>
    <n v="568.16"/>
    <n v="-5911992.5099999998"/>
    <s v="Amenophys"/>
    <s v="Décharge"/>
    <x v="0"/>
    <s v="CONGO"/>
    <s v="PALF"/>
    <s v="ɣ"/>
    <m/>
  </r>
  <r>
    <d v="2019-07-23T00:00:00"/>
    <s v="Taxi moto Parking djambala-hôtel pour installer l'avocat"/>
    <x v="0"/>
    <x v="0"/>
    <m/>
    <n v="500"/>
    <n v="0.88003379329766263"/>
    <n v="568.16"/>
    <n v="-5912492.5099999998"/>
    <s v="Amenophys"/>
    <s v="Décharge"/>
    <x v="0"/>
    <s v="CONGO"/>
    <s v="PALF"/>
    <s v="ɣ"/>
    <m/>
  </r>
  <r>
    <d v="2019-07-23T00:00:00"/>
    <s v="Taxi moto hôtel 1-Hôtel 2 pour l'installation du juriste"/>
    <x v="0"/>
    <x v="0"/>
    <m/>
    <n v="500"/>
    <n v="0.88003379329766263"/>
    <n v="568.16"/>
    <n v="-5912992.5099999998"/>
    <s v="Amenophys"/>
    <s v="Décharge"/>
    <x v="0"/>
    <s v="CONGO"/>
    <s v="PALF"/>
    <s v="ɣ"/>
    <m/>
  </r>
  <r>
    <d v="2019-07-23T00:00:00"/>
    <s v="Taxi moto hôtel-MAD pour effectuer la visite geôle"/>
    <x v="0"/>
    <x v="0"/>
    <m/>
    <n v="200"/>
    <n v="0.35201351731906505"/>
    <n v="568.16"/>
    <n v="-5913192.5099999998"/>
    <s v="Amenophys"/>
    <s v="Décharge"/>
    <x v="0"/>
    <s v="CONGO"/>
    <s v="PALF"/>
    <s v="ɣ"/>
    <m/>
  </r>
  <r>
    <d v="2019-07-23T00:00:00"/>
    <s v="Taxi MAD-Marché à Djambala"/>
    <x v="0"/>
    <x v="0"/>
    <m/>
    <n v="500"/>
    <n v="0.88003379329766263"/>
    <n v="568.16"/>
    <n v="-5913692.5099999998"/>
    <s v="Amenophys"/>
    <s v="Décharge"/>
    <x v="0"/>
    <s v="CONGO"/>
    <s v="PALF"/>
    <s v="ɣ"/>
    <m/>
  </r>
  <r>
    <d v="2019-07-23T00:00:00"/>
    <s v="Taxi moto marché-hôtel"/>
    <x v="0"/>
    <x v="0"/>
    <m/>
    <n v="300"/>
    <n v="0.52802027597859758"/>
    <n v="568.16"/>
    <n v="-5913992.5099999998"/>
    <s v="Amenophys"/>
    <s v="Décharge"/>
    <x v="0"/>
    <s v="CONGO"/>
    <s v="PALF"/>
    <s v="ɣ"/>
    <m/>
  </r>
  <r>
    <d v="2019-07-23T00:00:00"/>
    <s v="Taxi: Residence palf de pointe noire-Bureau Alto"/>
    <x v="0"/>
    <x v="0"/>
    <m/>
    <n v="1500"/>
    <n v="2.6401013798929882"/>
    <n v="568.16"/>
    <n v="-5915492.5099999998"/>
    <s v="Stone"/>
    <s v="Décharge"/>
    <x v="0"/>
    <s v="CONGO"/>
    <s v="PALF"/>
    <s v="ɣ"/>
    <m/>
  </r>
  <r>
    <d v="2019-07-23T00:00:00"/>
    <s v="Taxi domicile-Bureau-domicile"/>
    <x v="0"/>
    <x v="5"/>
    <m/>
    <n v="2000"/>
    <n v="3.5283325100557477"/>
    <n v="566.84"/>
    <n v="-5917492.5099999998"/>
    <s v="Shely"/>
    <s v="Décharge"/>
    <x v="1"/>
    <s v="CONGO"/>
    <s v="PALF"/>
    <s v="ɣ"/>
    <m/>
  </r>
  <r>
    <d v="2019-07-23T00:00:00"/>
    <s v="Food allowance pendant la pause"/>
    <x v="8"/>
    <x v="5"/>
    <m/>
    <n v="1000"/>
    <n v="1.7641662550278738"/>
    <n v="566.84"/>
    <n v="-5918492.5099999998"/>
    <s v="Shely"/>
    <s v="Décharge"/>
    <x v="1"/>
    <s v="CONGO"/>
    <s v="PALF"/>
    <s v="ɣ"/>
    <m/>
  </r>
  <r>
    <d v="2019-07-23T00:00:00"/>
    <s v="Taxi beac-bureau"/>
    <x v="0"/>
    <x v="5"/>
    <m/>
    <n v="2000"/>
    <n v="3.5283325100557477"/>
    <n v="566.84"/>
    <n v="-5920492.5099999998"/>
    <s v="Shely"/>
    <s v="Décharge"/>
    <x v="1"/>
    <s v="CONGO"/>
    <s v="PALF"/>
    <s v="ɣ"/>
    <m/>
  </r>
  <r>
    <d v="2019-07-23T00:00:00"/>
    <s v="Taxi moto hôtel - gare routière de Souanké pour voyage sur Ouesso"/>
    <x v="0"/>
    <x v="4"/>
    <m/>
    <n v="500"/>
    <n v="0.90594480984218451"/>
    <n v="551.91"/>
    <n v="-5920992.5099999998"/>
    <s v="IT87"/>
    <s v="décharge"/>
    <x v="2"/>
    <s v="CONGO"/>
    <s v="PALF"/>
    <s v="ɣ"/>
    <m/>
  </r>
  <r>
    <d v="2019-07-23T00:00:00"/>
    <s v="Achat billet Souanké-Ouesso"/>
    <x v="0"/>
    <x v="4"/>
    <m/>
    <n v="13000"/>
    <n v="23.554565055896795"/>
    <n v="551.91"/>
    <n v="-5933992.5099999998"/>
    <s v="IT87"/>
    <s v="décharge"/>
    <x v="2"/>
    <s v="CONGO"/>
    <s v="PALF"/>
    <s v="ɣ"/>
    <m/>
  </r>
  <r>
    <d v="2019-07-23T00:00:00"/>
    <s v="Taxi moto gare routière - agence ocean du nord pour l'achat du billet Ouesso-BZV"/>
    <x v="0"/>
    <x v="4"/>
    <m/>
    <n v="500"/>
    <n v="0.90594480984218451"/>
    <n v="551.91"/>
    <n v="-5934492.5099999998"/>
    <s v="IT87"/>
    <s v="décharge"/>
    <x v="2"/>
    <s v="CONGO"/>
    <s v="PALF"/>
    <s v="ɣ"/>
    <m/>
  </r>
  <r>
    <d v="2019-07-23T00:00:00"/>
    <s v="Taxi moto ocean du nord - stelimac pour l'achat du billet Ouesso-BZV "/>
    <x v="0"/>
    <x v="4"/>
    <m/>
    <n v="500"/>
    <n v="0.90594480984218451"/>
    <n v="551.91"/>
    <n v="-5934992.5099999998"/>
    <s v="IT87"/>
    <s v="décharge"/>
    <x v="2"/>
    <s v="CONGO"/>
    <s v="PALF"/>
    <s v="ɣ"/>
    <m/>
  </r>
  <r>
    <d v="2019-07-23T00:00:00"/>
    <s v="Achat du billet Ouesso-BZV à l'agence stelimac pour retour de mission"/>
    <x v="0"/>
    <x v="4"/>
    <m/>
    <n v="15000"/>
    <n v="27.178344295265536"/>
    <n v="551.91"/>
    <n v="-5949992.5099999998"/>
    <s v="IT87"/>
    <n v="18"/>
    <x v="2"/>
    <s v="CONGO"/>
    <s v="PALF"/>
    <s v="o"/>
    <m/>
  </r>
  <r>
    <d v="2019-07-23T00:00:00"/>
    <s v="Taxi agence stelimac - hôtel "/>
    <x v="0"/>
    <x v="4"/>
    <m/>
    <n v="500"/>
    <n v="0.90594480984218451"/>
    <n v="551.91"/>
    <n v="-5950492.5099999998"/>
    <s v="IT87"/>
    <s v="décharge"/>
    <x v="2"/>
    <s v="CONGO"/>
    <s v="PALF"/>
    <s v="ɣ"/>
    <m/>
  </r>
  <r>
    <d v="2019-07-23T00:00:00"/>
    <s v="Taxi hôtel 1 - hôtel 2"/>
    <x v="0"/>
    <x v="4"/>
    <m/>
    <n v="500"/>
    <n v="0.90594480984218451"/>
    <n v="551.91"/>
    <n v="-5950992.5099999998"/>
    <s v="IT87"/>
    <s v="décharge"/>
    <x v="2"/>
    <s v="CONGO"/>
    <s v="PALF"/>
    <s v="ɣ"/>
    <m/>
  </r>
  <r>
    <d v="2019-07-24T00:00:00"/>
    <s v="Taxi bureau-AON Jeanne Vialle"/>
    <x v="0"/>
    <x v="4"/>
    <m/>
    <n v="1000"/>
    <n v="1.811889619684369"/>
    <n v="551.91"/>
    <n v="-5951992.5099999998"/>
    <s v="ci64"/>
    <s v="décharge"/>
    <x v="2"/>
    <s v="CONGO"/>
    <s v="PALF"/>
    <s v="ɣ"/>
    <m/>
  </r>
  <r>
    <d v="2019-07-24T00:00:00"/>
    <s v="Taxi AON Jeanne Vialle-Bureau"/>
    <x v="0"/>
    <x v="4"/>
    <m/>
    <n v="1000"/>
    <n v="1.811889619684369"/>
    <n v="551.91"/>
    <n v="-5952992.5099999998"/>
    <s v="ci64"/>
    <s v="décharge"/>
    <x v="2"/>
    <s v="CONGO"/>
    <s v="PALF"/>
    <s v="ɣ"/>
    <m/>
  </r>
  <r>
    <d v="2019-07-24T00:00:00"/>
    <s v="Achat billet BZV-LOUDIMA"/>
    <x v="0"/>
    <x v="4"/>
    <m/>
    <n v="9000"/>
    <n v="16.307006577159321"/>
    <n v="551.91"/>
    <n v="-5961992.5099999998"/>
    <s v="ci64"/>
    <s v="260707302019--18"/>
    <x v="2"/>
    <s v="CONGO"/>
    <s v="PALF"/>
    <s v="o"/>
    <m/>
  </r>
  <r>
    <d v="2019-07-24T00:00:00"/>
    <s v="Taxi: Domicile-Agence Océan du Nord de la liberté"/>
    <x v="0"/>
    <x v="0"/>
    <m/>
    <n v="2500"/>
    <n v="4.4001689664883132"/>
    <n v="568.16"/>
    <n v="-5964492.5099999998"/>
    <s v="Crépin"/>
    <s v="Décharge"/>
    <x v="0"/>
    <s v="CONGO"/>
    <s v="PALF"/>
    <s v="ɣ"/>
    <m/>
  </r>
  <r>
    <d v="2019-07-24T00:00:00"/>
    <s v="Taxi moto: Agence Océan d'Owando-Hôtel"/>
    <x v="0"/>
    <x v="0"/>
    <m/>
    <n v="300"/>
    <n v="0.52802027597859758"/>
    <n v="568.16"/>
    <n v="-5964792.5099999998"/>
    <s v="Crépin"/>
    <s v="Décharge"/>
    <x v="0"/>
    <s v="CONGO"/>
    <s v="PALF"/>
    <s v="ɣ"/>
    <m/>
  </r>
  <r>
    <d v="2019-07-24T00:00:00"/>
    <s v="Taxi moto: Hôtel-Commissariat"/>
    <x v="0"/>
    <x v="0"/>
    <m/>
    <n v="300"/>
    <n v="0.52802027597859758"/>
    <n v="568.16"/>
    <n v="-5965092.5099999998"/>
    <s v="Crépin"/>
    <s v="Décharge"/>
    <x v="0"/>
    <s v="CONGO"/>
    <s v="PALF"/>
    <s v="ɣ"/>
    <m/>
  </r>
  <r>
    <d v="2019-07-24T00:00:00"/>
    <s v="Ration du prévenu"/>
    <x v="11"/>
    <x v="0"/>
    <m/>
    <n v="1000"/>
    <n v="1.7600675865953253"/>
    <n v="568.16"/>
    <n v="-5966092.5099999998"/>
    <s v="Crépin"/>
    <s v="Décharge"/>
    <x v="0"/>
    <s v="CONGO"/>
    <s v="PALF"/>
    <s v="ɣ"/>
    <m/>
  </r>
  <r>
    <d v="2019-07-24T00:00:00"/>
    <s v="Taxi moto: Commissariat-Hôtel"/>
    <x v="0"/>
    <x v="0"/>
    <m/>
    <n v="300"/>
    <n v="0.52802027597859758"/>
    <n v="568.16"/>
    <n v="-5966392.5099999998"/>
    <s v="Crépin"/>
    <s v="Décharge"/>
    <x v="0"/>
    <s v="CONGO"/>
    <s v="PALF"/>
    <s v="ɣ"/>
    <m/>
  </r>
  <r>
    <d v="2019-07-24T00:00:00"/>
    <s v="Taxi moto: Hôtel-Restaurant"/>
    <x v="0"/>
    <x v="0"/>
    <m/>
    <n v="300"/>
    <n v="0.52802027597859758"/>
    <n v="568.16"/>
    <n v="-5966692.5099999998"/>
    <s v="Crépin"/>
    <s v="Décharge"/>
    <x v="0"/>
    <s v="CONGO"/>
    <s v="PALF"/>
    <s v="ɣ"/>
    <m/>
  </r>
  <r>
    <d v="2019-07-24T00:00:00"/>
    <s v="Taxi moto: Restaurant-Hôtel "/>
    <x v="0"/>
    <x v="0"/>
    <m/>
    <n v="300"/>
    <n v="0.52802027597859758"/>
    <n v="568.16"/>
    <n v="-5966992.5099999998"/>
    <s v="Crépin"/>
    <s v="Décharge"/>
    <x v="0"/>
    <s v="CONGO"/>
    <s v="PALF"/>
    <s v="ɣ"/>
    <m/>
  </r>
  <r>
    <d v="2019-07-24T00:00:00"/>
    <s v="Taxi Résidence-DDEF"/>
    <x v="0"/>
    <x v="0"/>
    <m/>
    <n v="1000"/>
    <n v="1.7600675865953253"/>
    <n v="568.16"/>
    <n v="-5967992.5099999998"/>
    <s v="Alexis"/>
    <s v="Décharge"/>
    <x v="0"/>
    <s v="CONGO"/>
    <s v="PALF"/>
    <s v="ɣ"/>
    <m/>
  </r>
  <r>
    <d v="2019-07-24T00:00:00"/>
    <s v="Taxi DDEF-CA"/>
    <x v="0"/>
    <x v="0"/>
    <m/>
    <n v="1000"/>
    <n v="1.7600675865953253"/>
    <n v="568.16"/>
    <n v="-5968992.5099999998"/>
    <s v="Alexis"/>
    <s v="Décharge"/>
    <x v="0"/>
    <s v="CONGO"/>
    <s v="PALF"/>
    <s v="ɣ"/>
    <m/>
  </r>
  <r>
    <d v="2019-07-24T00:00:00"/>
    <s v="Taxi CA-DDEF"/>
    <x v="0"/>
    <x v="0"/>
    <m/>
    <n v="1000"/>
    <n v="1.7600675865953253"/>
    <n v="568.16"/>
    <n v="-5969992.5099999998"/>
    <s v="Alexis"/>
    <s v="Décharge"/>
    <x v="0"/>
    <s v="CONGO"/>
    <s v="PALF"/>
    <s v="ɣ"/>
    <m/>
  </r>
  <r>
    <d v="2019-07-24T00:00:00"/>
    <s v="Taxi DDEF-TGI"/>
    <x v="0"/>
    <x v="0"/>
    <m/>
    <n v="1000"/>
    <n v="1.7600675865953253"/>
    <n v="568.16"/>
    <n v="-5970992.5099999998"/>
    <s v="Alexis"/>
    <s v="Décharge"/>
    <x v="0"/>
    <s v="CONGO"/>
    <s v="PALF"/>
    <s v="ɣ"/>
    <m/>
  </r>
  <r>
    <d v="2019-07-24T00:00:00"/>
    <s v="Taxi TGI-Résidence"/>
    <x v="0"/>
    <x v="0"/>
    <m/>
    <n v="1000"/>
    <n v="1.7600675865953253"/>
    <n v="568.16"/>
    <n v="-5971992.5099999998"/>
    <s v="Alexis"/>
    <s v="Décharge"/>
    <x v="0"/>
    <s v="CONGO"/>
    <s v="PALF"/>
    <s v="ɣ"/>
    <m/>
  </r>
  <r>
    <d v="2019-07-24T00:00:00"/>
    <s v="Taxi Résidence-Agence Charden farell"/>
    <x v="0"/>
    <x v="0"/>
    <m/>
    <n v="1000"/>
    <n v="1.7600675865953253"/>
    <n v="568.16"/>
    <n v="-5972992.5099999998"/>
    <s v="Alexis"/>
    <s v="Décharge"/>
    <x v="0"/>
    <s v="CONGO"/>
    <s v="PALF"/>
    <s v="ɣ"/>
    <m/>
  </r>
  <r>
    <d v="2019-07-24T00:00:00"/>
    <s v="Taxi agence Charden Farell-Résidence"/>
    <x v="0"/>
    <x v="0"/>
    <m/>
    <n v="1000"/>
    <n v="1.7600675865953253"/>
    <n v="568.16"/>
    <n v="-5973992.5099999998"/>
    <s v="Alexis"/>
    <s v="Décharge"/>
    <x v="0"/>
    <s v="CONGO"/>
    <s v="PALF"/>
    <s v="ɣ"/>
    <m/>
  </r>
  <r>
    <d v="2019-07-24T00:00:00"/>
    <s v="Taxi Bureau-Agence Océan (Achat billet pour Nkayi)"/>
    <x v="0"/>
    <x v="4"/>
    <m/>
    <n v="1000"/>
    <n v="1.811889619684369"/>
    <n v="551.91"/>
    <n v="-5974992.5099999998"/>
    <s v="i23c"/>
    <s v="Décharge"/>
    <x v="2"/>
    <s v="CONGO"/>
    <s v="PALF"/>
    <s v="ɣ"/>
    <m/>
  </r>
  <r>
    <d v="2019-07-24T00:00:00"/>
    <s v="Achat billet Bzvl-Nkayi (mission Nkayi)"/>
    <x v="0"/>
    <x v="4"/>
    <m/>
    <n v="8000"/>
    <n v="14.495116957474952"/>
    <n v="551.91"/>
    <n v="-5982992.5099999998"/>
    <s v="i23c"/>
    <s v="250707302019--19"/>
    <x v="2"/>
    <s v="CONGO"/>
    <s v="PALF"/>
    <s v="o"/>
    <m/>
  </r>
  <r>
    <d v="2019-07-24T00:00:00"/>
    <s v="Taxi moto hôtel-Agence ocean du nord pour achat des billets"/>
    <x v="0"/>
    <x v="0"/>
    <m/>
    <n v="200"/>
    <n v="0.35201351731906505"/>
    <n v="568.16"/>
    <n v="-5983192.5099999998"/>
    <s v="Amenophys"/>
    <s v="Décharge"/>
    <x v="0"/>
    <s v="CONGO"/>
    <s v="PALF"/>
    <s v="ɣ"/>
    <m/>
  </r>
  <r>
    <d v="2019-07-24T00:00:00"/>
    <s v="Achat Billet Djambala-BZV"/>
    <x v="0"/>
    <x v="0"/>
    <m/>
    <n v="7000"/>
    <n v="12.320473106167277"/>
    <n v="568.16"/>
    <n v="-5990192.5099999998"/>
    <s v="Amenophys"/>
    <s v="OUI"/>
    <x v="0"/>
    <s v="CONGO"/>
    <s v="PALF"/>
    <s v="o"/>
    <m/>
  </r>
  <r>
    <d v="2019-07-24T00:00:00"/>
    <s v="Taxi moto Agence ocean du nord-ddefd pour rencontrer le dd mais helas ce dernier était en deplacement"/>
    <x v="0"/>
    <x v="0"/>
    <m/>
    <n v="300"/>
    <n v="0.52802027597859758"/>
    <n v="568.16"/>
    <n v="-5990492.5099999998"/>
    <s v="Amenophys"/>
    <s v="Décharge"/>
    <x v="0"/>
    <s v="CONGO"/>
    <s v="PALF"/>
    <s v="ɣ"/>
    <m/>
  </r>
  <r>
    <d v="2019-07-24T00:00:00"/>
    <s v="Taxi moto TGID-restaurant"/>
    <x v="0"/>
    <x v="0"/>
    <m/>
    <n v="300"/>
    <n v="0.52802027597859758"/>
    <n v="568.16"/>
    <n v="-5990792.5099999998"/>
    <s v="Amenophys"/>
    <s v="Décharge"/>
    <x v="0"/>
    <s v="CONGO"/>
    <s v="PALF"/>
    <s v="ɣ"/>
    <m/>
  </r>
  <r>
    <d v="2019-07-24T00:00:00"/>
    <s v="Taxi moto restaurant-hôtel à djambala"/>
    <x v="0"/>
    <x v="0"/>
    <m/>
    <n v="300"/>
    <n v="0.52802027597859758"/>
    <n v="568.16"/>
    <n v="-5991092.5099999998"/>
    <s v="Amenophys"/>
    <s v="Décharge"/>
    <x v="0"/>
    <s v="CONGO"/>
    <s v="PALF"/>
    <s v="ɣ"/>
    <m/>
  </r>
  <r>
    <d v="2019-07-24T00:00:00"/>
    <s v="Taxi moto hôtel-Agence ocean du nord djambala pour voyager"/>
    <x v="0"/>
    <x v="0"/>
    <m/>
    <n v="300"/>
    <n v="0.52802027597859758"/>
    <n v="568.16"/>
    <n v="-5991392.5099999998"/>
    <s v="Amenophys"/>
    <s v="Décharge"/>
    <x v="0"/>
    <s v="CONGO"/>
    <s v="PALF"/>
    <s v="ɣ"/>
    <m/>
  </r>
  <r>
    <d v="2019-07-24T00:00:00"/>
    <s v="Ration des detenus à Djambala du 23 Juillet 2019 soit 01 jour"/>
    <x v="11"/>
    <x v="0"/>
    <m/>
    <n v="3000"/>
    <n v="5.2802027597859764"/>
    <n v="568.16"/>
    <n v="-5994392.5099999998"/>
    <s v="Amenophys"/>
    <s v="Décharge"/>
    <x v="0"/>
    <s v="CONGO"/>
    <s v="PALF"/>
    <s v="ɣ"/>
    <m/>
  </r>
  <r>
    <d v="2019-07-24T00:00:00"/>
    <s v="Food allowance à Djambala du 23 au 25 Juillet 2019 soient 02 jours"/>
    <x v="2"/>
    <x v="0"/>
    <m/>
    <n v="20000"/>
    <n v="35.201351731906506"/>
    <n v="568.16"/>
    <n v="-6014392.5099999998"/>
    <s v="Amenophys"/>
    <s v="Décharge"/>
    <x v="0"/>
    <s v="CONGO"/>
    <s v="PALF"/>
    <s v="ɣ"/>
    <m/>
  </r>
  <r>
    <d v="2019-07-24T00:00:00"/>
    <s v="Paiement frais d'hôtel à Djambala du 23 au 25 Juillet 2019 soient 02 Nuitées"/>
    <x v="2"/>
    <x v="0"/>
    <m/>
    <n v="20000"/>
    <n v="35.201351731906506"/>
    <n v="568.16"/>
    <n v="-6034392.5099999998"/>
    <s v="Amenophys"/>
    <n v="214"/>
    <x v="0"/>
    <s v="CONGO"/>
    <s v="PALF"/>
    <s v="o"/>
    <m/>
  </r>
  <r>
    <d v="2019-07-24T00:00:00"/>
    <s v="Taxi domicile-aéroport pour prendre le vol à destination d'Impfondo, suivre le délibéré cas Onguele Thibault et autres"/>
    <x v="0"/>
    <x v="0"/>
    <m/>
    <n v="1000"/>
    <n v="1.7600675865953253"/>
    <n v="568.16"/>
    <n v="-6035392.5099999998"/>
    <s v="Jospin"/>
    <s v="Décharge"/>
    <x v="0"/>
    <s v="CONGO"/>
    <s v="PALF"/>
    <s v="ɣ"/>
    <m/>
  </r>
  <r>
    <d v="2019-07-24T00:00:00"/>
    <s v="Taxi aéroport-bureau( départ annulé pour manquement de place)"/>
    <x v="0"/>
    <x v="0"/>
    <m/>
    <n v="1000"/>
    <n v="1.7600675865953253"/>
    <n v="568.16"/>
    <n v="-6036392.5099999998"/>
    <s v="Jospin"/>
    <s v="Décharge"/>
    <x v="0"/>
    <s v="CONGO"/>
    <s v="PALF"/>
    <s v="ɣ"/>
    <m/>
  </r>
  <r>
    <d v="2019-07-24T00:00:00"/>
    <s v="Taxi: Residence Palf de pointe noire-Bureau Alto"/>
    <x v="0"/>
    <x v="0"/>
    <m/>
    <n v="1500"/>
    <n v="2.6401013798929882"/>
    <n v="568.16"/>
    <n v="-6037892.5099999998"/>
    <s v="Stone"/>
    <s v="Décharge"/>
    <x v="0"/>
    <s v="CONGO"/>
    <s v="PALF"/>
    <s v="ɣ"/>
    <m/>
  </r>
  <r>
    <d v="2019-07-24T00:00:00"/>
    <s v="Taxi: Bureau ALTO -Gendarmerie de vindoulou pour rencontrer le CB"/>
    <x v="0"/>
    <x v="0"/>
    <m/>
    <n v="2000"/>
    <n v="3.5201351731906505"/>
    <n v="568.16"/>
    <n v="-6039892.5099999998"/>
    <s v="Stone"/>
    <s v="Décharge"/>
    <x v="0"/>
    <s v="CONGO"/>
    <s v="PALF"/>
    <s v="ɣ"/>
    <m/>
  </r>
  <r>
    <d v="2019-07-24T00:00:00"/>
    <s v="Taxi: Gendarmerie de Vindoulou-TGI Pointe Noire"/>
    <x v="0"/>
    <x v="0"/>
    <m/>
    <n v="2000"/>
    <n v="3.5201351731906505"/>
    <n v="568.16"/>
    <n v="-6041892.5099999998"/>
    <s v="Stone"/>
    <s v="Décharge"/>
    <x v="0"/>
    <s v="CONGO"/>
    <s v="PALF"/>
    <s v="ɣ"/>
    <m/>
  </r>
  <r>
    <d v="2019-07-24T00:00:00"/>
    <s v="Taxi: TGI de Pointe Noire-Bureau Alto pour faire les mises à jour des dossiers"/>
    <x v="0"/>
    <x v="0"/>
    <m/>
    <n v="1500"/>
    <n v="2.6401013798929882"/>
    <n v="568.16"/>
    <n v="-6043392.5099999998"/>
    <s v="Stone"/>
    <s v="Décharge"/>
    <x v="0"/>
    <s v="CONGO"/>
    <s v="PALF"/>
    <s v="ɣ"/>
    <m/>
  </r>
  <r>
    <d v="2019-07-24T00:00:00"/>
    <s v="Taxi: Bureau Alto-Residence Palf"/>
    <x v="0"/>
    <x v="0"/>
    <m/>
    <n v="1500"/>
    <n v="2.6401013798929882"/>
    <n v="568.16"/>
    <n v="-6044892.5099999998"/>
    <s v="Stone"/>
    <s v="Décharge"/>
    <x v="0"/>
    <s v="CONGO"/>
    <s v="PALF"/>
    <s v="ɣ"/>
    <m/>
  </r>
  <r>
    <d v="2019-07-24T00:00:00"/>
    <s v="Taxi: Residence Palf-Restaurant"/>
    <x v="0"/>
    <x v="0"/>
    <m/>
    <n v="500"/>
    <n v="0.88003379329766263"/>
    <n v="568.16"/>
    <n v="-6045392.5099999998"/>
    <s v="Stone"/>
    <s v="Décharge"/>
    <x v="0"/>
    <s v="CONGO"/>
    <s v="PALF"/>
    <s v="ɣ"/>
    <m/>
  </r>
  <r>
    <d v="2019-07-24T00:00:00"/>
    <s v="Taxi: Restaurant-Residence Palf"/>
    <x v="0"/>
    <x v="0"/>
    <m/>
    <n v="500"/>
    <n v="0.88003379329766263"/>
    <n v="568.16"/>
    <n v="-6045892.5099999998"/>
    <s v="Stone"/>
    <s v="Décharge"/>
    <x v="0"/>
    <s v="CONGO"/>
    <s v="PALF"/>
    <s v="ɣ"/>
    <m/>
  </r>
  <r>
    <d v="2019-07-24T00:00:00"/>
    <s v="Taxi domicile-Bureau-domicile"/>
    <x v="0"/>
    <x v="5"/>
    <m/>
    <n v="2000"/>
    <n v="3.5283325100557477"/>
    <n v="566.84"/>
    <n v="-6047892.5099999998"/>
    <s v="Shely"/>
    <s v="Décharge"/>
    <x v="1"/>
    <s v="CONGO"/>
    <s v="PALF"/>
    <s v="ɣ"/>
    <m/>
  </r>
  <r>
    <d v="2019-07-24T00:00:00"/>
    <s v="Food allowance pendant la pause"/>
    <x v="8"/>
    <x v="5"/>
    <m/>
    <n v="1000"/>
    <n v="1.7641662550278738"/>
    <n v="566.84"/>
    <n v="-6048892.5099999998"/>
    <s v="Shely"/>
    <s v="Décharge"/>
    <x v="1"/>
    <s v="CONGO"/>
    <s v="PALF"/>
    <s v="ɣ"/>
    <m/>
  </r>
  <r>
    <d v="2019-07-24T00:00:00"/>
    <s v="Taxi hôtel - gare routière stelimac "/>
    <x v="0"/>
    <x v="4"/>
    <m/>
    <n v="500"/>
    <n v="0.90594480984218451"/>
    <n v="551.91"/>
    <n v="-6049392.5099999998"/>
    <s v="IT87"/>
    <s v="décharge"/>
    <x v="2"/>
    <s v="CONGO"/>
    <s v="PALF"/>
    <s v="ɣ"/>
    <m/>
  </r>
  <r>
    <d v="2019-07-24T00:00:00"/>
    <s v="Taxi gare routière stelimac BZV - domicile retour de mission"/>
    <x v="0"/>
    <x v="4"/>
    <m/>
    <n v="1000"/>
    <n v="1.811889619684369"/>
    <n v="551.91"/>
    <n v="-6050392.5099999998"/>
    <s v="IT87"/>
    <s v="décharge"/>
    <x v="2"/>
    <s v="CONGO"/>
    <s v="PALF"/>
    <s v="ɣ"/>
    <m/>
  </r>
  <r>
    <d v="2019-07-24T00:00:00"/>
    <s v="Paiement frais d'hôtel pour 05 nuitées du 18 au 23/07/2019"/>
    <x v="2"/>
    <x v="4"/>
    <m/>
    <n v="75000"/>
    <n v="132.31246912709054"/>
    <n v="566.84"/>
    <n v="-6125392.5099999998"/>
    <s v="IT87"/>
    <n v="160"/>
    <x v="1"/>
    <s v="CONGO"/>
    <s v="RALFF"/>
    <s v="o"/>
    <s v="13201"/>
  </r>
  <r>
    <d v="2019-07-24T00:00:00"/>
    <s v="Paiement frais d'hôtel à Ouesso 01 nuitée du 23 au 24/07/2019"/>
    <x v="2"/>
    <x v="4"/>
    <m/>
    <n v="15000"/>
    <n v="27.178344295265536"/>
    <n v="551.91"/>
    <n v="-6140392.5099999998"/>
    <s v="IT87"/>
    <n v="17"/>
    <x v="2"/>
    <s v="CONGO"/>
    <s v="PALF"/>
    <s v="o"/>
    <m/>
  </r>
  <r>
    <d v="2019-07-24T00:00:00"/>
    <s v="Food Allowance mission de Souanké du 17 au 24/07/2019"/>
    <x v="2"/>
    <x v="4"/>
    <m/>
    <n v="70000"/>
    <n v="126.83227337790582"/>
    <n v="551.91"/>
    <n v="-6210392.5099999998"/>
    <s v="IT87"/>
    <s v="décharge"/>
    <x v="2"/>
    <s v="CONGO"/>
    <s v="RALFF"/>
    <s v="ɣ"/>
    <s v="13201"/>
  </r>
  <r>
    <d v="2019-07-24T00:00:00"/>
    <s v="Taxi à BZV : bureau - palais de justice - bureau rencontrer la greffière du juge d'instruction au sujet de l'ordonnance portant libération de NGOTENI Arthur. "/>
    <x v="0"/>
    <x v="0"/>
    <m/>
    <n v="2000"/>
    <n v="3.5201351731906505"/>
    <n v="568.16"/>
    <n v="-6212392.5099999998"/>
    <s v="Herick"/>
    <s v="Décharge "/>
    <x v="0"/>
    <s v="CONGO"/>
    <s v="PALF"/>
    <s v="ɣ"/>
    <m/>
  </r>
  <r>
    <d v="2019-07-24T00:00:00"/>
    <s v="Frais de transfert à Alexis/PNR"/>
    <x v="4"/>
    <x v="2"/>
    <m/>
    <n v="3935"/>
    <n v="6.9419942135346835"/>
    <n v="566.84"/>
    <n v="-6216327.5099999998"/>
    <s v="Mavy"/>
    <s v="21/GCF"/>
    <x v="1"/>
    <s v="CONGO"/>
    <s v="PALF"/>
    <s v="o"/>
    <m/>
  </r>
  <r>
    <d v="2019-07-25T00:00:00"/>
    <s v="Taxi La Poudrière-AON Jeanne Vialle"/>
    <x v="0"/>
    <x v="4"/>
    <m/>
    <n v="1500"/>
    <n v="2.7178344295265533"/>
    <n v="551.91"/>
    <n v="-6217827.5099999998"/>
    <s v="ci64"/>
    <s v="décharge"/>
    <x v="2"/>
    <s v="CONGO"/>
    <s v="PALF"/>
    <s v="ɣ"/>
    <m/>
  </r>
  <r>
    <d v="2019-07-25T00:00:00"/>
    <s v="Achat billet LOUDIMA-SIBITI"/>
    <x v="0"/>
    <x v="4"/>
    <m/>
    <n v="5000"/>
    <n v="9.0594480984218446"/>
    <n v="551.91"/>
    <n v="-6222827.5099999998"/>
    <s v="ci64"/>
    <s v="décharge"/>
    <x v="2"/>
    <s v="CONGO"/>
    <s v="PALF"/>
    <s v="ɣ"/>
    <m/>
  </r>
  <r>
    <d v="2019-07-25T00:00:00"/>
    <s v="Taxi Gare routière sibiti-Hôtel"/>
    <x v="0"/>
    <x v="4"/>
    <m/>
    <n v="300"/>
    <n v="0.54356688590531066"/>
    <n v="551.91"/>
    <n v="-6223127.5099999998"/>
    <s v="ci64"/>
    <s v="décharge"/>
    <x v="2"/>
    <s v="CONGO"/>
    <s v="PALF"/>
    <s v="ɣ"/>
    <m/>
  </r>
  <r>
    <d v="2019-07-25T00:00:00"/>
    <s v="Taxi Hôtel-Restaurant"/>
    <x v="0"/>
    <x v="4"/>
    <m/>
    <n v="300"/>
    <n v="0.54356688590531066"/>
    <n v="551.91"/>
    <n v="-6223427.5099999998"/>
    <s v="ci64"/>
    <s v="décharge"/>
    <x v="2"/>
    <s v="CONGO"/>
    <s v="PALF"/>
    <s v="ɣ"/>
    <m/>
  </r>
  <r>
    <d v="2019-07-25T00:00:00"/>
    <s v="Taxi Restaurant-Hôtel"/>
    <x v="0"/>
    <x v="4"/>
    <m/>
    <n v="300"/>
    <n v="0.54356688590531066"/>
    <n v="551.91"/>
    <n v="-6223727.5099999998"/>
    <s v="ci64"/>
    <s v="décharge"/>
    <x v="2"/>
    <s v="CONGO"/>
    <s v="PALF"/>
    <s v="ɣ"/>
    <m/>
  </r>
  <r>
    <d v="2019-07-25T00:00:00"/>
    <s v="Taxi moto: Hôtel-DDEF"/>
    <x v="0"/>
    <x v="0"/>
    <m/>
    <n v="300"/>
    <n v="0.52802027597859758"/>
    <n v="568.16"/>
    <n v="-6224027.5099999998"/>
    <s v="Crépin"/>
    <s v="Décharge"/>
    <x v="0"/>
    <s v="CONGO"/>
    <s v="PALF"/>
    <s v="ɣ"/>
    <m/>
  </r>
  <r>
    <d v="2019-07-25T00:00:00"/>
    <s v="Taxi moto:DDEF-Commissariat"/>
    <x v="0"/>
    <x v="0"/>
    <m/>
    <n v="300"/>
    <n v="0.52802027597859758"/>
    <n v="568.16"/>
    <n v="-6224327.5099999998"/>
    <s v="Crépin"/>
    <s v="Décharge"/>
    <x v="0"/>
    <s v="CONGO"/>
    <s v="PALF"/>
    <s v="ɣ"/>
    <m/>
  </r>
  <r>
    <d v="2019-07-25T00:00:00"/>
    <s v="Ration du prévenu le matin"/>
    <x v="11"/>
    <x v="0"/>
    <m/>
    <n v="1000"/>
    <n v="1.7600675865953253"/>
    <n v="568.16"/>
    <n v="-6225327.5099999998"/>
    <s v="Crépin"/>
    <s v="Décharge"/>
    <x v="0"/>
    <s v="CONGO"/>
    <s v="PALF"/>
    <s v="ɣ"/>
    <m/>
  </r>
  <r>
    <d v="2019-07-25T00:00:00"/>
    <s v="Taxi moto: Commissariat-TGI"/>
    <x v="0"/>
    <x v="0"/>
    <m/>
    <n v="300"/>
    <n v="0.52802027597859758"/>
    <n v="568.16"/>
    <n v="-6225627.5099999998"/>
    <s v="Crépin"/>
    <s v="Décharge"/>
    <x v="0"/>
    <s v="CONGO"/>
    <s v="PALF"/>
    <s v="ɣ"/>
    <m/>
  </r>
  <r>
    <d v="2019-07-25T00:00:00"/>
    <s v="Taxi moto: TGI-DDEF pour le compte rendu à la DD"/>
    <x v="0"/>
    <x v="0"/>
    <m/>
    <n v="300"/>
    <n v="0.52802027597859758"/>
    <n v="568.16"/>
    <n v="-6225927.5099999998"/>
    <s v="Crépin"/>
    <s v="Décharge"/>
    <x v="0"/>
    <s v="CONGO"/>
    <s v="PALF"/>
    <s v="ɣ"/>
    <m/>
  </r>
  <r>
    <d v="2019-07-25T00:00:00"/>
    <s v="Taxi moto: DDEF-Hôtel"/>
    <x v="0"/>
    <x v="0"/>
    <m/>
    <n v="300"/>
    <n v="0.52802027597859758"/>
    <n v="568.16"/>
    <n v="-6226227.5099999998"/>
    <s v="Crépin"/>
    <s v="Décharge"/>
    <x v="0"/>
    <s v="CONGO"/>
    <s v="PALF"/>
    <s v="ɣ"/>
    <m/>
  </r>
  <r>
    <d v="2019-07-25T00:00:00"/>
    <s v="Taxi moto: Hôtel-Commissariat"/>
    <x v="0"/>
    <x v="0"/>
    <m/>
    <n v="300"/>
    <n v="0.52802027597859758"/>
    <n v="568.16"/>
    <n v="-6226527.5099999998"/>
    <s v="Crépin"/>
    <s v="Décharge"/>
    <x v="0"/>
    <s v="CONGO"/>
    <s v="PALF"/>
    <s v="ɣ"/>
    <m/>
  </r>
  <r>
    <d v="2019-07-25T00:00:00"/>
    <s v="Ration du prévenu le soir à Owando"/>
    <x v="11"/>
    <x v="0"/>
    <m/>
    <n v="1000"/>
    <n v="1.7600675865953253"/>
    <n v="568.16"/>
    <n v="-6227527.5099999998"/>
    <s v="Crépin"/>
    <s v="Décharge"/>
    <x v="0"/>
    <s v="CONGO"/>
    <s v="PALF"/>
    <s v="ɣ"/>
    <m/>
  </r>
  <r>
    <d v="2019-07-25T00:00:00"/>
    <s v="Taxi moto: Commissariat-Restaurant"/>
    <x v="0"/>
    <x v="0"/>
    <m/>
    <n v="300"/>
    <n v="0.52802027597859758"/>
    <n v="568.16"/>
    <n v="-6227827.5099999998"/>
    <s v="Crépin"/>
    <s v="Décharge"/>
    <x v="0"/>
    <s v="CONGO"/>
    <s v="PALF"/>
    <s v="ɣ"/>
    <m/>
  </r>
  <r>
    <d v="2019-07-25T00:00:00"/>
    <s v="Taxi moto: Reastaurant-Hôtel"/>
    <x v="0"/>
    <x v="0"/>
    <m/>
    <n v="300"/>
    <n v="0.52802027597859758"/>
    <n v="568.16"/>
    <n v="-6228127.5099999998"/>
    <s v="Crépin"/>
    <s v="Décharge"/>
    <x v="0"/>
    <s v="CONGO"/>
    <s v="PALF"/>
    <s v="ɣ"/>
    <m/>
  </r>
  <r>
    <d v="2019-07-25T00:00:00"/>
    <s v="Taxi Résidence-ACC"/>
    <x v="0"/>
    <x v="0"/>
    <m/>
    <n v="1000"/>
    <n v="1.7600675865953253"/>
    <n v="568.16"/>
    <n v="-6229127.5099999998"/>
    <s v="Alexis"/>
    <s v="Décharge"/>
    <x v="0"/>
    <s v="CONGO"/>
    <s v="PALF"/>
    <s v="ɣ"/>
    <m/>
  </r>
  <r>
    <d v="2019-07-25T00:00:00"/>
    <s v="Taxi ACC-Tchimbamba"/>
    <x v="0"/>
    <x v="0"/>
    <m/>
    <n v="1000"/>
    <n v="1.7600675865953253"/>
    <n v="568.16"/>
    <n v="-6230127.5099999998"/>
    <s v="Alexis"/>
    <s v="Décharge"/>
    <x v="0"/>
    <s v="CONGO"/>
    <s v="PALF"/>
    <s v="ɣ"/>
    <m/>
  </r>
  <r>
    <d v="2019-07-25T00:00:00"/>
    <s v="Taxi Hôtel -Aeroport"/>
    <x v="0"/>
    <x v="0"/>
    <m/>
    <n v="1000"/>
    <n v="1.7600675865953253"/>
    <n v="568.16"/>
    <n v="-6231127.5099999998"/>
    <s v="Alexis"/>
    <s v="Décharge"/>
    <x v="0"/>
    <s v="CONGO"/>
    <s v="PALF"/>
    <s v="ɣ"/>
    <m/>
  </r>
  <r>
    <d v="2019-07-25T00:00:00"/>
    <s v="Taxi Hôtel -Résidence"/>
    <x v="0"/>
    <x v="0"/>
    <m/>
    <n v="1000"/>
    <n v="1.7600675865953253"/>
    <n v="568.16"/>
    <n v="-6232127.5099999998"/>
    <s v="Alexis"/>
    <s v="Décharge"/>
    <x v="0"/>
    <s v="CONGO"/>
    <s v="PALF"/>
    <s v="ɣ"/>
    <m/>
  </r>
  <r>
    <d v="2019-07-25T00:00:00"/>
    <s v="Taxi hôtel-restaurant"/>
    <x v="0"/>
    <x v="0"/>
    <m/>
    <n v="500"/>
    <n v="0.88003379329766263"/>
    <n v="568.16"/>
    <n v="-6232627.5099999998"/>
    <s v="Alexis"/>
    <s v="Décharge"/>
    <x v="0"/>
    <s v="CONGO"/>
    <s v="PALF"/>
    <s v="ɣ"/>
    <m/>
  </r>
  <r>
    <d v="2019-07-25T00:00:00"/>
    <s v="Taxi Domicile-Agence Océan du nord (départ pour Nkayi)"/>
    <x v="0"/>
    <x v="4"/>
    <m/>
    <n v="1000"/>
    <n v="1.811889619684369"/>
    <n v="551.91"/>
    <n v="-6233627.5099999998"/>
    <s v="i23c"/>
    <s v="Décharge"/>
    <x v="2"/>
    <s v="CONGO"/>
    <s v="PALF"/>
    <s v="ɣ"/>
    <m/>
  </r>
  <r>
    <d v="2019-07-25T00:00:00"/>
    <s v="Taxi RN-Hôtel 1-Hôtel 2 (arrivé à Nkayi)"/>
    <x v="0"/>
    <x v="4"/>
    <m/>
    <n v="2000"/>
    <n v="3.623779239368738"/>
    <n v="551.91"/>
    <n v="-6235627.5099999998"/>
    <s v="i23c"/>
    <s v="Décharge"/>
    <x v="2"/>
    <s v="CONGO"/>
    <s v="PALF"/>
    <s v="ɣ"/>
    <m/>
  </r>
  <r>
    <d v="2019-07-25T00:00:00"/>
    <s v="Taxi Hôtel-Chez Yves-Marché de la base (rencontre et prospection)"/>
    <x v="0"/>
    <x v="4"/>
    <m/>
    <n v="2000"/>
    <n v="3.623779239368738"/>
    <n v="551.91"/>
    <n v="-6237627.5099999998"/>
    <s v="i23c"/>
    <s v="Décharge"/>
    <x v="2"/>
    <s v="CONGO"/>
    <s v="PALF"/>
    <s v="ɣ"/>
    <m/>
  </r>
  <r>
    <d v="2019-07-25T00:00:00"/>
    <s v="Achat boisson (rencontre avec la cible)"/>
    <x v="13"/>
    <x v="4"/>
    <m/>
    <n v="2000"/>
    <n v="3.623779239368738"/>
    <n v="551.91"/>
    <n v="-6239627.5099999998"/>
    <s v="i23c"/>
    <s v="Décharge"/>
    <x v="2"/>
    <s v="CONGO"/>
    <s v="PALF"/>
    <s v="ɣ"/>
    <m/>
  </r>
  <r>
    <d v="2019-07-25T00:00:00"/>
    <s v="Taxi Marché de la base-Hôtel (retour à l'hôtel)"/>
    <x v="0"/>
    <x v="4"/>
    <m/>
    <n v="1000"/>
    <n v="1.811889619684369"/>
    <n v="551.91"/>
    <n v="-6240627.5099999998"/>
    <s v="i23c"/>
    <s v="Décharge"/>
    <x v="2"/>
    <s v="CONGO"/>
    <s v="PALF"/>
    <s v="ɣ"/>
    <m/>
  </r>
  <r>
    <d v="2019-07-25T00:00:00"/>
    <s v="Taxi Hôtel-Restaurant-Hôtel (se ressourcer)"/>
    <x v="0"/>
    <x v="4"/>
    <m/>
    <n v="1000"/>
    <n v="1.811889619684369"/>
    <n v="551.91"/>
    <n v="-6241627.5099999998"/>
    <s v="i23c"/>
    <s v="Décharge"/>
    <x v="2"/>
    <s v="CONGO"/>
    <s v="PALF"/>
    <s v="ɣ"/>
    <m/>
  </r>
  <r>
    <d v="2019-07-25T00:00:00"/>
    <s v="Taxi domicile-aeroport pour prendre le vol à destination d'Impfondo"/>
    <x v="0"/>
    <x v="0"/>
    <m/>
    <n v="1000"/>
    <n v="1.7600675865953253"/>
    <n v="568.16"/>
    <n v="-6242627.5099999998"/>
    <s v="Jospin"/>
    <s v="Décharge"/>
    <x v="0"/>
    <s v="CONGO"/>
    <s v="PALF"/>
    <s v="ɣ"/>
    <m/>
  </r>
  <r>
    <d v="2019-07-25T00:00:00"/>
    <s v="Taxi moto à Impfondo aéroport-hôtel"/>
    <x v="0"/>
    <x v="0"/>
    <m/>
    <n v="500"/>
    <n v="0.88003379329766263"/>
    <n v="568.16"/>
    <n v="-6243127.5099999998"/>
    <s v="Jospin"/>
    <s v="Décharge"/>
    <x v="0"/>
    <s v="CONGO"/>
    <s v="PALF"/>
    <s v="ɣ"/>
    <m/>
  </r>
  <r>
    <d v="2019-07-25T00:00:00"/>
    <s v="Taxi moto à Impfondo mon hôtel-hôtel de maître Severin pour faire le point concernant les délibérés des trois affaires Djamal, Onguele Thibault et autres"/>
    <x v="0"/>
    <x v="0"/>
    <m/>
    <n v="500"/>
    <n v="0.88003379329766263"/>
    <n v="568.16"/>
    <n v="-6243627.5099999998"/>
    <s v="Jospin"/>
    <s v="Décharge"/>
    <x v="0"/>
    <s v="CONGO"/>
    <s v="PALF"/>
    <s v="ɣ"/>
    <m/>
  </r>
  <r>
    <d v="2019-07-25T00:00:00"/>
    <s v="Taxi moto à Impfondo, hôtel de maître Severin-restaurant"/>
    <x v="0"/>
    <x v="0"/>
    <m/>
    <n v="500"/>
    <n v="0.88003379329766263"/>
    <n v="568.16"/>
    <n v="-6244127.5099999998"/>
    <s v="Jospin"/>
    <s v="Décharge"/>
    <x v="0"/>
    <s v="CONGO"/>
    <s v="PALF"/>
    <s v="ɣ"/>
    <m/>
  </r>
  <r>
    <d v="2019-07-25T00:00:00"/>
    <s v="Taxi moto à Impfondo restaurant- hôtel"/>
    <x v="0"/>
    <x v="0"/>
    <m/>
    <n v="500"/>
    <n v="0.88003379329766263"/>
    <n v="568.16"/>
    <n v="-6244627.5099999998"/>
    <s v="Jospin"/>
    <s v="Décharge"/>
    <x v="0"/>
    <s v="CONGO"/>
    <s v="PALF"/>
    <s v="ɣ"/>
    <m/>
  </r>
  <r>
    <d v="2019-07-25T00:00:00"/>
    <s v="Taxi: Residence palf de pointe noire-Bureau Alto"/>
    <x v="0"/>
    <x v="0"/>
    <m/>
    <n v="1500"/>
    <n v="2.6401013798929882"/>
    <n v="568.16"/>
    <n v="-6246127.5099999998"/>
    <s v="Stone"/>
    <s v="Décharge"/>
    <x v="0"/>
    <s v="CONGO"/>
    <s v="PALF"/>
    <s v="ɣ"/>
    <m/>
  </r>
  <r>
    <d v="2019-07-25T00:00:00"/>
    <s v="Taxi: Bureau alto-Gendarmerie de Vindoulou"/>
    <x v="0"/>
    <x v="0"/>
    <m/>
    <n v="2000"/>
    <n v="3.5201351731906505"/>
    <n v="568.16"/>
    <n v="-6248127.5099999998"/>
    <s v="Stone"/>
    <s v="Décharge"/>
    <x v="0"/>
    <s v="CONGO"/>
    <s v="PALF"/>
    <s v="ɣ"/>
    <m/>
  </r>
  <r>
    <d v="2019-07-25T00:00:00"/>
    <s v="Taxi: Gendarmerie de Vindoulou-Bureau de monsieur Bello pour le dépôt de la convocation"/>
    <x v="0"/>
    <x v="0"/>
    <m/>
    <n v="2000"/>
    <n v="3.5201351731906505"/>
    <n v="568.16"/>
    <n v="-6250127.5099999998"/>
    <s v="Stone"/>
    <s v="Décharge"/>
    <x v="0"/>
    <s v="CONGO"/>
    <s v="PALF"/>
    <s v="ɣ"/>
    <m/>
  </r>
  <r>
    <d v="2019-07-25T00:00:00"/>
    <s v="Taxi: Bureau de monsieur Bello- Agence ACC rejoindre Alexis"/>
    <x v="0"/>
    <x v="0"/>
    <m/>
    <n v="1000"/>
    <n v="1.7600675865953253"/>
    <n v="568.16"/>
    <n v="-6251127.5099999998"/>
    <s v="Stone"/>
    <s v="Décharge"/>
    <x v="0"/>
    <s v="CONGO"/>
    <s v="PALF"/>
    <s v="ɣ"/>
    <m/>
  </r>
  <r>
    <d v="2019-07-25T00:00:00"/>
    <s v="Taxi: Hotel du milieu au grand marché pour chercher des chambres-Hôtel exaunel de l'aeroport"/>
    <x v="0"/>
    <x v="0"/>
    <m/>
    <n v="1000"/>
    <n v="1.7600675865953253"/>
    <n v="568.16"/>
    <n v="-6252127.5099999998"/>
    <s v="Stone"/>
    <s v="Décharge"/>
    <x v="0"/>
    <s v="CONGO"/>
    <s v="PALF"/>
    <s v="ɣ"/>
    <m/>
  </r>
  <r>
    <d v="2019-07-25T00:00:00"/>
    <s v="Taxi: Residence palf de pointe noire pour prendre nos baggages-Hôtel Exaunel"/>
    <x v="0"/>
    <x v="0"/>
    <m/>
    <n v="1000"/>
    <n v="1.7600675865953253"/>
    <n v="568.16"/>
    <n v="-6253127.5099999998"/>
    <s v="Stone"/>
    <s v="Décharge"/>
    <x v="0"/>
    <s v="CONGO"/>
    <s v="PALF"/>
    <s v="ɣ"/>
    <m/>
  </r>
  <r>
    <d v="2019-07-25T00:00:00"/>
    <s v="Taxi: Hôtel-Restaurant"/>
    <x v="0"/>
    <x v="0"/>
    <m/>
    <n v="500"/>
    <n v="0.88003379329766263"/>
    <n v="568.16"/>
    <n v="-6253627.5099999998"/>
    <s v="Stone"/>
    <s v="Décharge"/>
    <x v="0"/>
    <s v="CONGO"/>
    <s v="PALF"/>
    <s v="ɣ"/>
    <m/>
  </r>
  <r>
    <d v="2019-07-25T00:00:00"/>
    <s v="Taxi: Restaurant-Hôtel"/>
    <x v="0"/>
    <x v="0"/>
    <m/>
    <n v="500"/>
    <n v="0.88003379329766263"/>
    <n v="568.16"/>
    <n v="-6254127.5099999998"/>
    <s v="Stone"/>
    <s v="Décharge"/>
    <x v="0"/>
    <s v="CONGO"/>
    <s v="PALF"/>
    <s v="ɣ"/>
    <m/>
  </r>
  <r>
    <d v="2019-07-25T00:00:00"/>
    <s v="Taxi domicile-Bureau-domicile"/>
    <x v="0"/>
    <x v="5"/>
    <m/>
    <n v="2000"/>
    <n v="3.5283325100557477"/>
    <n v="566.84"/>
    <n v="-6256127.5099999998"/>
    <s v="Shely"/>
    <s v="Décharge"/>
    <x v="1"/>
    <s v="CONGO"/>
    <s v="PALF"/>
    <s v="ɣ"/>
    <m/>
  </r>
  <r>
    <d v="2019-07-25T00:00:00"/>
    <s v="Food allowance pendant la pause"/>
    <x v="8"/>
    <x v="5"/>
    <m/>
    <n v="1000"/>
    <n v="1.7641662550278738"/>
    <n v="566.84"/>
    <n v="-6257127.5099999998"/>
    <s v="Shely"/>
    <s v="Décharge"/>
    <x v="1"/>
    <s v="CONGO"/>
    <s v="PALF"/>
    <s v="ɣ"/>
    <m/>
  </r>
  <r>
    <d v="2019-07-26T00:00:00"/>
    <s v="Course taxi à SIBITI"/>
    <x v="0"/>
    <x v="4"/>
    <m/>
    <n v="2700"/>
    <n v="4.8921019731477964"/>
    <n v="551.91"/>
    <n v="-6259827.5099999998"/>
    <s v="ci64"/>
    <s v="décharge"/>
    <x v="2"/>
    <s v="CONGO"/>
    <s v="PALF"/>
    <s v="ɣ"/>
    <m/>
  </r>
  <r>
    <d v="2019-07-26T00:00:00"/>
    <s v="Achat boisson et repas pour la cible en renforcement de la confiance"/>
    <x v="13"/>
    <x v="4"/>
    <m/>
    <n v="3000"/>
    <n v="5.4356688590531066"/>
    <n v="551.91"/>
    <n v="-6262827.5099999998"/>
    <s v="ci64"/>
    <s v="décharge"/>
    <x v="2"/>
    <s v="CONGO"/>
    <s v="PALF"/>
    <s v="ɣ"/>
    <m/>
  </r>
  <r>
    <d v="2019-07-26T00:00:00"/>
    <s v="Taxi moto: Hôtel-DDEF"/>
    <x v="0"/>
    <x v="0"/>
    <m/>
    <n v="300"/>
    <n v="0.52802027597859758"/>
    <n v="568.16"/>
    <n v="-6263127.5099999998"/>
    <s v="Crépin"/>
    <s v="Décharge"/>
    <x v="0"/>
    <s v="CONGO"/>
    <s v="PALF"/>
    <s v="ɣ"/>
    <m/>
  </r>
  <r>
    <d v="2019-07-26T00:00:00"/>
    <s v="Taxi moto: DDEFF-TGI"/>
    <x v="0"/>
    <x v="0"/>
    <m/>
    <n v="300"/>
    <n v="0.52802027597859758"/>
    <n v="568.16"/>
    <n v="-6263427.5099999998"/>
    <s v="Crépin"/>
    <s v="Décharge"/>
    <x v="0"/>
    <s v="CONGO"/>
    <s v="PALF"/>
    <s v="ɣ"/>
    <m/>
  </r>
  <r>
    <d v="2019-07-26T00:00:00"/>
    <s v="Taxi moto:TGI-Commissariat"/>
    <x v="0"/>
    <x v="0"/>
    <m/>
    <n v="300"/>
    <n v="0.52802027597859758"/>
    <n v="568.16"/>
    <n v="-6263727.5099999998"/>
    <s v="Crépin"/>
    <s v="Décharge"/>
    <x v="0"/>
    <s v="CONGO"/>
    <s v="PALF"/>
    <s v="ɣ"/>
    <m/>
  </r>
  <r>
    <d v="2019-07-26T00:00:00"/>
    <s v="Ration du prévenu le matin"/>
    <x v="11"/>
    <x v="0"/>
    <m/>
    <n v="1000"/>
    <n v="1.7600675865953253"/>
    <n v="568.16"/>
    <n v="-6264727.5099999998"/>
    <s v="Crépin"/>
    <s v="Décharge"/>
    <x v="0"/>
    <s v="CONGO"/>
    <s v="PALF"/>
    <s v="ɣ"/>
    <m/>
  </r>
  <r>
    <d v="2019-07-26T00:00:00"/>
    <s v="Taxi moto: Commissariat-DDEF pour compte rendu"/>
    <x v="0"/>
    <x v="0"/>
    <m/>
    <n v="300"/>
    <n v="0.52802027597859758"/>
    <n v="568.16"/>
    <n v="-6265027.5099999998"/>
    <s v="Crépin"/>
    <s v="Décharge"/>
    <x v="0"/>
    <s v="CONGO"/>
    <s v="PALF"/>
    <s v="ɣ"/>
    <m/>
  </r>
  <r>
    <d v="2019-07-26T00:00:00"/>
    <s v="Taxi moto: DDEF-Agence Ocean du Nord Owando pour reservation à destination d'Oyo"/>
    <x v="0"/>
    <x v="0"/>
    <m/>
    <n v="300"/>
    <n v="0.52802027597859758"/>
    <n v="568.16"/>
    <n v="-6265327.5099999998"/>
    <s v="Crépin"/>
    <s v="Décharge"/>
    <x v="0"/>
    <s v="CONGO"/>
    <s v="PALF"/>
    <s v="ɣ"/>
    <m/>
  </r>
  <r>
    <d v="2019-07-26T00:00:00"/>
    <s v="Achat Billet: Owando-Oyo"/>
    <x v="0"/>
    <x v="0"/>
    <m/>
    <n v="3000"/>
    <n v="5.2802027597859764"/>
    <n v="568.16"/>
    <n v="-6268327.5099999998"/>
    <s v="Crépin"/>
    <n v="15"/>
    <x v="0"/>
    <s v="CONGO"/>
    <s v="PALF"/>
    <s v="o"/>
    <m/>
  </r>
  <r>
    <d v="2019-07-26T00:00:00"/>
    <s v="Taxi moto: Agence Océan du Nord-agence Charden farell"/>
    <x v="0"/>
    <x v="0"/>
    <m/>
    <n v="300"/>
    <n v="0.52802027597859758"/>
    <n v="568.16"/>
    <n v="-6268627.5099999998"/>
    <s v="Crépin"/>
    <s v="Décharge"/>
    <x v="0"/>
    <s v="CONGO"/>
    <s v="PALF"/>
    <s v="ɣ"/>
    <m/>
  </r>
  <r>
    <d v="2019-07-26T00:00:00"/>
    <s v="Taxi moto:  Agence Charden farell-Hôtel"/>
    <x v="0"/>
    <x v="0"/>
    <m/>
    <n v="300"/>
    <n v="0.52802027597859758"/>
    <n v="568.16"/>
    <n v="-6268927.5099999998"/>
    <s v="Crépin"/>
    <s v="Décharge"/>
    <x v="0"/>
    <s v="CONGO"/>
    <s v="PALF"/>
    <s v="ɣ"/>
    <m/>
  </r>
  <r>
    <d v="2019-07-26T00:00:00"/>
    <s v="Taxi moto: Hôtel-Commissariat"/>
    <x v="0"/>
    <x v="0"/>
    <m/>
    <n v="300"/>
    <n v="0.52802027597859758"/>
    <n v="568.16"/>
    <n v="-6269227.5099999998"/>
    <s v="Crépin"/>
    <s v="Décharge"/>
    <x v="0"/>
    <s v="CONGO"/>
    <s v="PALF"/>
    <s v="ɣ"/>
    <m/>
  </r>
  <r>
    <d v="2019-07-26T00:00:00"/>
    <s v="Ration du soir du prévenu"/>
    <x v="11"/>
    <x v="0"/>
    <m/>
    <n v="1000"/>
    <n v="1.7600675865953253"/>
    <n v="568.16"/>
    <n v="-6270227.5099999998"/>
    <s v="Crépin"/>
    <s v="Décharge"/>
    <x v="0"/>
    <s v="CONGO"/>
    <s v="PALF"/>
    <s v="ɣ"/>
    <m/>
  </r>
  <r>
    <d v="2019-07-26T00:00:00"/>
    <s v="Taxi moto: Commissariat-Restaurant"/>
    <x v="0"/>
    <x v="0"/>
    <m/>
    <n v="300"/>
    <n v="0.52802027597859758"/>
    <n v="568.16"/>
    <n v="-6270527.5099999998"/>
    <s v="Crépin"/>
    <s v="Décharge"/>
    <x v="0"/>
    <s v="CONGO"/>
    <s v="PALF"/>
    <s v="ɣ"/>
    <m/>
  </r>
  <r>
    <d v="2019-07-26T00:00:00"/>
    <s v="Taxi moto: Restaurant-Hôtel "/>
    <x v="0"/>
    <x v="0"/>
    <m/>
    <n v="300"/>
    <n v="0.52802027597859758"/>
    <n v="568.16"/>
    <n v="-6270827.5099999998"/>
    <s v="Crépin"/>
    <s v="Décharge"/>
    <x v="0"/>
    <s v="CONGO"/>
    <s v="PALF"/>
    <s v="ɣ"/>
    <m/>
  </r>
  <r>
    <d v="2019-07-26T00:00:00"/>
    <s v="Food Allowance à Owando du 24 au 26/07/2019"/>
    <x v="2"/>
    <x v="0"/>
    <m/>
    <n v="20000"/>
    <n v="35.201351731906506"/>
    <n v="568.16"/>
    <n v="-6290827.5099999998"/>
    <s v="Crépin"/>
    <s v="Décharge"/>
    <x v="0"/>
    <s v="CONGO"/>
    <s v="PALF"/>
    <s v="ɣ"/>
    <m/>
  </r>
  <r>
    <d v="2019-07-26T00:00:00"/>
    <s v="Frais de transfert à i23c/NKAYI"/>
    <x v="4"/>
    <x v="2"/>
    <m/>
    <n v="1860"/>
    <n v="3.2813492343518451"/>
    <n v="566.84"/>
    <n v="-6292687.5099999998"/>
    <s v="Mavy"/>
    <s v="30/GCF"/>
    <x v="1"/>
    <s v="CONGO"/>
    <s v="PALF"/>
    <s v="o"/>
    <m/>
  </r>
  <r>
    <d v="2019-07-26T00:00:00"/>
    <s v="Frais de transfert à Alexis/PNR"/>
    <x v="4"/>
    <x v="2"/>
    <m/>
    <n v="4500"/>
    <n v="7.9387481476254314"/>
    <n v="566.84"/>
    <n v="-6297187.5099999998"/>
    <s v="Mavy"/>
    <s v="31/GCF"/>
    <x v="1"/>
    <s v="CONGO"/>
    <s v="PALF"/>
    <s v="o"/>
    <m/>
  </r>
  <r>
    <d v="2019-07-26T00:00:00"/>
    <s v="Frais de transfert à Jospin/IMPFONDO"/>
    <x v="4"/>
    <x v="2"/>
    <m/>
    <n v="2835"/>
    <n v="5.0014113330040217"/>
    <n v="566.84"/>
    <n v="-6300022.5099999998"/>
    <s v="Mavy"/>
    <s v="32/GCF"/>
    <x v="1"/>
    <s v="CONGO"/>
    <s v="PALF"/>
    <s v="o"/>
    <m/>
  </r>
  <r>
    <d v="2019-07-26T00:00:00"/>
    <s v="Frais de transfert à Crépin/OWANDO"/>
    <x v="4"/>
    <x v="2"/>
    <m/>
    <n v="1130"/>
    <n v="1.9935078681814973"/>
    <n v="566.84"/>
    <n v="-6301152.5099999998"/>
    <s v="Mavy"/>
    <s v="33/GCF"/>
    <x v="1"/>
    <s v="CONGO"/>
    <s v="PALF"/>
    <s v="o"/>
    <m/>
  </r>
  <r>
    <d v="2019-07-26T00:00:00"/>
    <s v="Frais de transfert à CI64/SIBITI"/>
    <x v="4"/>
    <x v="2"/>
    <m/>
    <n v="1840"/>
    <n v="3.2460659092512878"/>
    <n v="566.84"/>
    <n v="-6302992.5099999998"/>
    <s v="Mavy"/>
    <s v="34/GCF"/>
    <x v="1"/>
    <s v="CONGO"/>
    <s v="PALF"/>
    <s v="o"/>
    <m/>
  </r>
  <r>
    <d v="2019-07-26T00:00:00"/>
    <s v="Taxi Hôtel-ACC"/>
    <x v="0"/>
    <x v="0"/>
    <m/>
    <n v="1000"/>
    <n v="1.7600675865953253"/>
    <n v="568.16"/>
    <n v="-6303992.5099999998"/>
    <s v="Alexis"/>
    <s v="Décharge"/>
    <x v="0"/>
    <s v="CONGO"/>
    <s v="PALF"/>
    <s v="ɣ"/>
    <m/>
  </r>
  <r>
    <d v="2019-07-26T00:00:00"/>
    <s v="Taxi ACC-Résidence"/>
    <x v="0"/>
    <x v="0"/>
    <m/>
    <n v="1000"/>
    <n v="1.7600675865953253"/>
    <n v="568.16"/>
    <n v="-6304992.5099999998"/>
    <s v="Alexis"/>
    <s v="Décharge"/>
    <x v="0"/>
    <s v="CONGO"/>
    <s v="PALF"/>
    <s v="ɣ"/>
    <m/>
  </r>
  <r>
    <d v="2019-07-26T00:00:00"/>
    <s v="Taxi Résidence-ACC"/>
    <x v="0"/>
    <x v="0"/>
    <m/>
    <n v="1000"/>
    <n v="1.7600675865953253"/>
    <n v="568.16"/>
    <n v="-6305992.5099999998"/>
    <s v="Alexis"/>
    <s v="Décharge"/>
    <x v="0"/>
    <s v="CONGO"/>
    <s v="PALF"/>
    <s v="ɣ"/>
    <m/>
  </r>
  <r>
    <d v="2019-07-26T00:00:00"/>
    <s v="Taxi ACC-Résidence"/>
    <x v="0"/>
    <x v="0"/>
    <m/>
    <n v="1000"/>
    <n v="1.7600675865953253"/>
    <n v="568.16"/>
    <n v="-6306992.5099999998"/>
    <s v="Alexis"/>
    <s v="Décharge"/>
    <x v="0"/>
    <s v="CONGO"/>
    <s v="PALF"/>
    <s v="ɣ"/>
    <m/>
  </r>
  <r>
    <d v="2019-07-26T00:00:00"/>
    <s v="Taxi Résidence-TGI"/>
    <x v="0"/>
    <x v="0"/>
    <m/>
    <n v="1000"/>
    <n v="1.7600675865953253"/>
    <n v="568.16"/>
    <n v="-6307992.5099999998"/>
    <s v="Alexis"/>
    <s v="Décharge"/>
    <x v="0"/>
    <s v="CONGO"/>
    <s v="PALF"/>
    <s v="ɣ"/>
    <m/>
  </r>
  <r>
    <d v="2019-07-26T00:00:00"/>
    <s v="Taxi TGI-Mawata"/>
    <x v="0"/>
    <x v="0"/>
    <m/>
    <n v="1000"/>
    <n v="1.7600675865953253"/>
    <n v="568.16"/>
    <n v="-6308992.5099999998"/>
    <s v="Alexis"/>
    <s v="Décharge"/>
    <x v="0"/>
    <s v="CONGO"/>
    <s v="PALF"/>
    <s v="ɣ"/>
    <m/>
  </r>
  <r>
    <d v="2019-07-26T00:00:00"/>
    <s v="Taxi Mawata-Restaurant"/>
    <x v="0"/>
    <x v="0"/>
    <m/>
    <n v="1000"/>
    <n v="1.7600675865953253"/>
    <n v="568.16"/>
    <n v="-6309992.5099999998"/>
    <s v="Alexis"/>
    <s v="Décharge"/>
    <x v="0"/>
    <s v="CONGO"/>
    <s v="PALF"/>
    <s v="ɣ"/>
    <m/>
  </r>
  <r>
    <d v="2019-07-26T00:00:00"/>
    <s v="Taxi Restaurant-hôtel"/>
    <x v="0"/>
    <x v="0"/>
    <m/>
    <n v="1000"/>
    <n v="1.7600675865953253"/>
    <n v="568.16"/>
    <n v="-6310992.5099999998"/>
    <s v="Alexis"/>
    <s v="Décharge"/>
    <x v="0"/>
    <s v="CONGO"/>
    <s v="PALF"/>
    <s v="ɣ"/>
    <m/>
  </r>
  <r>
    <d v="2019-07-26T00:00:00"/>
    <s v="Expédition du materiel PALF PNR à BZV par ACC EXPRESS"/>
    <x v="12"/>
    <x v="2"/>
    <m/>
    <n v="115000"/>
    <n v="202.4077724584624"/>
    <n v="568.16"/>
    <n v="-6425992.5099999998"/>
    <s v="Alexis"/>
    <n v="7373"/>
    <x v="0"/>
    <s v="CONGO"/>
    <s v="PALF"/>
    <s v="o"/>
    <m/>
  </r>
  <r>
    <d v="2019-07-26T00:00:00"/>
    <s v="Taxi Hôtel-Marché central-La gare (investigation sur terrain)"/>
    <x v="0"/>
    <x v="4"/>
    <m/>
    <n v="2000"/>
    <n v="3.623779239368738"/>
    <n v="551.91"/>
    <n v="-6427992.5099999998"/>
    <s v="i23c"/>
    <s v="Décharge"/>
    <x v="2"/>
    <s v="CONGO"/>
    <s v="PALF"/>
    <s v="ɣ"/>
    <m/>
  </r>
  <r>
    <d v="2019-07-26T00:00:00"/>
    <s v="Achat boisson (rencontre avec une cible)"/>
    <x v="13"/>
    <x v="4"/>
    <m/>
    <n v="2000"/>
    <n v="3.623779239368738"/>
    <n v="551.91"/>
    <n v="-6429992.5099999998"/>
    <s v="i23c"/>
    <s v="Décharge"/>
    <x v="2"/>
    <s v="CONGO"/>
    <s v="PALF"/>
    <s v="ɣ"/>
    <m/>
  </r>
  <r>
    <d v="2019-07-26T00:00:00"/>
    <s v="Taxi La gare-Dépôt de Gaz-Chez Hervé (investigation et rencontre)"/>
    <x v="0"/>
    <x v="4"/>
    <m/>
    <n v="2000"/>
    <n v="3.623779239368738"/>
    <n v="551.91"/>
    <n v="-6431992.5099999998"/>
    <s v="i23c"/>
    <s v="Décharge"/>
    <x v="2"/>
    <s v="CONGO"/>
    <s v="PALF"/>
    <s v="ɣ"/>
    <m/>
  </r>
  <r>
    <d v="2019-07-26T00:00:00"/>
    <s v="Taxi Chez Hervé-Charden Farell-Marché RN (retrait et prospection)"/>
    <x v="0"/>
    <x v="4"/>
    <m/>
    <n v="2000"/>
    <n v="3.623779239368738"/>
    <n v="551.91"/>
    <n v="-6433992.5099999998"/>
    <s v="i23c"/>
    <s v="Décharge"/>
    <x v="2"/>
    <s v="CONGO"/>
    <s v="PALF"/>
    <s v="ɣ"/>
    <m/>
  </r>
  <r>
    <d v="2019-07-26T00:00:00"/>
    <s v="Taxi Marché RN-Marché Mabomo-Chez Matiti (investigation et rencontre avec la cible)"/>
    <x v="0"/>
    <x v="4"/>
    <m/>
    <n v="2000"/>
    <n v="3.623779239368738"/>
    <n v="551.91"/>
    <n v="-6435992.5099999998"/>
    <s v="i23c"/>
    <s v="Décharge"/>
    <x v="2"/>
    <s v="CONGO"/>
    <s v="PALF"/>
    <s v="ɣ"/>
    <m/>
  </r>
  <r>
    <d v="2019-07-26T00:00:00"/>
    <s v="Taxi Chez Matiti-Hôtel (retour à l'hôtel)"/>
    <x v="0"/>
    <x v="4"/>
    <m/>
    <n v="800"/>
    <n v="1.4495116957474952"/>
    <n v="551.91"/>
    <n v="-6436792.5099999998"/>
    <s v="i23c"/>
    <s v="Décharge"/>
    <x v="2"/>
    <s v="CONGO"/>
    <s v="PALF"/>
    <s v="ɣ"/>
    <m/>
  </r>
  <r>
    <d v="2019-07-26T00:00:00"/>
    <s v="Achat repas (rencontre avec 2 cibles)"/>
    <x v="13"/>
    <x v="4"/>
    <m/>
    <n v="3500"/>
    <n v="6.3416136688952909"/>
    <n v="551.91"/>
    <n v="-6440292.5099999998"/>
    <s v="i23c"/>
    <s v="Décharge"/>
    <x v="2"/>
    <s v="CONGO"/>
    <s v="PALF"/>
    <s v="ɣ"/>
    <m/>
  </r>
  <r>
    <d v="2019-07-26T00:00:00"/>
    <s v="Taxi moto à Impfondo, hôtel -DDEF pour civilités au DD et compte rendu de l'audience"/>
    <x v="0"/>
    <x v="0"/>
    <m/>
    <n v="500"/>
    <n v="0.88003379329766263"/>
    <n v="568.16"/>
    <n v="-6440792.5099999998"/>
    <s v="Jospin"/>
    <s v="Décharge"/>
    <x v="0"/>
    <s v="CONGO"/>
    <s v="PALF"/>
    <s v="ɣ"/>
    <m/>
  </r>
  <r>
    <d v="2019-07-26T00:00:00"/>
    <s v="Taxi moto à Impfondo, DDEF-agence Air Congo pour achat de billet retour à Brazzaville"/>
    <x v="0"/>
    <x v="0"/>
    <m/>
    <n v="500"/>
    <n v="0.88003379329766263"/>
    <n v="568.16"/>
    <n v="-6441292.5099999998"/>
    <s v="Jospin"/>
    <s v="Décharge"/>
    <x v="0"/>
    <s v="CONGO"/>
    <s v="PALF"/>
    <s v="ɣ"/>
    <m/>
  </r>
  <r>
    <d v="2019-07-26T00:00:00"/>
    <s v="Achat billet d'avion Impfondo -Brazzaville à Air Congo"/>
    <x v="14"/>
    <x v="0"/>
    <m/>
    <n v="60000"/>
    <n v="105.60405519571952"/>
    <n v="568.16"/>
    <n v="-6501292.5099999998"/>
    <s v="Jospin"/>
    <n v="11"/>
    <x v="0"/>
    <s v="CONGO"/>
    <s v="RALFF"/>
    <s v="o"/>
    <s v="22101"/>
  </r>
  <r>
    <d v="2019-07-26T00:00:00"/>
    <s v="Taxi moto à Impfondo, Agence Air Congo-retour à la DDEF, rencontrer le chef faune"/>
    <x v="0"/>
    <x v="0"/>
    <m/>
    <n v="500"/>
    <n v="0.88003379329766263"/>
    <n v="568.16"/>
    <n v="-6501792.5099999998"/>
    <s v="Jospin"/>
    <s v="Décharge"/>
    <x v="0"/>
    <s v="CONGO"/>
    <s v="PALF"/>
    <s v="ɣ"/>
    <m/>
  </r>
  <r>
    <d v="2019-07-26T00:00:00"/>
    <s v="Taxi moto à Impfondo, DDEF-Restaurant"/>
    <x v="0"/>
    <x v="0"/>
    <m/>
    <n v="500"/>
    <n v="0.88003379329766263"/>
    <n v="568.16"/>
    <n v="-6502292.5099999998"/>
    <s v="Jospin"/>
    <s v="Décharge"/>
    <x v="0"/>
    <s v="CONGO"/>
    <s v="PALF"/>
    <s v="ɣ"/>
    <m/>
  </r>
  <r>
    <d v="2019-07-26T00:00:00"/>
    <s v="Taxi moto à Impfondo, restaurant-hôtel"/>
    <x v="0"/>
    <x v="0"/>
    <m/>
    <n v="500"/>
    <n v="0.88003379329766263"/>
    <n v="568.16"/>
    <n v="-6502792.5099999998"/>
    <s v="Jospin"/>
    <s v="Décharge"/>
    <x v="0"/>
    <s v="CONGO"/>
    <s v="PALF"/>
    <s v="ɣ"/>
    <m/>
  </r>
  <r>
    <d v="2019-07-26T00:00:00"/>
    <s v="Taxi moto à Impfondo, hôtel- DDEF pour rencontrer le chef faune qui m'avait appelé pour m'expliquer sa rencontre avec le Procureur pour la situation des scéllés"/>
    <x v="0"/>
    <x v="0"/>
    <m/>
    <n v="500"/>
    <n v="0.88003379329766263"/>
    <n v="568.16"/>
    <n v="-6503292.5099999998"/>
    <s v="Jospin"/>
    <s v="Décharge"/>
    <x v="0"/>
    <s v="CONGO"/>
    <s v="PALF"/>
    <s v="ɣ"/>
    <m/>
  </r>
  <r>
    <d v="2019-07-26T00:00:00"/>
    <s v="Taxi moto à Impfondo, DDEF-Charden Farell pour le retrait des fonds"/>
    <x v="0"/>
    <x v="0"/>
    <m/>
    <n v="500"/>
    <n v="0.88003379329766263"/>
    <n v="568.16"/>
    <n v="-6503792.5099999998"/>
    <s v="Jospin"/>
    <s v="Décharge"/>
    <x v="0"/>
    <s v="CONGO"/>
    <s v="PALF"/>
    <s v="ɣ"/>
    <m/>
  </r>
  <r>
    <d v="2019-07-26T00:00:00"/>
    <s v="Taxi moto à Impfondo, Charden Farell- Maison d'arrêt pour la visite geôle"/>
    <x v="0"/>
    <x v="0"/>
    <m/>
    <n v="500"/>
    <n v="0.88003379329766263"/>
    <n v="568.16"/>
    <n v="-6504292.5099999998"/>
    <s v="Jospin"/>
    <s v="Décharge"/>
    <x v="0"/>
    <s v="CONGO"/>
    <s v="PALF"/>
    <s v="ɣ"/>
    <m/>
  </r>
  <r>
    <d v="2019-07-26T00:00:00"/>
    <s v="Taxi moto à Impfondo, Maison d'arrêt-hôtel"/>
    <x v="0"/>
    <x v="0"/>
    <m/>
    <n v="500"/>
    <n v="0.88003379329766263"/>
    <n v="568.16"/>
    <n v="-6504792.5099999998"/>
    <s v="Jospin"/>
    <s v="Décharge"/>
    <x v="0"/>
    <s v="CONGO"/>
    <s v="PALF"/>
    <s v="ɣ"/>
    <m/>
  </r>
  <r>
    <d v="2019-07-26T00:00:00"/>
    <s v="Taxi moto à Impfondo, hôtel-restaurant"/>
    <x v="0"/>
    <x v="0"/>
    <m/>
    <n v="500"/>
    <n v="0.88003379329766263"/>
    <n v="568.16"/>
    <n v="-6505292.5099999998"/>
    <s v="Jospin"/>
    <s v="Décharge"/>
    <x v="0"/>
    <s v="CONGO"/>
    <s v="PALF"/>
    <s v="ɣ"/>
    <m/>
  </r>
  <r>
    <d v="2019-07-26T00:00:00"/>
    <s v="Taxi moto à Impfondo, restaurant-hôtel"/>
    <x v="0"/>
    <x v="0"/>
    <m/>
    <n v="500"/>
    <n v="0.88003379329766263"/>
    <n v="568.16"/>
    <n v="-6505792.5099999998"/>
    <s v="Jospin"/>
    <s v="Décharge"/>
    <x v="0"/>
    <s v="CONGO"/>
    <s v="PALF"/>
    <s v="ɣ"/>
    <m/>
  </r>
  <r>
    <d v="2019-07-26T00:00:00"/>
    <s v="Taxi: Hôtel-Bureau ALTO"/>
    <x v="0"/>
    <x v="0"/>
    <m/>
    <n v="1500"/>
    <n v="2.6401013798929882"/>
    <n v="568.16"/>
    <n v="-6507292.5099999998"/>
    <s v="Stone"/>
    <s v="Décharge"/>
    <x v="0"/>
    <s v="CONGO"/>
    <s v="PALF"/>
    <s v="ɣ"/>
    <m/>
  </r>
  <r>
    <d v="2019-07-26T00:00:00"/>
    <s v="Taxi: Bureau alto-Gendarmerie de Vindoulou"/>
    <x v="0"/>
    <x v="0"/>
    <m/>
    <n v="2000"/>
    <n v="3.5201351731906505"/>
    <n v="568.16"/>
    <n v="-6509292.5099999998"/>
    <s v="Stone"/>
    <s v="Décharge"/>
    <x v="0"/>
    <s v="CONGO"/>
    <s v="PALF"/>
    <s v="ɣ"/>
    <m/>
  </r>
  <r>
    <d v="2019-07-26T00:00:00"/>
    <s v="Taxi: Gendarmerie vindoulou Bureau ALTO"/>
    <x v="0"/>
    <x v="0"/>
    <m/>
    <n v="2000"/>
    <n v="3.5201351731906505"/>
    <n v="568.16"/>
    <n v="-6511292.5099999998"/>
    <s v="Stone"/>
    <s v="Décharge"/>
    <x v="0"/>
    <s v="CONGO"/>
    <s v="PALF"/>
    <s v="ɣ"/>
    <m/>
  </r>
  <r>
    <d v="2019-07-26T00:00:00"/>
    <s v="Taxi: Bureau ALTO-Hôtel"/>
    <x v="0"/>
    <x v="0"/>
    <m/>
    <n v="1500"/>
    <n v="2.6401013798929882"/>
    <n v="568.16"/>
    <n v="-6512792.5099999998"/>
    <s v="Stone"/>
    <s v="Décharge"/>
    <x v="0"/>
    <s v="CONGO"/>
    <s v="PALF"/>
    <s v="ɣ"/>
    <m/>
  </r>
  <r>
    <d v="2019-07-26T00:00:00"/>
    <s v="Taxi domicile-Bureau-domicile"/>
    <x v="0"/>
    <x v="5"/>
    <m/>
    <n v="2000"/>
    <n v="3.5283325100557477"/>
    <n v="566.84"/>
    <n v="-6514792.5099999998"/>
    <s v="Shely"/>
    <s v="Décharge"/>
    <x v="1"/>
    <s v="CONGO"/>
    <s v="PALF"/>
    <s v="ɣ"/>
    <m/>
  </r>
  <r>
    <d v="2019-07-26T00:00:00"/>
    <s v="Food allowance pendant la pause"/>
    <x v="8"/>
    <x v="5"/>
    <m/>
    <n v="1000"/>
    <n v="1.7641662550278738"/>
    <n v="566.84"/>
    <n v="-6515792.5099999998"/>
    <s v="Shely"/>
    <s v="Décharge"/>
    <x v="1"/>
    <s v="CONGO"/>
    <s v="PALF"/>
    <s v="ɣ"/>
    <m/>
  </r>
  <r>
    <d v="2019-07-26T00:00:00"/>
    <s v="Taxi bureau - agence Ocean du nord Moungali pour l'achat du billet Brazzaville-Makoua"/>
    <x v="0"/>
    <x v="4"/>
    <m/>
    <n v="1000"/>
    <n v="1.811889619684369"/>
    <n v="551.91"/>
    <n v="-6516792.5099999998"/>
    <s v="IT87"/>
    <s v="décharge"/>
    <x v="2"/>
    <s v="CONGO"/>
    <s v="PALF"/>
    <s v="ɣ"/>
    <m/>
  </r>
  <r>
    <d v="2019-07-26T00:00:00"/>
    <s v="Taxi Moungali - Talangai pour l'achat du billet BZV-Makoua"/>
    <x v="0"/>
    <x v="4"/>
    <m/>
    <n v="1000"/>
    <n v="1.811889619684369"/>
    <n v="551.91"/>
    <n v="-6517792.5099999998"/>
    <s v="IT87"/>
    <s v="décharge"/>
    <x v="2"/>
    <s v="CONGO"/>
    <s v="PALF"/>
    <s v="ɣ"/>
    <m/>
  </r>
  <r>
    <d v="2019-07-26T00:00:00"/>
    <s v="Achat du billet BZV-Makoua pour mission d'investigation"/>
    <x v="0"/>
    <x v="4"/>
    <m/>
    <n v="15000"/>
    <n v="27.178344295265536"/>
    <n v="551.91"/>
    <n v="-6532792.5099999998"/>
    <s v="IT87"/>
    <s v="270708002019--54"/>
    <x v="2"/>
    <s v="CONGO"/>
    <s v="PALF"/>
    <s v="o"/>
    <m/>
  </r>
  <r>
    <d v="2019-07-26T00:00:00"/>
    <s v="Taxi ocean du nord Talangai - domicile retour d'achat du billet de mission"/>
    <x v="0"/>
    <x v="4"/>
    <m/>
    <n v="1000"/>
    <n v="1.811889619684369"/>
    <n v="551.91"/>
    <n v="-6533792.5099999998"/>
    <s v="IT87"/>
    <s v="décharge"/>
    <x v="2"/>
    <s v="CONGO"/>
    <s v="PALF"/>
    <s v="ɣ"/>
    <m/>
  </r>
  <r>
    <d v="2019-07-27T00:00:00"/>
    <s v="Course taxi à SIBITI"/>
    <x v="0"/>
    <x v="4"/>
    <m/>
    <n v="3300"/>
    <n v="5.9792357449584177"/>
    <n v="551.91"/>
    <n v="-6537092.5099999998"/>
    <s v="ci64"/>
    <s v="décharge"/>
    <x v="2"/>
    <s v="CONGO"/>
    <s v="PALF"/>
    <s v="ɣ"/>
    <m/>
  </r>
  <r>
    <d v="2019-07-27T00:00:00"/>
    <s v="Achat boisson et repas pour la cible en renforcement de la confiance"/>
    <x v="13"/>
    <x v="4"/>
    <m/>
    <n v="3000"/>
    <n v="5.4356688590531066"/>
    <n v="551.91"/>
    <n v="-6540092.5099999998"/>
    <s v="ci64"/>
    <s v="décharge"/>
    <x v="2"/>
    <s v="CONGO"/>
    <s v="PALF"/>
    <s v="ɣ"/>
    <m/>
  </r>
  <r>
    <d v="2019-07-27T00:00:00"/>
    <s v="Paiement frais d'hôtel 03 Nuitées à Owando du 24 au 27/07/2019"/>
    <x v="2"/>
    <x v="0"/>
    <m/>
    <n v="45000"/>
    <n v="79.203041396789644"/>
    <n v="568.16"/>
    <n v="-6585092.5099999998"/>
    <s v="Crépin"/>
    <n v="400"/>
    <x v="0"/>
    <s v="CONGO"/>
    <s v="RALFF"/>
    <s v="o"/>
    <s v="13201"/>
  </r>
  <r>
    <d v="2019-07-27T00:00:00"/>
    <s v="Taxi moto: Hôtel-Agence Océan du Nord à destination d'Oyo"/>
    <x v="0"/>
    <x v="0"/>
    <m/>
    <n v="300"/>
    <n v="0.52802027597859758"/>
    <n v="568.16"/>
    <n v="-6585392.5099999998"/>
    <s v="Crépin"/>
    <s v="Décharge"/>
    <x v="0"/>
    <s v="CONGO"/>
    <s v="PALF"/>
    <s v="ɣ"/>
    <m/>
  </r>
  <r>
    <d v="2019-07-27T00:00:00"/>
    <s v="Taxi moto: Station d'Oyo-Hôtel"/>
    <x v="0"/>
    <x v="0"/>
    <m/>
    <n v="500"/>
    <n v="0.88003379329766263"/>
    <n v="568.16"/>
    <n v="-6585892.5099999998"/>
    <s v="Crépin"/>
    <s v="Décharge"/>
    <x v="0"/>
    <s v="CONGO"/>
    <s v="PALF"/>
    <s v="ɣ"/>
    <m/>
  </r>
  <r>
    <d v="2019-07-27T00:00:00"/>
    <s v="Taxi moto: Hôtel-Agence Océan d'Oyo en vue de la réservation pour Brazzaville"/>
    <x v="0"/>
    <x v="0"/>
    <m/>
    <n v="500"/>
    <n v="0.88003379329766263"/>
    <n v="568.16"/>
    <n v="-6586392.5099999998"/>
    <s v="Crépin"/>
    <s v="Décharge"/>
    <x v="0"/>
    <s v="CONGO"/>
    <s v="PALF"/>
    <s v="ɣ"/>
    <m/>
  </r>
  <r>
    <d v="2019-07-27T00:00:00"/>
    <s v="Achat Billet: Oyo-Brazzaville"/>
    <x v="0"/>
    <x v="0"/>
    <m/>
    <n v="10000"/>
    <n v="17.600675865953253"/>
    <n v="568.16"/>
    <n v="-6596392.5099999998"/>
    <s v="Crépin"/>
    <s v="OUI"/>
    <x v="0"/>
    <s v="CONGO"/>
    <s v="PALF"/>
    <s v="o"/>
    <m/>
  </r>
  <r>
    <d v="2019-07-27T00:00:00"/>
    <s v="Taxi moto: Agence Océan du nord-Hôtel"/>
    <x v="0"/>
    <x v="0"/>
    <m/>
    <n v="500"/>
    <n v="0.88003379329766263"/>
    <n v="568.16"/>
    <n v="-6596892.5099999998"/>
    <s v="Crépin"/>
    <s v="Décharge"/>
    <x v="0"/>
    <s v="CONGO"/>
    <s v="PALF"/>
    <s v="ɣ"/>
    <m/>
  </r>
  <r>
    <d v="2019-07-27T00:00:00"/>
    <s v="Taxi moto: Hôtel-Marché pour achat de la ration du détenu MEFOUTA"/>
    <x v="0"/>
    <x v="0"/>
    <m/>
    <n v="500"/>
    <n v="0.88003379329766263"/>
    <n v="568.16"/>
    <n v="-6597392.5099999998"/>
    <s v="Crépin"/>
    <s v="Décharge"/>
    <x v="0"/>
    <s v="CONGO"/>
    <s v="PALF"/>
    <s v="ɣ"/>
    <m/>
  </r>
  <r>
    <d v="2019-07-27T00:00:00"/>
    <s v="Ration du prévenu le matin"/>
    <x v="11"/>
    <x v="0"/>
    <m/>
    <n v="2900"/>
    <n v="5.1041960011264438"/>
    <n v="568.16"/>
    <n v="-6600292.5099999998"/>
    <s v="Crépin"/>
    <s v="Décharge"/>
    <x v="0"/>
    <s v="CONGO"/>
    <s v="PALF"/>
    <s v="ɣ"/>
    <m/>
  </r>
  <r>
    <d v="2019-07-27T00:00:00"/>
    <s v="Taxi moto: Marché-Gendarmerie"/>
    <x v="0"/>
    <x v="0"/>
    <m/>
    <n v="500"/>
    <n v="0.88003379329766263"/>
    <n v="568.16"/>
    <n v="-6600792.5099999998"/>
    <s v="Crépin"/>
    <s v="Décharge"/>
    <x v="0"/>
    <s v="CONGO"/>
    <s v="PALF"/>
    <s v="ɣ"/>
    <m/>
  </r>
  <r>
    <d v="2019-07-27T00:00:00"/>
    <s v="Taxi moto: Gendarmerie-Restaurant"/>
    <x v="0"/>
    <x v="0"/>
    <m/>
    <n v="500"/>
    <n v="0.88003379329766263"/>
    <n v="568.16"/>
    <n v="-6601292.5099999998"/>
    <s v="Crépin"/>
    <s v="Décharge"/>
    <x v="0"/>
    <s v="CONGO"/>
    <s v="PALF"/>
    <s v="ɣ"/>
    <m/>
  </r>
  <r>
    <d v="2019-07-27T00:00:00"/>
    <s v="Taxi moto: Restaurant-Hôtel "/>
    <x v="0"/>
    <x v="0"/>
    <m/>
    <n v="500"/>
    <n v="0.88003379329766263"/>
    <n v="568.16"/>
    <n v="-6601792.5099999998"/>
    <s v="Crépin"/>
    <s v="Décharge"/>
    <x v="0"/>
    <s v="CONGO"/>
    <s v="PALF"/>
    <s v="ɣ"/>
    <m/>
  </r>
  <r>
    <d v="2019-07-27T00:00:00"/>
    <s v="Taxi moto: Hôtel-Agence Océan du nord pour l'annulation du billet à destination de Brazzaville pour prendre celui de Ouesso"/>
    <x v="0"/>
    <x v="0"/>
    <m/>
    <n v="500"/>
    <n v="0.88003379329766263"/>
    <n v="568.16"/>
    <n v="-6602292.5099999998"/>
    <s v="Crépin"/>
    <s v="Décharge"/>
    <x v="0"/>
    <s v="CONGO"/>
    <s v="PALF"/>
    <s v="ɣ"/>
    <m/>
  </r>
  <r>
    <d v="2019-07-27T00:00:00"/>
    <s v="Taxi moto: Agence Océan du nord-Agence STELIMAC"/>
    <x v="0"/>
    <x v="0"/>
    <m/>
    <n v="500"/>
    <n v="0.88003379329766263"/>
    <n v="568.16"/>
    <n v="-6602792.5099999998"/>
    <s v="Crépin"/>
    <s v="Décharge"/>
    <x v="0"/>
    <s v="CONGO"/>
    <s v="PALF"/>
    <s v="ɣ"/>
    <m/>
  </r>
  <r>
    <d v="2019-07-27T00:00:00"/>
    <s v="Achat Billet: Oyo-Ouesso"/>
    <x v="0"/>
    <x v="0"/>
    <m/>
    <n v="10000"/>
    <n v="17.600675865953253"/>
    <n v="568.16"/>
    <n v="-6612792.5099999998"/>
    <s v="Crépin"/>
    <s v="OUI"/>
    <x v="0"/>
    <s v="CONGO"/>
    <s v="PALF"/>
    <s v="o"/>
    <m/>
  </r>
  <r>
    <d v="2019-07-27T00:00:00"/>
    <s v="Taxi moto: Hôtel-Marché"/>
    <x v="0"/>
    <x v="0"/>
    <m/>
    <n v="500"/>
    <n v="0.88003379329766263"/>
    <n v="568.16"/>
    <n v="-6613292.5099999998"/>
    <s v="Crépin"/>
    <s v="Décharge"/>
    <x v="0"/>
    <s v="CONGO"/>
    <s v="PALF"/>
    <s v="ɣ"/>
    <m/>
  </r>
  <r>
    <d v="2019-07-27T00:00:00"/>
    <s v="Ration du soir du prévenu"/>
    <x v="11"/>
    <x v="0"/>
    <m/>
    <n v="3200"/>
    <n v="5.6322162771050408"/>
    <n v="568.16"/>
    <n v="-6616492.5099999998"/>
    <s v="Crépin"/>
    <s v="Décharge"/>
    <x v="0"/>
    <s v="CONGO"/>
    <s v="PALF"/>
    <s v="ɣ"/>
    <m/>
  </r>
  <r>
    <d v="2019-07-27T00:00:00"/>
    <s v="Taxi moto: Marché-Gendarmerie"/>
    <x v="0"/>
    <x v="0"/>
    <m/>
    <n v="500"/>
    <n v="0.88003379329766263"/>
    <n v="568.16"/>
    <n v="-6616992.5099999998"/>
    <s v="Crépin"/>
    <s v="Décharge"/>
    <x v="0"/>
    <s v="CONGO"/>
    <s v="PALF"/>
    <s v="ɣ"/>
    <m/>
  </r>
  <r>
    <d v="2019-07-27T00:00:00"/>
    <s v="Taxi moto: Gendarmerie-Restaurant"/>
    <x v="0"/>
    <x v="0"/>
    <m/>
    <n v="500"/>
    <n v="0.88003379329766263"/>
    <n v="568.16"/>
    <n v="-6617492.5099999998"/>
    <s v="Crépin"/>
    <s v="Décharge"/>
    <x v="0"/>
    <s v="CONGO"/>
    <s v="PALF"/>
    <s v="ɣ"/>
    <m/>
  </r>
  <r>
    <d v="2019-07-27T00:00:00"/>
    <s v="Taxi moto: Restaurant-Hôtel"/>
    <x v="0"/>
    <x v="0"/>
    <m/>
    <n v="500"/>
    <n v="0.88003379329766263"/>
    <n v="568.16"/>
    <n v="-6617992.5099999998"/>
    <s v="Crépin"/>
    <s v="Décharge"/>
    <x v="0"/>
    <s v="CONGO"/>
    <s v="PALF"/>
    <s v="ɣ"/>
    <m/>
  </r>
  <r>
    <d v="2019-07-27T00:00:00"/>
    <s v="Taxi Hôtel-résidence"/>
    <x v="0"/>
    <x v="0"/>
    <m/>
    <n v="1000"/>
    <n v="1.7600675865953253"/>
    <n v="568.16"/>
    <n v="-6618992.5099999998"/>
    <s v="Alexis"/>
    <s v="Décharge"/>
    <x v="0"/>
    <s v="CONGO"/>
    <s v="PALF"/>
    <s v="ɣ"/>
    <m/>
  </r>
  <r>
    <d v="2019-07-27T00:00:00"/>
    <s v="Taxi Résidence- Agence Charden farell"/>
    <x v="0"/>
    <x v="0"/>
    <m/>
    <n v="1000"/>
    <n v="1.7600675865953253"/>
    <n v="568.16"/>
    <n v="-6619992.5099999998"/>
    <s v="Alexis"/>
    <s v="Décharge"/>
    <x v="0"/>
    <s v="CONGO"/>
    <s v="PALF"/>
    <s v="ɣ"/>
    <m/>
  </r>
  <r>
    <d v="2019-07-27T00:00:00"/>
    <s v="Taxi Agence Charden farell-Hôtel"/>
    <x v="0"/>
    <x v="0"/>
    <m/>
    <n v="1000"/>
    <n v="1.7600675865953253"/>
    <n v="568.16"/>
    <n v="-6620992.5099999998"/>
    <s v="Alexis"/>
    <s v="Décharge"/>
    <x v="0"/>
    <s v="CONGO"/>
    <s v="PALF"/>
    <s v="ɣ"/>
    <m/>
  </r>
  <r>
    <d v="2019-07-27T00:00:00"/>
    <s v="Taxi Hôtel-Marché Mabomo-Marché central (investigation sur terrain)"/>
    <x v="0"/>
    <x v="4"/>
    <m/>
    <n v="2000"/>
    <n v="3.623779239368738"/>
    <n v="551.91"/>
    <n v="-6622992.5099999998"/>
    <s v="i23c"/>
    <s v="Décharge"/>
    <x v="2"/>
    <s v="CONGO"/>
    <s v="PALF"/>
    <s v="ɣ"/>
    <m/>
  </r>
  <r>
    <d v="2019-07-27T00:00:00"/>
    <s v="Taxi marché central- la gare centrale-Marché de la base (investigationn sur terrain)"/>
    <x v="0"/>
    <x v="4"/>
    <m/>
    <n v="2000"/>
    <n v="3.623779239368738"/>
    <n v="551.91"/>
    <n v="-6624992.5099999998"/>
    <s v="i23c"/>
    <s v="Décharge"/>
    <x v="2"/>
    <s v="CONGO"/>
    <s v="PALF"/>
    <s v="ɣ"/>
    <m/>
  </r>
  <r>
    <d v="2019-07-27T00:00:00"/>
    <s v="Taxi Marché de la base-Chez Yves-Coin de tsam (rencontre et investigation)"/>
    <x v="0"/>
    <x v="4"/>
    <m/>
    <n v="2000"/>
    <n v="3.623779239368738"/>
    <n v="551.91"/>
    <n v="-6626992.5099999998"/>
    <s v="i23c"/>
    <s v="Décharge"/>
    <x v="2"/>
    <s v="CONGO"/>
    <s v="PALF"/>
    <s v="ɣ"/>
    <m/>
  </r>
  <r>
    <d v="2019-07-27T00:00:00"/>
    <s v="Taxi Coin de tsam-Hôtel (retour à l'hôtel)"/>
    <x v="0"/>
    <x v="4"/>
    <m/>
    <n v="1000"/>
    <n v="1.811889619684369"/>
    <n v="551.91"/>
    <n v="-6627992.5099999998"/>
    <s v="i23c"/>
    <s v="Décharge"/>
    <x v="2"/>
    <s v="CONGO"/>
    <s v="PALF"/>
    <s v="ɣ"/>
    <m/>
  </r>
  <r>
    <d v="2019-07-27T00:00:00"/>
    <s v="Taxi moto à Impfondo hôtel-hôpital de base, pour visiter Djamal"/>
    <x v="0"/>
    <x v="0"/>
    <m/>
    <n v="500"/>
    <n v="0.88003379329766263"/>
    <n v="568.16"/>
    <n v="-6628492.5099999998"/>
    <s v="Jospin"/>
    <s v="Décharge"/>
    <x v="0"/>
    <s v="CONGO"/>
    <s v="PALF"/>
    <s v="ɣ"/>
    <m/>
  </r>
  <r>
    <d v="2019-07-27T00:00:00"/>
    <s v="Taxi moto à Impfondo, hôpital de base-hôtel"/>
    <x v="0"/>
    <x v="0"/>
    <m/>
    <n v="500"/>
    <n v="0.88003379329766263"/>
    <n v="568.16"/>
    <n v="-6628992.5099999998"/>
    <s v="Jospin"/>
    <s v="Décharge"/>
    <x v="0"/>
    <s v="CONGO"/>
    <s v="PALF"/>
    <s v="ɣ"/>
    <m/>
  </r>
  <r>
    <d v="2019-07-27T00:00:00"/>
    <s v="Taxi moto à Impfondo, hôtel-hôpital de base pour la visite de Djamal à l'après midi"/>
    <x v="0"/>
    <x v="0"/>
    <m/>
    <n v="500"/>
    <n v="0.88003379329766263"/>
    <n v="568.16"/>
    <n v="-6629492.5099999998"/>
    <s v="Jospin"/>
    <s v="Décharge"/>
    <x v="0"/>
    <s v="CONGO"/>
    <s v="PALF"/>
    <s v="ɣ"/>
    <m/>
  </r>
  <r>
    <d v="2019-07-27T00:00:00"/>
    <s v="Taxi moto à Impfondo, hôpital de base-maison d'arrêt pour la visite geôle "/>
    <x v="0"/>
    <x v="0"/>
    <m/>
    <n v="500"/>
    <n v="0.88003379329766263"/>
    <n v="568.16"/>
    <n v="-6629992.5099999998"/>
    <s v="Jospin"/>
    <s v="Décharge"/>
    <x v="0"/>
    <s v="CONGO"/>
    <s v="PALF"/>
    <s v="ɣ"/>
    <m/>
  </r>
  <r>
    <d v="2019-07-27T00:00:00"/>
    <s v="Taxi moto à Impfondo, maison d'arrêt- restaurant"/>
    <x v="0"/>
    <x v="0"/>
    <m/>
    <n v="500"/>
    <n v="0.88003379329766263"/>
    <n v="568.16"/>
    <n v="-6630492.5099999998"/>
    <s v="Jospin"/>
    <s v="Décharge"/>
    <x v="0"/>
    <s v="CONGO"/>
    <s v="PALF"/>
    <s v="ɣ"/>
    <m/>
  </r>
  <r>
    <d v="2019-07-27T00:00:00"/>
    <s v="Taxi moto à Impfondo, restaurant-hôtel"/>
    <x v="0"/>
    <x v="0"/>
    <m/>
    <n v="500"/>
    <n v="0.88003379329766263"/>
    <n v="568.16"/>
    <n v="-6630992.5099999998"/>
    <s v="Jospin"/>
    <s v="Décharge"/>
    <x v="0"/>
    <s v="CONGO"/>
    <s v="PALF"/>
    <s v="ɣ"/>
    <m/>
  </r>
  <r>
    <d v="2019-07-27T00:00:00"/>
    <s v="Ration des déténus à Impfondo du 26 au 27 juillet 2019"/>
    <x v="11"/>
    <x v="0"/>
    <m/>
    <n v="20000"/>
    <n v="35.201351731906506"/>
    <n v="568.16"/>
    <n v="-6650992.5099999998"/>
    <s v="Jospin"/>
    <s v="Décharge"/>
    <x v="0"/>
    <s v="CONGO"/>
    <s v="PALF"/>
    <s v="ɣ"/>
    <m/>
  </r>
  <r>
    <d v="2019-07-27T00:00:00"/>
    <s v="Paiement frais d'hôtel à Impfondo du 25 au 29 juillet 2019 soit 4 nuitées"/>
    <x v="2"/>
    <x v="0"/>
    <m/>
    <n v="60000"/>
    <n v="105.60405519571952"/>
    <n v="568.16"/>
    <n v="-6710992.5099999998"/>
    <s v="Jospin"/>
    <n v="104"/>
    <x v="0"/>
    <s v="CONGO"/>
    <s v="RALFF"/>
    <s v="o"/>
    <s v="13201"/>
  </r>
  <r>
    <d v="2019-07-27T00:00:00"/>
    <s v="Food allowance à Impfondo du 25 au 28 juillet 2019"/>
    <x v="2"/>
    <x v="0"/>
    <m/>
    <n v="40000"/>
    <n v="70.402703463813012"/>
    <n v="568.16"/>
    <n v="-6750992.5099999998"/>
    <s v="Jospin"/>
    <s v="Décharge"/>
    <x v="0"/>
    <s v="CONGO"/>
    <s v="RALFF"/>
    <s v="ɣ"/>
    <s v="13201"/>
  </r>
  <r>
    <d v="2019-07-27T00:00:00"/>
    <s v="Taxi domicile - agence ocean du nord de Talangai pour mission de Makoua"/>
    <x v="0"/>
    <x v="4"/>
    <m/>
    <n v="1000"/>
    <n v="1.811889619684369"/>
    <n v="551.91"/>
    <n v="-6751992.5099999998"/>
    <s v="IT87"/>
    <s v="décharge"/>
    <x v="2"/>
    <s v="CONGO"/>
    <s v="PALF"/>
    <s v="ɣ"/>
    <m/>
  </r>
  <r>
    <d v="2019-07-27T00:00:00"/>
    <s v="Taxi moto  gare ocean du nord - hôtel"/>
    <x v="0"/>
    <x v="4"/>
    <m/>
    <n v="400"/>
    <n v="0.72475584787374758"/>
    <n v="551.91"/>
    <n v="-6752392.5099999998"/>
    <s v="IT87"/>
    <s v="décharge"/>
    <x v="2"/>
    <s v="CONGO"/>
    <s v="PALF"/>
    <s v="ɣ"/>
    <m/>
  </r>
  <r>
    <d v="2019-07-28T00:00:00"/>
    <s v="Course taxi à SIBITI"/>
    <x v="0"/>
    <x v="4"/>
    <m/>
    <n v="2700"/>
    <n v="4.8921019731477964"/>
    <n v="551.91"/>
    <n v="-6755092.5099999998"/>
    <s v="ci64"/>
    <s v="décharge"/>
    <x v="2"/>
    <s v="CONGO"/>
    <s v="PALF"/>
    <s v="ɣ"/>
    <m/>
  </r>
  <r>
    <d v="2019-07-28T00:00:00"/>
    <s v="Achat boisson et repas pour la cible en renforcement de la confiance"/>
    <x v="13"/>
    <x v="4"/>
    <m/>
    <n v="2500"/>
    <n v="4.5297240492109223"/>
    <n v="551.91"/>
    <n v="-6757592.5099999998"/>
    <s v="ci64"/>
    <s v="décharge"/>
    <x v="2"/>
    <s v="CONGO"/>
    <s v="PALF"/>
    <s v="ɣ"/>
    <m/>
  </r>
  <r>
    <d v="2019-07-28T00:00:00"/>
    <s v="Taxi moto: Hôtel-Marché"/>
    <x v="0"/>
    <x v="0"/>
    <m/>
    <n v="500"/>
    <n v="0.88003379329766263"/>
    <n v="568.16"/>
    <n v="-6758092.5099999998"/>
    <s v="Crépin"/>
    <s v="Décharge"/>
    <x v="0"/>
    <s v="CONGO"/>
    <s v="PALF"/>
    <s v="ɣ"/>
    <m/>
  </r>
  <r>
    <d v="2019-07-28T00:00:00"/>
    <s v="Ration de maintenance du détenu pendant quelques jours après passage du juriste "/>
    <x v="11"/>
    <x v="0"/>
    <m/>
    <n v="6600"/>
    <n v="11.616446071529147"/>
    <n v="568.16"/>
    <n v="-6764692.5099999998"/>
    <s v="Crépin"/>
    <s v="Décharge"/>
    <x v="0"/>
    <s v="CONGO"/>
    <s v="PALF"/>
    <s v="ɣ"/>
    <m/>
  </r>
  <r>
    <d v="2019-07-28T00:00:00"/>
    <s v="Taxi moto: Marché-Gendarmerie"/>
    <x v="0"/>
    <x v="0"/>
    <m/>
    <n v="500"/>
    <n v="0.88003379329766263"/>
    <n v="568.16"/>
    <n v="-6765192.5099999998"/>
    <s v="Crépin"/>
    <s v="Décharge"/>
    <x v="0"/>
    <s v="CONGO"/>
    <s v="PALF"/>
    <s v="ɣ"/>
    <m/>
  </r>
  <r>
    <d v="2019-07-28T00:00:00"/>
    <s v="Food Allowance du 27/07/2019 à Oyo"/>
    <x v="2"/>
    <x v="0"/>
    <m/>
    <n v="10000"/>
    <n v="17.600675865953253"/>
    <n v="568.16"/>
    <n v="-6775192.5099999998"/>
    <s v="Crépin"/>
    <s v="Décharge"/>
    <x v="0"/>
    <s v="CONGO"/>
    <s v="PALF"/>
    <s v="ɣ"/>
    <m/>
  </r>
  <r>
    <d v="2019-07-28T00:00:00"/>
    <s v="Paiement frais d'hôtel 01 Nuitée à Oyo du 27 au 28/07/2019"/>
    <x v="2"/>
    <x v="0"/>
    <m/>
    <n v="15000"/>
    <n v="26.401013798929881"/>
    <n v="568.16"/>
    <n v="-6790192.5099999998"/>
    <s v="Crépin"/>
    <n v="97"/>
    <x v="0"/>
    <s v="CONGO"/>
    <s v="PALF"/>
    <s v="o"/>
    <m/>
  </r>
  <r>
    <d v="2019-07-28T00:00:00"/>
    <s v="Taxi moto: Gendarmerie-Restaurant"/>
    <x v="0"/>
    <x v="0"/>
    <m/>
    <n v="500"/>
    <n v="0.88003379329766263"/>
    <n v="568.16"/>
    <n v="-6790692.5099999998"/>
    <s v="Crépin"/>
    <s v="Décharge"/>
    <x v="0"/>
    <s v="CONGO"/>
    <s v="PALF"/>
    <s v="ɣ"/>
    <m/>
  </r>
  <r>
    <d v="2019-07-28T00:00:00"/>
    <s v="Taxi moto: Restaurant-Hôtel "/>
    <x v="0"/>
    <x v="0"/>
    <m/>
    <n v="500"/>
    <n v="0.88003379329766263"/>
    <n v="568.16"/>
    <n v="-6791192.5099999998"/>
    <s v="Crépin"/>
    <s v="Décharge"/>
    <x v="0"/>
    <s v="CONGO"/>
    <s v="PALF"/>
    <s v="ɣ"/>
    <m/>
  </r>
  <r>
    <d v="2019-07-28T00:00:00"/>
    <s v="Taxi: Agence STELIMAC Ouesso-Résidence WWF"/>
    <x v="0"/>
    <x v="0"/>
    <m/>
    <n v="500"/>
    <n v="0.88003379329766263"/>
    <n v="568.16"/>
    <n v="-6791692.5099999998"/>
    <s v="Crépin"/>
    <s v="Décharge"/>
    <x v="0"/>
    <s v="CONGO"/>
    <s v="PALF"/>
    <s v="ɣ"/>
    <m/>
  </r>
  <r>
    <d v="2019-07-28T00:00:00"/>
    <s v="Taxi Bureau-BCI"/>
    <x v="0"/>
    <x v="5"/>
    <m/>
    <n v="2000"/>
    <n v="3.5283325100557477"/>
    <n v="566.84"/>
    <n v="-6793692.5099999998"/>
    <s v="Mavy"/>
    <s v="Décharge"/>
    <x v="1"/>
    <s v="CONGO"/>
    <s v="PALF"/>
    <s v="ɣ"/>
    <m/>
  </r>
  <r>
    <d v="2019-07-28T00:00:00"/>
    <s v="Frais du Main d'Oeuvre pour le Plombier-bureau PALF"/>
    <x v="12"/>
    <x v="2"/>
    <m/>
    <n v="20000"/>
    <n v="35.283325100557477"/>
    <n v="566.84"/>
    <n v="-6813692.5099999998"/>
    <s v="Mavy"/>
    <n v="1"/>
    <x v="1"/>
    <s v="CONGO"/>
    <s v="PALF"/>
    <s v="o"/>
    <m/>
  </r>
  <r>
    <d v="2019-07-28T00:00:00"/>
    <s v="Taxi hôtel-restaurant"/>
    <x v="0"/>
    <x v="0"/>
    <m/>
    <n v="500"/>
    <n v="0.88003379329766263"/>
    <n v="568.16"/>
    <n v="-6814192.5099999998"/>
    <s v="Alexis"/>
    <s v="Décharge"/>
    <x v="0"/>
    <s v="CONGO"/>
    <s v="PALF"/>
    <s v="ɣ"/>
    <m/>
  </r>
  <r>
    <d v="2019-07-28T00:00:00"/>
    <s v="Taxi Restaurant-hôtel"/>
    <x v="0"/>
    <x v="0"/>
    <m/>
    <n v="500"/>
    <n v="0.88003379329766263"/>
    <n v="568.16"/>
    <n v="-6814692.5099999998"/>
    <s v="Alexis"/>
    <s v="Décharge"/>
    <x v="0"/>
    <s v="CONGO"/>
    <s v="PALF"/>
    <s v="ɣ"/>
    <m/>
  </r>
  <r>
    <d v="2019-07-28T00:00:00"/>
    <s v="Taxi Domicile-Bureau PALF pour remettre la clé à Mésange (un dimanche)"/>
    <x v="0"/>
    <x v="3"/>
    <m/>
    <n v="1000"/>
    <n v="1.7600675865953253"/>
    <n v="568.16"/>
    <n v="-6815692.5099999998"/>
    <s v="Evariste"/>
    <s v="Décharge"/>
    <x v="0"/>
    <s v="CONGO"/>
    <s v="PALF"/>
    <s v="ɣ"/>
    <m/>
  </r>
  <r>
    <d v="2019-07-28T00:00:00"/>
    <s v="Taxi Bureau PALF-Domicile (un dimanche)"/>
    <x v="0"/>
    <x v="3"/>
    <m/>
    <n v="1000"/>
    <n v="1.7600675865953253"/>
    <n v="568.16"/>
    <n v="-6816692.5099999998"/>
    <s v="Evariste"/>
    <s v="Décharge"/>
    <x v="0"/>
    <s v="CONGO"/>
    <s v="PALF"/>
    <s v="ɣ"/>
    <m/>
  </r>
  <r>
    <d v="2019-07-28T00:00:00"/>
    <s v="Taxi Hôtel-Marché RN- Marché central (investigation sur terrain)"/>
    <x v="0"/>
    <x v="4"/>
    <m/>
    <n v="2000"/>
    <n v="3.623779239368738"/>
    <n v="551.91"/>
    <n v="-6818692.5099999998"/>
    <s v="i23c"/>
    <s v="Décharge"/>
    <x v="2"/>
    <s v="CONGO"/>
    <s v="PALF"/>
    <s v="ɣ"/>
    <m/>
  </r>
  <r>
    <d v="2019-07-28T00:00:00"/>
    <s v="Taxi marché central-marché Mabomo-Marché de la base (investigation sur terrain)"/>
    <x v="0"/>
    <x v="4"/>
    <m/>
    <n v="2000"/>
    <n v="3.623779239368738"/>
    <n v="551.91"/>
    <n v="-6820692.5099999998"/>
    <s v="i23c"/>
    <s v="Décharge"/>
    <x v="2"/>
    <s v="CONGO"/>
    <s v="PALF"/>
    <s v="ɣ"/>
    <m/>
  </r>
  <r>
    <d v="2019-07-28T00:00:00"/>
    <s v="Taxi marché de la base-Dépôt de Gaz-Hôtel (investigation sur terrain)"/>
    <x v="0"/>
    <x v="4"/>
    <m/>
    <n v="2000"/>
    <n v="3.623779239368738"/>
    <n v="551.91"/>
    <n v="-6822692.5099999998"/>
    <s v="i23c"/>
    <s v="Décharge"/>
    <x v="2"/>
    <s v="CONGO"/>
    <s v="PALF"/>
    <s v="ɣ"/>
    <m/>
  </r>
  <r>
    <d v="2019-07-28T00:00:00"/>
    <s v="Taxi domicile-bureau /Aller-Retour pour recuperer les frais de mission et autres sur Ouesso"/>
    <x v="0"/>
    <x v="0"/>
    <m/>
    <n v="2000"/>
    <n v="3.5201351731906505"/>
    <n v="568.16"/>
    <n v="-6824692.5099999998"/>
    <s v="Amenophys"/>
    <s v="Décharge"/>
    <x v="0"/>
    <s v="CONGO"/>
    <s v="PALF"/>
    <s v="ɣ"/>
    <m/>
  </r>
  <r>
    <d v="2019-07-28T00:00:00"/>
    <s v="Taxi à Impfondo hôtel-restaurant"/>
    <x v="0"/>
    <x v="0"/>
    <m/>
    <n v="1000"/>
    <n v="1.7600675865953253"/>
    <n v="568.16"/>
    <n v="-6825692.5099999998"/>
    <s v="Jospin"/>
    <s v="Décharge"/>
    <x v="0"/>
    <s v="CONGO"/>
    <s v="PALF"/>
    <s v="ɣ"/>
    <m/>
  </r>
  <r>
    <d v="2019-07-28T00:00:00"/>
    <s v="Taxi restaurant-hôtel"/>
    <x v="0"/>
    <x v="0"/>
    <m/>
    <n v="1000"/>
    <n v="1.7600675865953253"/>
    <n v="568.16"/>
    <n v="-6826692.5099999998"/>
    <s v="Jospin"/>
    <s v="Décharge"/>
    <x v="0"/>
    <s v="CONGO"/>
    <s v="PALF"/>
    <s v="ɣ"/>
    <m/>
  </r>
  <r>
    <d v="2019-07-28T00:00:00"/>
    <s v="Taxi moto hôtel - gare routière de Makoua pour voyage sur Ouesso"/>
    <x v="0"/>
    <x v="4"/>
    <m/>
    <n v="500"/>
    <n v="0.90594480984218451"/>
    <n v="551.91"/>
    <n v="-6827192.5099999998"/>
    <s v="IT87"/>
    <s v="décharge"/>
    <x v="2"/>
    <s v="CONGO"/>
    <s v="PALF"/>
    <s v="ɣ"/>
    <m/>
  </r>
  <r>
    <d v="2019-07-28T00:00:00"/>
    <s v="Achat du billet Makoua-Ouesso pour suite de la mission "/>
    <x v="0"/>
    <x v="4"/>
    <m/>
    <n v="10000"/>
    <n v="18.118896196843689"/>
    <n v="551.91"/>
    <n v="-6837192.5099999998"/>
    <s v="IT87"/>
    <s v="décharge"/>
    <x v="2"/>
    <s v="CONGO"/>
    <s v="PALF"/>
    <s v="ɣ"/>
    <m/>
  </r>
  <r>
    <d v="2019-07-28T00:00:00"/>
    <s v="Taxi gare routière Ouesso - hôtel "/>
    <x v="0"/>
    <x v="4"/>
    <m/>
    <n v="500"/>
    <n v="0.90594480984218451"/>
    <n v="551.91"/>
    <n v="-6837692.5099999998"/>
    <s v="IT87"/>
    <s v="décharge"/>
    <x v="2"/>
    <s v="CONGO"/>
    <s v="PALF"/>
    <s v="ɣ"/>
    <m/>
  </r>
  <r>
    <d v="2019-07-28T00:00:00"/>
    <s v="Taxi hôtel 1- hôtel 2 car plus de place à l'hôtel 1"/>
    <x v="0"/>
    <x v="4"/>
    <m/>
    <n v="500"/>
    <n v="0.90594480984218451"/>
    <n v="551.91"/>
    <n v="-6838192.5099999998"/>
    <s v="IT87"/>
    <s v="décharge"/>
    <x v="2"/>
    <s v="CONGO"/>
    <s v="PALF"/>
    <s v="ɣ"/>
    <m/>
  </r>
  <r>
    <d v="2019-07-28T00:00:00"/>
    <s v="Taxi hôtel 2 - hôtel 3 car pas de place a l'hôtel 2"/>
    <x v="0"/>
    <x v="4"/>
    <m/>
    <n v="500"/>
    <n v="0.90594480984218451"/>
    <n v="551.91"/>
    <n v="-6838692.5099999998"/>
    <s v="IT87"/>
    <s v="décharge"/>
    <x v="2"/>
    <s v="CONGO"/>
    <s v="PALF"/>
    <s v="ɣ"/>
    <m/>
  </r>
  <r>
    <d v="2019-07-28T00:00:00"/>
    <s v="Taxi hôtel 3 - hôtel 4 pour chercher la chambre"/>
    <x v="0"/>
    <x v="4"/>
    <m/>
    <n v="500"/>
    <n v="0.90594480984218451"/>
    <n v="551.91"/>
    <n v="-6839192.5099999998"/>
    <s v="IT87"/>
    <s v="décharge"/>
    <x v="2"/>
    <s v="CONGO"/>
    <s v="PALF"/>
    <s v="ɣ"/>
    <m/>
  </r>
  <r>
    <d v="2019-07-28T00:00:00"/>
    <s v="Taxi hôtel 4- hôtel 5 à Ouesso"/>
    <x v="0"/>
    <x v="4"/>
    <m/>
    <n v="500"/>
    <n v="0.90594480984218451"/>
    <n v="551.91"/>
    <n v="-6839692.5099999998"/>
    <s v="IT87"/>
    <s v="décharge"/>
    <x v="2"/>
    <s v="CONGO"/>
    <s v="PALF"/>
    <s v="ɣ"/>
    <m/>
  </r>
  <r>
    <d v="2019-07-28T00:00:00"/>
    <s v="Taxi hôtel - av Bomouali avec la cible "/>
    <x v="0"/>
    <x v="4"/>
    <m/>
    <n v="1000"/>
    <n v="1.811889619684369"/>
    <n v="551.91"/>
    <n v="-6840692.5099999998"/>
    <s v="IT87"/>
    <s v="décharge"/>
    <x v="2"/>
    <s v="CONGO"/>
    <s v="PALF"/>
    <s v="ɣ"/>
    <m/>
  </r>
  <r>
    <d v="2019-07-28T00:00:00"/>
    <s v="Achat de la nourriture et boisson au restaurant bar pour discuter avec la cible"/>
    <x v="13"/>
    <x v="4"/>
    <m/>
    <n v="4500"/>
    <n v="8.1535032885796603"/>
    <n v="551.91"/>
    <n v="-6845192.5099999998"/>
    <s v="IT87"/>
    <s v="décharge"/>
    <x v="2"/>
    <s v="CONGO"/>
    <s v="PALF"/>
    <s v="ɣ"/>
    <m/>
  </r>
  <r>
    <d v="2019-07-28T00:00:00"/>
    <s v="Taxi av Bomouali - hôtel retour de la rencontre avec la cible"/>
    <x v="0"/>
    <x v="4"/>
    <m/>
    <n v="500"/>
    <n v="0.90594480984218451"/>
    <n v="551.91"/>
    <n v="-6845692.5099999998"/>
    <s v="IT87"/>
    <s v="décharge"/>
    <x v="2"/>
    <s v="CONGO"/>
    <s v="PALF"/>
    <s v="ɣ"/>
    <m/>
  </r>
  <r>
    <d v="2019-07-28T00:00:00"/>
    <s v="Paiement frais d'hôtel à MAkoua du 27 au 28 juillet 2019"/>
    <x v="2"/>
    <x v="4"/>
    <m/>
    <n v="15000"/>
    <n v="27.178344295265536"/>
    <n v="551.91"/>
    <n v="-6860692.5099999998"/>
    <s v="IT87"/>
    <n v="68"/>
    <x v="2"/>
    <s v="CONGO"/>
    <s v="PALF"/>
    <s v="o"/>
    <m/>
  </r>
  <r>
    <d v="2019-07-29T00:00:00"/>
    <s v="Course taxi à SIBITI"/>
    <x v="0"/>
    <x v="4"/>
    <m/>
    <n v="2700"/>
    <n v="4.8921019731477964"/>
    <n v="551.91"/>
    <n v="-6863392.5099999998"/>
    <s v="ci64"/>
    <s v="décharge"/>
    <x v="2"/>
    <s v="CONGO"/>
    <s v="PALF"/>
    <s v="ɣ"/>
    <m/>
  </r>
  <r>
    <d v="2019-07-29T00:00:00"/>
    <s v="Taxi: Résidence-Agence Charden Farell"/>
    <x v="0"/>
    <x v="0"/>
    <m/>
    <n v="500"/>
    <n v="0.88003379329766263"/>
    <n v="568.16"/>
    <n v="-6863892.5099999998"/>
    <s v="Crépin"/>
    <s v="Décharge"/>
    <x v="0"/>
    <s v="CONGO"/>
    <s v="PALF"/>
    <s v="ɣ"/>
    <m/>
  </r>
  <r>
    <d v="2019-07-29T00:00:00"/>
    <s v="Taxi: Agence Charden Farell-Restaurant"/>
    <x v="0"/>
    <x v="0"/>
    <m/>
    <n v="500"/>
    <n v="0.88003379329766263"/>
    <n v="568.16"/>
    <n v="-6864392.5099999998"/>
    <s v="Crépin"/>
    <s v="Décharge"/>
    <x v="0"/>
    <s v="CONGO"/>
    <s v="PALF"/>
    <s v="ɣ"/>
    <m/>
  </r>
  <r>
    <d v="2019-07-29T00:00:00"/>
    <s v="Taxi: Restaurant-Résidence"/>
    <x v="0"/>
    <x v="0"/>
    <m/>
    <n v="500"/>
    <n v="0.88003379329766263"/>
    <n v="568.16"/>
    <n v="-6864892.5099999998"/>
    <s v="Crépin"/>
    <s v="Décharge"/>
    <x v="0"/>
    <s v="CONGO"/>
    <s v="PALF"/>
    <s v="ɣ"/>
    <m/>
  </r>
  <r>
    <d v="2019-07-29T00:00:00"/>
    <s v="Achat savon et paxe pour le nettoyage des draps à OUESSO"/>
    <x v="5"/>
    <x v="2"/>
    <m/>
    <n v="500"/>
    <n v="0.88208312751393692"/>
    <n v="566.84"/>
    <n v="-6865392.5099999998"/>
    <s v="Crépin"/>
    <s v="Décharge"/>
    <x v="1"/>
    <s v="CONGO"/>
    <s v="PALF"/>
    <s v="ɣ"/>
    <m/>
  </r>
  <r>
    <d v="2019-07-29T00:00:00"/>
    <s v="Taxi: Résidence-Restaurant"/>
    <x v="0"/>
    <x v="0"/>
    <m/>
    <n v="500"/>
    <n v="0.88003379329766263"/>
    <n v="568.16"/>
    <n v="-6865892.5099999998"/>
    <s v="Crépin"/>
    <s v="Décharge"/>
    <x v="0"/>
    <s v="CONGO"/>
    <s v="PALF"/>
    <s v="ɣ"/>
    <m/>
  </r>
  <r>
    <d v="2019-07-29T00:00:00"/>
    <s v="Taxi: Restaurant-Résidence"/>
    <x v="0"/>
    <x v="0"/>
    <m/>
    <n v="500"/>
    <n v="0.88003379329766263"/>
    <n v="568.16"/>
    <n v="-6866392.5099999998"/>
    <s v="Crépin"/>
    <s v="Décharge"/>
    <x v="0"/>
    <s v="CONGO"/>
    <s v="PALF"/>
    <s v="ɣ"/>
    <m/>
  </r>
  <r>
    <d v="2019-07-29T00:00:00"/>
    <s v="Frais de retrait à BZV du materiel PALF PNR envoyé par ACC EXPRESS"/>
    <x v="12"/>
    <x v="2"/>
    <m/>
    <n v="15000"/>
    <n v="26.462493825418107"/>
    <n v="566.84"/>
    <n v="-6881392.5099999998"/>
    <s v="Mavy"/>
    <n v="156"/>
    <x v="1"/>
    <s v="CONGO"/>
    <s v="PALF"/>
    <s v="o"/>
    <m/>
  </r>
  <r>
    <d v="2019-07-29T00:00:00"/>
    <s v="Frais de transfert à Crépin/OUESSO"/>
    <x v="4"/>
    <x v="2"/>
    <m/>
    <n v="1000"/>
    <n v="1.7641662550278738"/>
    <n v="566.84"/>
    <n v="-6882392.5099999998"/>
    <s v="Mavy"/>
    <s v="08/GCF"/>
    <x v="1"/>
    <s v="CONGO"/>
    <s v="PALF"/>
    <s v="o"/>
    <m/>
  </r>
  <r>
    <d v="2019-07-29T00:00:00"/>
    <s v="Frais de transfert à IT87/MAKOUA"/>
    <x v="4"/>
    <x v="2"/>
    <m/>
    <n v="2720"/>
    <n v="4.7985322136758164"/>
    <n v="566.84"/>
    <n v="-6885112.5099999998"/>
    <s v="Mavy"/>
    <s v="29/GCF"/>
    <x v="1"/>
    <s v="CONGO"/>
    <s v="PALF"/>
    <s v="o"/>
    <m/>
  </r>
  <r>
    <d v="2019-07-29T00:00:00"/>
    <s v="Frais de transfert à Alexis/PNR"/>
    <x v="4"/>
    <x v="2"/>
    <m/>
    <n v="1000"/>
    <n v="1.7641662550278738"/>
    <n v="566.84"/>
    <n v="-6886112.5099999998"/>
    <s v="Mavy"/>
    <s v="28/GCF"/>
    <x v="1"/>
    <s v="CONGO"/>
    <s v="PALF"/>
    <s v="o"/>
    <m/>
  </r>
  <r>
    <d v="2019-07-29T00:00:00"/>
    <s v="Taxi Alto-Gendarmerie Vindoulou"/>
    <x v="0"/>
    <x v="0"/>
    <m/>
    <n v="1500"/>
    <n v="2.6401013798929882"/>
    <n v="568.16"/>
    <n v="-6887612.5099999998"/>
    <s v="Alexis"/>
    <s v="Décharge"/>
    <x v="0"/>
    <s v="CONGO"/>
    <s v="PALF"/>
    <s v="ɣ"/>
    <m/>
  </r>
  <r>
    <d v="2019-07-29T00:00:00"/>
    <s v="Taxi Hôpital-TGI"/>
    <x v="0"/>
    <x v="0"/>
    <m/>
    <n v="1000"/>
    <n v="1.7600675865953253"/>
    <n v="568.16"/>
    <n v="-6888612.5099999998"/>
    <s v="Alexis"/>
    <s v="Décharge"/>
    <x v="0"/>
    <s v="CONGO"/>
    <s v="PALF"/>
    <s v="ɣ"/>
    <m/>
  </r>
  <r>
    <d v="2019-07-29T00:00:00"/>
    <s v="Taxi TGI-Restaurant"/>
    <x v="0"/>
    <x v="0"/>
    <m/>
    <n v="1000"/>
    <n v="1.7600675865953253"/>
    <n v="568.16"/>
    <n v="-6889612.5099999998"/>
    <s v="Alexis"/>
    <s v="Décharge"/>
    <x v="0"/>
    <s v="CONGO"/>
    <s v="PALF"/>
    <s v="ɣ"/>
    <m/>
  </r>
  <r>
    <d v="2019-07-29T00:00:00"/>
    <s v="Taxi Restaurant-hôtel"/>
    <x v="0"/>
    <x v="0"/>
    <m/>
    <n v="1000"/>
    <n v="1.7600675865953253"/>
    <n v="568.16"/>
    <n v="-6890612.5099999998"/>
    <s v="Alexis"/>
    <s v="Décharge"/>
    <x v="0"/>
    <s v="CONGO"/>
    <s v="PALF"/>
    <s v="ɣ"/>
    <m/>
  </r>
  <r>
    <d v="2019-07-29T00:00:00"/>
    <s v="Taxi Bureau PALF-YANN Service au Marché Total"/>
    <x v="0"/>
    <x v="3"/>
    <m/>
    <n v="1000"/>
    <n v="1.7600675865953253"/>
    <n v="568.16"/>
    <n v="-6891612.5099999998"/>
    <s v="Evariste"/>
    <s v="Décharge"/>
    <x v="0"/>
    <s v="CONGO"/>
    <s v="PALF"/>
    <s v="ɣ"/>
    <m/>
  </r>
  <r>
    <d v="2019-07-29T00:00:00"/>
    <s v="Multiplication de la clé du portail à YANN Service au Marché Total"/>
    <x v="5"/>
    <x v="2"/>
    <m/>
    <n v="1500"/>
    <n v="2.6462493825418107"/>
    <n v="566.84"/>
    <n v="-6893112.5099999998"/>
    <s v="Evariste"/>
    <n v="12"/>
    <x v="1"/>
    <s v="CONGO"/>
    <s v="PALF"/>
    <s v="o"/>
    <m/>
  </r>
  <r>
    <d v="2019-07-29T00:00:00"/>
    <s v="Taxi YANN Service-Bureau PALF"/>
    <x v="0"/>
    <x v="3"/>
    <m/>
    <n v="1000"/>
    <n v="1.7600675865953253"/>
    <n v="568.16"/>
    <n v="-6894112.5099999998"/>
    <s v="Evariste"/>
    <s v="Décharge"/>
    <x v="0"/>
    <s v="CONGO"/>
    <s v="PALF"/>
    <s v="ɣ"/>
    <m/>
  </r>
  <r>
    <d v="2019-07-29T00:00:00"/>
    <s v="Taxi Bureau PALF-YANN Service au Marché Total"/>
    <x v="0"/>
    <x v="3"/>
    <m/>
    <n v="1000"/>
    <n v="1.7600675865953253"/>
    <n v="568.16"/>
    <n v="-6895112.5099999998"/>
    <s v="Evariste"/>
    <s v="Décharge"/>
    <x v="0"/>
    <s v="CONGO"/>
    <s v="PALF"/>
    <s v="ɣ"/>
    <m/>
  </r>
  <r>
    <d v="2019-07-29T00:00:00"/>
    <s v="Taxi YANN Service-Bureau PALF"/>
    <x v="0"/>
    <x v="3"/>
    <m/>
    <n v="1000"/>
    <n v="1.7600675865953253"/>
    <n v="568.16"/>
    <n v="-6896112.5099999998"/>
    <s v="Evariste"/>
    <s v="Décharge"/>
    <x v="0"/>
    <s v="CONGO"/>
    <s v="PALF"/>
    <s v="ɣ"/>
    <m/>
  </r>
  <r>
    <d v="2019-07-29T00:00:00"/>
    <s v="Taxi Hôtel-Marché central-La gare (investigation sur terrain)"/>
    <x v="0"/>
    <x v="4"/>
    <m/>
    <n v="2000"/>
    <n v="3.623779239368738"/>
    <n v="551.91"/>
    <n v="-6898112.5099999998"/>
    <s v="i23c"/>
    <s v="Décharge"/>
    <x v="2"/>
    <s v="CONGO"/>
    <s v="PALF"/>
    <s v="ɣ"/>
    <m/>
  </r>
  <r>
    <d v="2019-07-29T00:00:00"/>
    <s v="Taxi la gare-Chez Yves-Marché RN (rencontre et investigation sur terrain)"/>
    <x v="0"/>
    <x v="4"/>
    <m/>
    <n v="2000"/>
    <n v="3.623779239368738"/>
    <n v="551.91"/>
    <n v="-6900112.5099999998"/>
    <s v="i23c"/>
    <s v="Décharge"/>
    <x v="2"/>
    <s v="CONGO"/>
    <s v="PALF"/>
    <s v="ɣ"/>
    <m/>
  </r>
  <r>
    <d v="2019-07-29T00:00:00"/>
    <s v="Taxi Marché RN-Dépôt de Gaz-Marché Mabomo (investigation sur terrain)"/>
    <x v="0"/>
    <x v="4"/>
    <m/>
    <n v="2000"/>
    <n v="3.623779239368738"/>
    <n v="551.91"/>
    <n v="-6902112.5099999998"/>
    <s v="i23c"/>
    <s v="Décharge"/>
    <x v="2"/>
    <s v="CONGO"/>
    <s v="PALF"/>
    <s v="ɣ"/>
    <m/>
  </r>
  <r>
    <d v="2019-07-29T00:00:00"/>
    <s v="Taxi Marché Mabomo-Chez Jean Pière-Hôtel (rencontre et retour à l'hôtel)"/>
    <x v="0"/>
    <x v="4"/>
    <m/>
    <n v="2000"/>
    <n v="3.623779239368738"/>
    <n v="551.91"/>
    <n v="-6904112.5099999998"/>
    <s v="i23c"/>
    <s v="Décharge"/>
    <x v="2"/>
    <s v="CONGO"/>
    <s v="PALF"/>
    <s v="ɣ"/>
    <m/>
  </r>
  <r>
    <d v="2019-07-29T00:00:00"/>
    <s v="Taxi Hôtel-Restaurant-Hôtel (se ressourcer)"/>
    <x v="0"/>
    <x v="4"/>
    <m/>
    <n v="1000"/>
    <n v="1.811889619684369"/>
    <n v="551.91"/>
    <n v="-6905112.5099999998"/>
    <s v="i23c"/>
    <s v="Décharge"/>
    <x v="2"/>
    <s v="CONGO"/>
    <s v="PALF"/>
    <s v="ɣ"/>
    <m/>
  </r>
  <r>
    <d v="2019-07-29T00:00:00"/>
    <s v="Taxi Bureau-Parquet /Aller-Retour pour le paiement des frais d'appel du dossier"/>
    <x v="0"/>
    <x v="0"/>
    <m/>
    <n v="2000"/>
    <n v="3.5201351731906505"/>
    <n v="568.16"/>
    <n v="-6907112.5099999998"/>
    <s v="Amenophys"/>
    <s v="Décharge"/>
    <x v="0"/>
    <s v="CONGO"/>
    <s v="PALF"/>
    <s v="ɣ"/>
    <m/>
  </r>
  <r>
    <d v="2019-07-29T00:00:00"/>
    <s v="Paiement des frais d'appel du dossier Loboko"/>
    <x v="17"/>
    <x v="0"/>
    <m/>
    <n v="40000"/>
    <n v="70.402703463813012"/>
    <n v="568.16"/>
    <n v="-6947112.5099999998"/>
    <s v="Amenophys"/>
    <n v="37"/>
    <x v="0"/>
    <s v="CONGO"/>
    <s v="PALF"/>
    <s v="o"/>
    <m/>
  </r>
  <r>
    <d v="2019-07-29T00:00:00"/>
    <s v="Taxi moto à Impfondo, hôtel-aéroport"/>
    <x v="0"/>
    <x v="0"/>
    <m/>
    <n v="500"/>
    <n v="0.88003379329766263"/>
    <n v="568.16"/>
    <n v="-6947612.5099999998"/>
    <s v="Jospin"/>
    <s v="Décharge"/>
    <x v="0"/>
    <s v="CONGO"/>
    <s v="PALF"/>
    <s v="ɣ"/>
    <m/>
  </r>
  <r>
    <d v="2019-07-29T00:00:00"/>
    <s v="Taxi à Brazzaville, aéroport Maya-Maya-Bureau"/>
    <x v="0"/>
    <x v="0"/>
    <m/>
    <n v="1000"/>
    <n v="1.7600675865953253"/>
    <n v="568.16"/>
    <n v="-6948612.5099999998"/>
    <s v="Jospin"/>
    <s v="Décharge"/>
    <x v="0"/>
    <s v="CONGO"/>
    <s v="PALF"/>
    <s v="ɣ"/>
    <m/>
  </r>
  <r>
    <d v="2019-07-29T00:00:00"/>
    <s v="Taxi: Hôtel-Bureau ALTO"/>
    <x v="0"/>
    <x v="0"/>
    <m/>
    <n v="1500"/>
    <n v="2.6401013798929882"/>
    <n v="568.16"/>
    <n v="-6950112.5099999998"/>
    <s v="Stone"/>
    <s v="Décharge"/>
    <x v="0"/>
    <s v="CONGO"/>
    <s v="PALF"/>
    <s v="ɣ"/>
    <m/>
  </r>
  <r>
    <d v="2019-07-29T00:00:00"/>
    <s v="Taxi: Bureau alto-Gendarmerie de Vindoulou"/>
    <x v="0"/>
    <x v="0"/>
    <m/>
    <n v="2000"/>
    <n v="3.5201351731906505"/>
    <n v="568.16"/>
    <n v="-6952112.5099999998"/>
    <s v="Stone"/>
    <s v="Décharge"/>
    <x v="0"/>
    <s v="CONGO"/>
    <s v="PALF"/>
    <s v="ɣ"/>
    <m/>
  </r>
  <r>
    <d v="2019-07-29T00:00:00"/>
    <s v="Taxi: Gendarmerie de vindoulou-Hôpital Asice accompagner la victime"/>
    <x v="0"/>
    <x v="0"/>
    <m/>
    <n v="2000"/>
    <n v="3.5201351731906505"/>
    <n v="568.16"/>
    <n v="-6954112.5099999998"/>
    <s v="Stone"/>
    <s v="Décharge"/>
    <x v="0"/>
    <s v="CONGO"/>
    <s v="PALF"/>
    <s v="ɣ"/>
    <m/>
  </r>
  <r>
    <d v="2019-07-29T00:00:00"/>
    <s v="Taxi: Hôpital Asice-Cabinet de maitre MENGA Avocat Alto"/>
    <x v="0"/>
    <x v="0"/>
    <m/>
    <n v="1000"/>
    <n v="1.7600675865953253"/>
    <n v="568.16"/>
    <n v="-6955112.5099999998"/>
    <s v="Stone"/>
    <s v="Décharge"/>
    <x v="0"/>
    <s v="CONGO"/>
    <s v="PALF"/>
    <s v="ɣ"/>
    <m/>
  </r>
  <r>
    <d v="2019-07-29T00:00:00"/>
    <s v="Taxi: Cabinet de maitre MENGA-TGI Pointe Noire"/>
    <x v="0"/>
    <x v="0"/>
    <m/>
    <n v="1000"/>
    <n v="1.7600675865953253"/>
    <n v="568.16"/>
    <n v="-6956112.5099999998"/>
    <s v="Stone"/>
    <s v="Décharge"/>
    <x v="0"/>
    <s v="CONGO"/>
    <s v="PALF"/>
    <s v="ɣ"/>
    <m/>
  </r>
  <r>
    <d v="2019-07-29T00:00:00"/>
    <s v="Taxi: TGI-Hôtel"/>
    <x v="0"/>
    <x v="0"/>
    <m/>
    <n v="1000"/>
    <n v="1.7600675865953253"/>
    <n v="568.16"/>
    <n v="-6957112.5099999998"/>
    <s v="Stone"/>
    <s v="Décharge"/>
    <x v="0"/>
    <s v="CONGO"/>
    <s v="PALF"/>
    <s v="ɣ"/>
    <m/>
  </r>
  <r>
    <d v="2019-07-29T00:00:00"/>
    <s v="Taxi: Hôtel-Restaurant"/>
    <x v="0"/>
    <x v="0"/>
    <m/>
    <n v="500"/>
    <n v="0.88003379329766263"/>
    <n v="568.16"/>
    <n v="-6957612.5099999998"/>
    <s v="Stone"/>
    <s v="Décharge"/>
    <x v="0"/>
    <s v="CONGO"/>
    <s v="PALF"/>
    <s v="ɣ"/>
    <m/>
  </r>
  <r>
    <d v="2019-07-29T00:00:00"/>
    <s v="Taxi: Restaurant-Hôtel"/>
    <x v="0"/>
    <x v="0"/>
    <m/>
    <n v="500"/>
    <n v="0.88003379329766263"/>
    <n v="568.16"/>
    <n v="-6958112.5099999998"/>
    <s v="Stone"/>
    <s v="Décharge"/>
    <x v="0"/>
    <s v="CONGO"/>
    <s v="PALF"/>
    <s v="ɣ"/>
    <m/>
  </r>
  <r>
    <d v="2019-07-29T00:00:00"/>
    <s v="Taxi domicile-Bureau-domicile"/>
    <x v="0"/>
    <x v="5"/>
    <m/>
    <n v="2000"/>
    <n v="3.5283325100557477"/>
    <n v="566.84"/>
    <n v="-6960112.5099999998"/>
    <s v="Shely"/>
    <s v="Décharge"/>
    <x v="1"/>
    <s v="CONGO"/>
    <s v="PALF"/>
    <s v="ɣ"/>
    <m/>
  </r>
  <r>
    <d v="2019-07-29T00:00:00"/>
    <s v="Food allowance pendant la pause"/>
    <x v="8"/>
    <x v="5"/>
    <m/>
    <n v="1000"/>
    <n v="1.7641662550278738"/>
    <n v="566.84"/>
    <n v="-6961112.5099999998"/>
    <s v="Shely"/>
    <s v="Décharge"/>
    <x v="1"/>
    <s v="CONGO"/>
    <s v="PALF"/>
    <s v="ɣ"/>
    <m/>
  </r>
  <r>
    <d v="2019-07-29T00:00:00"/>
    <s v="Taxi hôtel - Agence MTN pour ré-identification de ma carte sim "/>
    <x v="0"/>
    <x v="4"/>
    <m/>
    <n v="500"/>
    <n v="0.90594480984218451"/>
    <n v="551.91"/>
    <n v="-6961612.5099999998"/>
    <s v="IT87"/>
    <s v="décharge"/>
    <x v="2"/>
    <s v="CONGO"/>
    <s v="PALF"/>
    <s v="ɣ"/>
    <m/>
  </r>
  <r>
    <d v="2019-07-29T00:00:00"/>
    <s v="Taxi agence MTN - restaurant mission de Ouesso"/>
    <x v="0"/>
    <x v="4"/>
    <m/>
    <n v="500"/>
    <n v="0.90594480984218451"/>
    <n v="551.91"/>
    <n v="-6962112.5099999998"/>
    <s v="IT87"/>
    <s v="décharge"/>
    <x v="2"/>
    <s v="CONGO"/>
    <s v="PALF"/>
    <s v="ɣ"/>
    <m/>
  </r>
  <r>
    <d v="2019-07-29T00:00:00"/>
    <s v="Taxi Restaurant - agence MTN pour la suite d'identification de ma carte sim"/>
    <x v="0"/>
    <x v="4"/>
    <m/>
    <n v="500"/>
    <n v="0.90594480984218451"/>
    <n v="551.91"/>
    <n v="-6962612.5099999998"/>
    <s v="IT87"/>
    <s v="décharge"/>
    <x v="2"/>
    <s v="CONGO"/>
    <s v="PALF"/>
    <s v="ɣ"/>
    <m/>
  </r>
  <r>
    <d v="2019-07-29T00:00:00"/>
    <s v="Taxi agence MTN - hôtel après ré-identification de ma sim"/>
    <x v="0"/>
    <x v="4"/>
    <m/>
    <n v="500"/>
    <n v="0.90594480984218451"/>
    <n v="551.91"/>
    <n v="-6963112.5099999998"/>
    <s v="IT87"/>
    <s v="décharge"/>
    <x v="2"/>
    <s v="CONGO"/>
    <s v="PALF"/>
    <s v="ɣ"/>
    <m/>
  </r>
  <r>
    <d v="2019-07-29T00:00:00"/>
    <s v="Taxi hôtel - agence Charden Farell pour le retrait du budget de mission"/>
    <x v="0"/>
    <x v="4"/>
    <m/>
    <n v="500"/>
    <n v="0.90594480984218451"/>
    <n v="551.91"/>
    <n v="-6963612.5099999998"/>
    <s v="IT87"/>
    <s v="décharge"/>
    <x v="2"/>
    <s v="CONGO"/>
    <s v="PALF"/>
    <s v="ɣ"/>
    <m/>
  </r>
  <r>
    <d v="2019-07-29T00:00:00"/>
    <s v="Taxi Agence Charden Farell - restaurant mission de Ouesso"/>
    <x v="0"/>
    <x v="4"/>
    <m/>
    <n v="500"/>
    <n v="0.90594480984218451"/>
    <n v="551.91"/>
    <n v="-6964112.5099999998"/>
    <s v="IT87"/>
    <s v="décharge"/>
    <x v="2"/>
    <s v="CONGO"/>
    <s v="PALF"/>
    <s v="ɣ"/>
    <m/>
  </r>
  <r>
    <d v="2019-07-29T00:00:00"/>
    <s v="Taxi Restaurant - hôtel retour du terrain"/>
    <x v="0"/>
    <x v="4"/>
    <m/>
    <n v="500"/>
    <n v="0.90594480984218451"/>
    <n v="551.91"/>
    <n v="-6964612.5099999998"/>
    <s v="IT87"/>
    <s v="décharge"/>
    <x v="2"/>
    <s v="CONGO"/>
    <s v="PALF"/>
    <s v="ɣ"/>
    <m/>
  </r>
  <r>
    <d v="2019-07-30T00:00:00"/>
    <s v="Taxi Hôtel-Gare routière"/>
    <x v="0"/>
    <x v="4"/>
    <m/>
    <n v="300"/>
    <n v="0.54356688590531066"/>
    <n v="551.91"/>
    <n v="-6964912.5099999998"/>
    <s v="ci64"/>
    <s v="décharge"/>
    <x v="2"/>
    <s v="CONGO"/>
    <s v="PALF"/>
    <s v="ɣ"/>
    <m/>
  </r>
  <r>
    <d v="2019-07-30T00:00:00"/>
    <s v="Achat billet SIBITI-DOLISIE"/>
    <x v="0"/>
    <x v="4"/>
    <m/>
    <n v="6000"/>
    <n v="10.871337718106213"/>
    <n v="551.91"/>
    <n v="-6970912.5099999998"/>
    <s v="ci64"/>
    <s v="décharge"/>
    <x v="2"/>
    <s v="CONGO"/>
    <s v="PALF"/>
    <s v="ɣ"/>
    <m/>
  </r>
  <r>
    <d v="2019-07-30T00:00:00"/>
    <s v="Taxi Gare routière-Hôtel (DOLISIE)"/>
    <x v="0"/>
    <x v="4"/>
    <m/>
    <n v="1000"/>
    <n v="1.811889619684369"/>
    <n v="551.91"/>
    <n v="-6971912.5099999998"/>
    <s v="ci64"/>
    <s v="décharge"/>
    <x v="2"/>
    <s v="CONGO"/>
    <s v="PALF"/>
    <s v="ɣ"/>
    <m/>
  </r>
  <r>
    <d v="2019-07-30T00:00:00"/>
    <s v="Taxi Hôtel-AON DOLISIE"/>
    <x v="0"/>
    <x v="4"/>
    <m/>
    <n v="1000"/>
    <n v="1.811889619684369"/>
    <n v="551.91"/>
    <n v="-6972912.5099999998"/>
    <s v="ci64"/>
    <s v="décharge"/>
    <x v="2"/>
    <s v="CONGO"/>
    <s v="PALF"/>
    <s v="ɣ"/>
    <m/>
  </r>
  <r>
    <d v="2019-07-30T00:00:00"/>
    <s v="Taxi AON DOLISIE-Hôtel"/>
    <x v="0"/>
    <x v="4"/>
    <m/>
    <n v="1000"/>
    <n v="1.811889619684369"/>
    <n v="551.91"/>
    <n v="-6973912.5099999998"/>
    <s v="ci64"/>
    <s v="décharge"/>
    <x v="2"/>
    <s v="CONGO"/>
    <s v="PALF"/>
    <s v="ɣ"/>
    <m/>
  </r>
  <r>
    <d v="2019-07-30T00:00:00"/>
    <s v="Taxi Hôtel-Restaurant"/>
    <x v="0"/>
    <x v="4"/>
    <m/>
    <n v="1000"/>
    <n v="1.811889619684369"/>
    <n v="551.91"/>
    <n v="-6974912.5099999998"/>
    <s v="ci64"/>
    <s v="décharge"/>
    <x v="2"/>
    <s v="CONGO"/>
    <s v="PALF"/>
    <s v="ɣ"/>
    <m/>
  </r>
  <r>
    <d v="2019-07-30T00:00:00"/>
    <s v="Taxi Restaurant-Hôtel"/>
    <x v="0"/>
    <x v="4"/>
    <m/>
    <n v="1000"/>
    <n v="1.811889619684369"/>
    <n v="551.91"/>
    <n v="-6975912.5099999998"/>
    <s v="ci64"/>
    <s v="décharge"/>
    <x v="2"/>
    <s v="CONGO"/>
    <s v="PALF"/>
    <s v="ɣ"/>
    <m/>
  </r>
  <r>
    <d v="2019-07-30T00:00:00"/>
    <s v="Taxi: Résidence-Agence Océan du Nord pour la réservation du billet à destination d'Oyo"/>
    <x v="0"/>
    <x v="0"/>
    <m/>
    <n v="500"/>
    <n v="0.88003379329766263"/>
    <n v="568.16"/>
    <n v="-6976412.5099999998"/>
    <s v="Crépin"/>
    <s v="Décharge"/>
    <x v="0"/>
    <s v="CONGO"/>
    <s v="PALF"/>
    <s v="ɣ"/>
    <m/>
  </r>
  <r>
    <d v="2019-07-30T00:00:00"/>
    <s v="Taxi: Agence Océan du nord-Résidence"/>
    <x v="0"/>
    <x v="0"/>
    <m/>
    <n v="500"/>
    <n v="0.88003379329766263"/>
    <n v="568.16"/>
    <n v="-6976912.5099999998"/>
    <s v="Crépin"/>
    <s v="Décharge"/>
    <x v="0"/>
    <s v="CONGO"/>
    <s v="PALF"/>
    <s v="ɣ"/>
    <m/>
  </r>
  <r>
    <d v="2019-07-30T00:00:00"/>
    <s v="Taxi: Résidence-Restaurant"/>
    <x v="0"/>
    <x v="0"/>
    <m/>
    <n v="500"/>
    <n v="0.88003379329766263"/>
    <n v="568.16"/>
    <n v="-6977412.5099999998"/>
    <s v="Crépin"/>
    <s v="Décharge"/>
    <x v="0"/>
    <s v="CONGO"/>
    <s v="PALF"/>
    <s v="ɣ"/>
    <m/>
  </r>
  <r>
    <d v="2019-07-30T00:00:00"/>
    <s v="Taxi: Restaurant-Résidence"/>
    <x v="0"/>
    <x v="0"/>
    <m/>
    <n v="500"/>
    <n v="0.88003379329766263"/>
    <n v="568.16"/>
    <n v="-6977912.5099999998"/>
    <s v="Crépin"/>
    <s v="Décharge"/>
    <x v="0"/>
    <s v="CONGO"/>
    <s v="PALF"/>
    <s v="ɣ"/>
    <m/>
  </r>
  <r>
    <d v="2019-07-30T00:00:00"/>
    <s v="Taxi: Résidence-Agence Océan du Nord pour modification de destination sur le billet, au lieu d'Oyo, lire Brazzaville"/>
    <x v="0"/>
    <x v="0"/>
    <m/>
    <n v="500"/>
    <n v="0.88003379329766263"/>
    <n v="568.16"/>
    <n v="-6978412.5099999998"/>
    <s v="Crépin"/>
    <s v="Décharge"/>
    <x v="0"/>
    <s v="CONGO"/>
    <s v="PALF"/>
    <s v="ɣ"/>
    <m/>
  </r>
  <r>
    <d v="2019-07-30T00:00:00"/>
    <s v="Taxi: Agence Océan du nord-Secrétariat pour impression de l'ODM"/>
    <x v="0"/>
    <x v="0"/>
    <m/>
    <n v="500"/>
    <n v="0.88003379329766263"/>
    <n v="568.16"/>
    <n v="-6978912.5099999998"/>
    <s v="Crépin"/>
    <s v="Décharge"/>
    <x v="0"/>
    <s v="CONGO"/>
    <s v="PALF"/>
    <s v="ɣ"/>
    <m/>
  </r>
  <r>
    <d v="2019-07-30T00:00:00"/>
    <s v="Taxi: Secrétariat-Résidence"/>
    <x v="0"/>
    <x v="0"/>
    <m/>
    <n v="500"/>
    <n v="0.88003379329766263"/>
    <n v="568.16"/>
    <n v="-6979412.5099999998"/>
    <s v="Crépin"/>
    <s v="Décharge"/>
    <x v="0"/>
    <s v="CONGO"/>
    <s v="PALF"/>
    <s v="ɣ"/>
    <m/>
  </r>
  <r>
    <d v="2019-07-30T00:00:00"/>
    <s v="Taxi: Résidence-TGI"/>
    <x v="0"/>
    <x v="0"/>
    <m/>
    <n v="500"/>
    <n v="0.88003379329766263"/>
    <n v="568.16"/>
    <n v="-6979912.5099999998"/>
    <s v="Crépin"/>
    <s v="Décharge"/>
    <x v="0"/>
    <s v="CONGO"/>
    <s v="PALF"/>
    <s v="ɣ"/>
    <m/>
  </r>
  <r>
    <d v="2019-07-30T00:00:00"/>
    <s v="Taxi: TGI-Résidence"/>
    <x v="0"/>
    <x v="0"/>
    <m/>
    <n v="500"/>
    <n v="0.88003379329766263"/>
    <n v="568.16"/>
    <n v="-6980412.5099999998"/>
    <s v="Crépin"/>
    <s v="Décharge"/>
    <x v="0"/>
    <s v="CONGO"/>
    <s v="PALF"/>
    <s v="ɣ"/>
    <m/>
  </r>
  <r>
    <d v="2019-07-30T00:00:00"/>
    <s v="Taxi: Résidence-Restaurant"/>
    <x v="0"/>
    <x v="0"/>
    <m/>
    <n v="500"/>
    <n v="0.88003379329766263"/>
    <n v="568.16"/>
    <n v="-6980912.5099999998"/>
    <s v="Crépin"/>
    <s v="Décharge"/>
    <x v="0"/>
    <s v="CONGO"/>
    <s v="PALF"/>
    <s v="ɣ"/>
    <m/>
  </r>
  <r>
    <d v="2019-07-30T00:00:00"/>
    <s v="Taxi: Restaurant-Résidence"/>
    <x v="0"/>
    <x v="0"/>
    <m/>
    <n v="500"/>
    <n v="0.88003379329766263"/>
    <n v="568.16"/>
    <n v="-6981412.5099999998"/>
    <s v="Crépin"/>
    <s v="Décharge"/>
    <x v="0"/>
    <s v="CONGO"/>
    <s v="PALF"/>
    <s v="ɣ"/>
    <m/>
  </r>
  <r>
    <d v="2019-07-30T00:00:00"/>
    <s v="Taxi Hôtel-Grand marché"/>
    <x v="0"/>
    <x v="0"/>
    <m/>
    <n v="1000"/>
    <n v="1.7600675865953253"/>
    <n v="568.16"/>
    <n v="-6982412.5099999998"/>
    <s v="Alexis"/>
    <s v="Décharge"/>
    <x v="0"/>
    <s v="CONGO"/>
    <s v="PALF"/>
    <s v="ɣ"/>
    <m/>
  </r>
  <r>
    <d v="2019-07-30T00:00:00"/>
    <s v="Taxi Grand marché-Gendarmerie Vindoulou"/>
    <x v="0"/>
    <x v="0"/>
    <m/>
    <n v="1000"/>
    <n v="1.7600675865953253"/>
    <n v="568.16"/>
    <n v="-6983412.5099999998"/>
    <s v="Alexis"/>
    <s v="Décharge"/>
    <x v="0"/>
    <s v="CONGO"/>
    <s v="PALF"/>
    <s v="ɣ"/>
    <m/>
  </r>
  <r>
    <d v="2019-07-30T00:00:00"/>
    <s v="Taxi Gendarmerie-grand marché"/>
    <x v="0"/>
    <x v="0"/>
    <m/>
    <n v="1000"/>
    <n v="1.7600675865953253"/>
    <n v="568.16"/>
    <n v="-6984412.5099999998"/>
    <s v="Alexis"/>
    <s v="Décharge"/>
    <x v="0"/>
    <s v="CONGO"/>
    <s v="PALF"/>
    <s v="ɣ"/>
    <m/>
  </r>
  <r>
    <d v="2019-07-30T00:00:00"/>
    <s v="Taxi Grand marché-Hôpital"/>
    <x v="0"/>
    <x v="0"/>
    <m/>
    <n v="1000"/>
    <n v="1.7600675865953253"/>
    <n v="568.16"/>
    <n v="-6985412.5099999998"/>
    <s v="Alexis"/>
    <s v="Décharge"/>
    <x v="0"/>
    <s v="CONGO"/>
    <s v="PALF"/>
    <s v="ɣ"/>
    <m/>
  </r>
  <r>
    <d v="2019-07-30T00:00:00"/>
    <s v="Taxi Hôpital-Agence Océan du nord"/>
    <x v="0"/>
    <x v="0"/>
    <m/>
    <n v="1000"/>
    <n v="1.7600675865953253"/>
    <n v="568.16"/>
    <n v="-6986412.5099999998"/>
    <s v="Alexis"/>
    <s v="Décharge"/>
    <x v="0"/>
    <s v="CONGO"/>
    <s v="PALF"/>
    <s v="ɣ"/>
    <m/>
  </r>
  <r>
    <d v="2019-07-30T00:00:00"/>
    <s v="Taxi AON- Restaurant"/>
    <x v="0"/>
    <x v="0"/>
    <m/>
    <n v="1000"/>
    <n v="1.7600675865953253"/>
    <n v="568.16"/>
    <n v="-6987412.5099999998"/>
    <s v="Alexis"/>
    <s v="Décharge"/>
    <x v="0"/>
    <s v="CONGO"/>
    <s v="PALF"/>
    <s v="ɣ"/>
    <m/>
  </r>
  <r>
    <d v="2019-07-30T00:00:00"/>
    <s v="Taxi Restaurant-hôtel"/>
    <x v="0"/>
    <x v="0"/>
    <m/>
    <n v="1000"/>
    <n v="1.7600675865953253"/>
    <n v="568.16"/>
    <n v="-6988412.5099999998"/>
    <s v="Alexis"/>
    <s v="Décharge"/>
    <x v="0"/>
    <s v="CONGO"/>
    <s v="PALF"/>
    <s v="ɣ"/>
    <m/>
  </r>
  <r>
    <d v="2019-07-30T00:00:00"/>
    <s v="Taxi Bureau PALF-Radio Rurale"/>
    <x v="0"/>
    <x v="3"/>
    <m/>
    <n v="1000"/>
    <n v="1.7600675865953253"/>
    <n v="568.16"/>
    <n v="-6989412.5099999998"/>
    <s v="Evariste"/>
    <s v="Décharge"/>
    <x v="0"/>
    <s v="CONGO"/>
    <s v="PALF"/>
    <s v="ɣ"/>
    <m/>
  </r>
  <r>
    <d v="2019-07-30T00:00:00"/>
    <s v="Taxi Radio Rurale-ES TV"/>
    <x v="0"/>
    <x v="3"/>
    <m/>
    <n v="1000"/>
    <n v="1.7600675865953253"/>
    <n v="568.16"/>
    <n v="-6990412.5099999998"/>
    <s v="Evariste"/>
    <s v="Décharge"/>
    <x v="0"/>
    <s v="CONGO"/>
    <s v="PALF"/>
    <s v="ɣ"/>
    <m/>
  </r>
  <r>
    <d v="2019-07-30T00:00:00"/>
    <s v="Taxi ES TV-Radio Liberté "/>
    <x v="0"/>
    <x v="3"/>
    <m/>
    <n v="1000"/>
    <n v="1.7600675865953253"/>
    <n v="568.16"/>
    <n v="-6991412.5099999998"/>
    <s v="Evariste"/>
    <s v="Décharge"/>
    <x v="0"/>
    <s v="CONGO"/>
    <s v="PALF"/>
    <s v="ɣ"/>
    <m/>
  </r>
  <r>
    <d v="2019-07-30T00:00:00"/>
    <s v="Taxi Radio Liberté-Bureau PALF"/>
    <x v="0"/>
    <x v="3"/>
    <m/>
    <n v="1000"/>
    <n v="1.7600675865953253"/>
    <n v="568.16"/>
    <n v="-6992412.5099999998"/>
    <s v="Evariste"/>
    <s v="Décharge"/>
    <x v="0"/>
    <s v="CONGO"/>
    <s v="PALF"/>
    <s v="ɣ"/>
    <m/>
  </r>
  <r>
    <d v="2019-07-30T00:00:00"/>
    <s v="Taxi Hôtel-Chez Yves-La gare (dernières rencontres avec les cibles et investigation)"/>
    <x v="0"/>
    <x v="4"/>
    <m/>
    <n v="2000"/>
    <n v="3.623779239368738"/>
    <n v="551.91"/>
    <n v="-6994412.5099999998"/>
    <s v="i23c"/>
    <s v="Décharge"/>
    <x v="2"/>
    <s v="CONGO"/>
    <s v="PALF"/>
    <s v="ɣ"/>
    <m/>
  </r>
  <r>
    <d v="2019-07-30T00:00:00"/>
    <s v="Taxi La gare- Chez Matiti-Marché Mabomo (rencontre et investigation)"/>
    <x v="0"/>
    <x v="4"/>
    <m/>
    <n v="2000"/>
    <n v="3.623779239368738"/>
    <n v="551.91"/>
    <n v="-6996412.5099999998"/>
    <s v="i23c"/>
    <s v="Décharge"/>
    <x v="2"/>
    <s v="CONGO"/>
    <s v="PALF"/>
    <s v="ɣ"/>
    <m/>
  </r>
  <r>
    <d v="2019-07-30T00:00:00"/>
    <s v="Taxi Mabomo-AON-La gare centrale (faire la réservation pour Brazzaville)"/>
    <x v="0"/>
    <x v="4"/>
    <m/>
    <n v="2000"/>
    <n v="3.623779239368738"/>
    <n v="551.91"/>
    <n v="-6998412.5099999998"/>
    <s v="i23c"/>
    <s v="Décharge"/>
    <x v="2"/>
    <s v="CONGO"/>
    <s v="PALF"/>
    <s v="ɣ"/>
    <m/>
  </r>
  <r>
    <d v="2019-07-30T00:00:00"/>
    <s v="Taxi gare centrale-Marché de la base-Marché RN (investigation sur terrain)"/>
    <x v="0"/>
    <x v="4"/>
    <m/>
    <n v="2000"/>
    <n v="3.623779239368738"/>
    <n v="551.91"/>
    <n v="-7000412.5099999998"/>
    <s v="i23c"/>
    <s v="Décharge"/>
    <x v="2"/>
    <s v="CONGO"/>
    <s v="PALF"/>
    <s v="ɣ"/>
    <m/>
  </r>
  <r>
    <d v="2019-07-30T00:00:00"/>
    <s v="Taxi Marché RN-Hôtel (retour à l'hôtel)"/>
    <x v="0"/>
    <x v="4"/>
    <m/>
    <n v="1000"/>
    <n v="1.811889619684369"/>
    <n v="551.91"/>
    <n v="-7001412.5099999998"/>
    <s v="i23c"/>
    <s v="Décharge"/>
    <x v="2"/>
    <s v="CONGO"/>
    <s v="PALF"/>
    <s v="ɣ"/>
    <m/>
  </r>
  <r>
    <d v="2019-07-30T00:00:00"/>
    <s v="Taxi Hôtel-Restaurant-Hôtel (se ressourcer)"/>
    <x v="0"/>
    <x v="4"/>
    <m/>
    <n v="1000"/>
    <n v="1.811889619684369"/>
    <n v="551.91"/>
    <n v="-7002412.5099999998"/>
    <s v="i23c"/>
    <s v="Décharge"/>
    <x v="2"/>
    <s v="CONGO"/>
    <s v="PALF"/>
    <s v="ɣ"/>
    <m/>
  </r>
  <r>
    <d v="2019-07-30T00:00:00"/>
    <s v="Taxi Bureau-Parquet / pour aller suivre l'audience du cas BONZENGA"/>
    <x v="0"/>
    <x v="0"/>
    <m/>
    <n v="2000"/>
    <n v="3.5201351731906505"/>
    <n v="568.16"/>
    <n v="-7004412.5099999998"/>
    <s v="Amenophys"/>
    <s v="Décharge"/>
    <x v="0"/>
    <s v="CONGO"/>
    <s v="PALF"/>
    <s v="ɣ"/>
    <m/>
  </r>
  <r>
    <d v="2019-07-30T00:00:00"/>
    <s v="Taxi: Hôtel-Bureau de maitre MENGA avocat d'ALTO"/>
    <x v="0"/>
    <x v="0"/>
    <m/>
    <n v="1000"/>
    <n v="1.7600675865953253"/>
    <n v="568.16"/>
    <n v="-7005412.5099999998"/>
    <s v="Stone"/>
    <s v="Décharge"/>
    <x v="0"/>
    <s v="CONGO"/>
    <s v="PALF"/>
    <s v="ɣ"/>
    <m/>
  </r>
  <r>
    <d v="2019-07-30T00:00:00"/>
    <s v="Taxi: Bureau de maitre MENGA-Hôpital Adolphe Cisé pour assister la victime cas de viol"/>
    <x v="0"/>
    <x v="0"/>
    <m/>
    <n v="1000"/>
    <n v="1.7600675865953253"/>
    <n v="568.16"/>
    <n v="-7006412.5099999998"/>
    <s v="Stone"/>
    <s v="Décharge"/>
    <x v="0"/>
    <s v="CONGO"/>
    <s v="PALF"/>
    <s v="ɣ"/>
    <m/>
  </r>
  <r>
    <d v="2019-07-30T00:00:00"/>
    <s v="Taxi: Bureau ALTO-Hôtel"/>
    <x v="0"/>
    <x v="0"/>
    <m/>
    <n v="1500"/>
    <n v="2.6401013798929882"/>
    <n v="568.16"/>
    <n v="-7007912.5099999998"/>
    <s v="Stone"/>
    <s v="Décharge"/>
    <x v="0"/>
    <s v="CONGO"/>
    <s v="PALF"/>
    <s v="ɣ"/>
    <m/>
  </r>
  <r>
    <d v="2019-07-30T00:00:00"/>
    <s v="Taxi: Hôtel-Restaurant"/>
    <x v="0"/>
    <x v="0"/>
    <m/>
    <n v="500"/>
    <n v="0.88003379329766263"/>
    <n v="568.16"/>
    <n v="-7008412.5099999998"/>
    <s v="Stone"/>
    <s v="Décharge"/>
    <x v="0"/>
    <s v="CONGO"/>
    <s v="PALF"/>
    <s v="ɣ"/>
    <m/>
  </r>
  <r>
    <d v="2019-07-30T00:00:00"/>
    <s v="Taxi: Restaurant-Hôtel"/>
    <x v="0"/>
    <x v="0"/>
    <m/>
    <n v="500"/>
    <n v="0.88003379329766263"/>
    <n v="568.16"/>
    <n v="-7008912.5099999998"/>
    <s v="Stone"/>
    <s v="Décharge"/>
    <x v="0"/>
    <s v="CONGO"/>
    <s v="PALF"/>
    <s v="ɣ"/>
    <m/>
  </r>
  <r>
    <d v="2019-07-30T00:00:00"/>
    <s v="Taxi domicile-Bureau-domicile"/>
    <x v="0"/>
    <x v="5"/>
    <m/>
    <n v="2000"/>
    <n v="3.5283325100557477"/>
    <n v="566.84"/>
    <n v="-7010912.5099999998"/>
    <s v="Shely"/>
    <s v="Décharge"/>
    <x v="1"/>
    <s v="CONGO"/>
    <s v="PALF"/>
    <s v="ɣ"/>
    <m/>
  </r>
  <r>
    <d v="2019-07-30T00:00:00"/>
    <s v="Food allowance pendant la pause"/>
    <x v="8"/>
    <x v="5"/>
    <m/>
    <n v="1000"/>
    <n v="1.7641662550278738"/>
    <n v="566.84"/>
    <n v="-7011912.5099999998"/>
    <s v="Shely"/>
    <s v="Décharge"/>
    <x v="1"/>
    <s v="CONGO"/>
    <s v="PALF"/>
    <s v="ɣ"/>
    <m/>
  </r>
  <r>
    <d v="2019-07-30T00:00:00"/>
    <s v="Taxi Bureau-onemo-impots-onemo-congotélécom-bureau"/>
    <x v="0"/>
    <x v="5"/>
    <m/>
    <n v="5000"/>
    <n v="8.8208312751393692"/>
    <n v="566.84"/>
    <n v="-7016912.5099999998"/>
    <s v="Shely"/>
    <s v="Décharge"/>
    <x v="1"/>
    <s v="CONGO"/>
    <s v="PALF"/>
    <s v="ɣ"/>
    <m/>
  </r>
  <r>
    <d v="2019-07-30T00:00:00"/>
    <s v="Achat timbres impots dossiers  ONEMO-  CI64 et Amenophys Moussakandat"/>
    <x v="8"/>
    <x v="5"/>
    <m/>
    <n v="1000"/>
    <n v="1.7641662550278738"/>
    <n v="566.84"/>
    <n v="-7017912.5099999998"/>
    <s v="Shely"/>
    <s v="Décharge"/>
    <x v="1"/>
    <s v="CONGO"/>
    <s v="PALF"/>
    <s v="ɣ"/>
    <m/>
  </r>
  <r>
    <d v="2019-07-30T00:00:00"/>
    <s v="Taxi Hôtel - Place rouge pour rencontrer la cible"/>
    <x v="0"/>
    <x v="4"/>
    <m/>
    <n v="500"/>
    <n v="0.90594480984218451"/>
    <n v="551.91"/>
    <n v="-7018412.5099999998"/>
    <s v="IT87"/>
    <s v="décharge"/>
    <x v="2"/>
    <s v="CONGO"/>
    <s v="PALF"/>
    <s v="ɣ"/>
    <m/>
  </r>
  <r>
    <d v="2019-07-30T00:00:00"/>
    <s v="Achat à manger lors de la rencontre avec la cible"/>
    <x v="13"/>
    <x v="4"/>
    <m/>
    <n v="2500"/>
    <n v="4.5297240492109223"/>
    <n v="551.91"/>
    <n v="-7020912.5099999998"/>
    <s v="IT87"/>
    <s v="décharge"/>
    <x v="2"/>
    <s v="CONGO"/>
    <s v="PALF"/>
    <s v="ɣ"/>
    <m/>
  </r>
  <r>
    <d v="2019-07-30T00:00:00"/>
    <s v="Taxi place rouge - hôtel retour du rendez-vous avec la cible"/>
    <x v="0"/>
    <x v="4"/>
    <m/>
    <n v="500"/>
    <n v="0.90594480984218451"/>
    <n v="551.91"/>
    <n v="-7021412.5099999998"/>
    <s v="IT87"/>
    <s v="décharge"/>
    <x v="2"/>
    <s v="CONGO"/>
    <s v="PALF"/>
    <s v="ɣ"/>
    <m/>
  </r>
  <r>
    <d v="2019-07-30T00:00:00"/>
    <s v="Taxi hôtel - vers ocean du nord voir la cible"/>
    <x v="0"/>
    <x v="4"/>
    <m/>
    <n v="500"/>
    <n v="0.90594480984218451"/>
    <n v="551.91"/>
    <n v="-7021912.5099999998"/>
    <s v="IT87"/>
    <s v="décharge"/>
    <x v="2"/>
    <s v="CONGO"/>
    <s v="PALF"/>
    <s v="ɣ"/>
    <m/>
  </r>
  <r>
    <d v="2019-07-30T00:00:00"/>
    <s v="Achat à boire lors de la rencontre avec la cible "/>
    <x v="13"/>
    <x v="4"/>
    <m/>
    <n v="3000"/>
    <n v="5.4356688590531066"/>
    <n v="551.91"/>
    <n v="-7024912.5099999998"/>
    <s v="IT87"/>
    <s v="décharge"/>
    <x v="2"/>
    <s v="CONGO"/>
    <s v="PALF"/>
    <s v="ɣ"/>
    <m/>
  </r>
  <r>
    <d v="2019-07-30T00:00:00"/>
    <s v="Taxi agence ocean du nord (restaurant la Camerounaise) - agence stelimac pour reservation du billet Ouesso-Oyo"/>
    <x v="0"/>
    <x v="4"/>
    <m/>
    <n v="500"/>
    <n v="0.90594480984218451"/>
    <n v="551.91"/>
    <n v="-7025412.5099999998"/>
    <s v="IT87"/>
    <s v="décharge"/>
    <x v="2"/>
    <s v="CONGO"/>
    <s v="PALF"/>
    <s v="ɣ"/>
    <m/>
  </r>
  <r>
    <d v="2019-07-30T00:00:00"/>
    <s v="Achat du billet Ouesso-Oyo pour suite de la mission "/>
    <x v="0"/>
    <x v="4"/>
    <m/>
    <n v="10000"/>
    <n v="18.118896196843689"/>
    <n v="551.91"/>
    <n v="-7035412.5099999998"/>
    <s v="IT87"/>
    <s v="décharge"/>
    <x v="2"/>
    <s v="CONGO"/>
    <s v="PALF"/>
    <s v="ɣ"/>
    <m/>
  </r>
  <r>
    <d v="2019-07-30T00:00:00"/>
    <s v="Taxi agence stelimac - av Daniel Abibi pour rendez vous avec une autre cible"/>
    <x v="0"/>
    <x v="4"/>
    <m/>
    <n v="500"/>
    <n v="0.90594480984218451"/>
    <n v="551.91"/>
    <n v="-7035912.5099999998"/>
    <s v="IT87"/>
    <s v="décharge"/>
    <x v="2"/>
    <s v="CONGO"/>
    <s v="PALF"/>
    <s v="ɣ"/>
    <m/>
  </r>
  <r>
    <d v="2019-07-30T00:00:00"/>
    <s v="Achat à manger lors de la rencontre avec la cible"/>
    <x v="13"/>
    <x v="4"/>
    <m/>
    <n v="3000"/>
    <n v="5.4356688590531066"/>
    <n v="551.91"/>
    <n v="-7038912.5099999998"/>
    <s v="IT87"/>
    <s v="décharge"/>
    <x v="2"/>
    <s v="CONGO"/>
    <s v="PALF"/>
    <s v="ɣ"/>
    <m/>
  </r>
  <r>
    <d v="2019-07-30T00:00:00"/>
    <s v="Taxi av Daniel Abibi - hôtel retour du terrain"/>
    <x v="0"/>
    <x v="4"/>
    <m/>
    <n v="500"/>
    <n v="0.90594480984218451"/>
    <n v="551.91"/>
    <n v="-7039412.5099999998"/>
    <s v="IT87"/>
    <s v="décharge"/>
    <x v="2"/>
    <s v="CONGO"/>
    <s v="PALF"/>
    <s v="ɣ"/>
    <m/>
  </r>
  <r>
    <d v="2019-07-31T00:00:00"/>
    <s v="Taxi Hôtel-AON DOLISIE"/>
    <x v="0"/>
    <x v="4"/>
    <m/>
    <n v="1000"/>
    <n v="1.811889619684369"/>
    <n v="551.91"/>
    <n v="-7040412.5099999998"/>
    <s v="ci64"/>
    <s v="décharge"/>
    <x v="2"/>
    <s v="CONGO"/>
    <s v="PALF"/>
    <s v="ɣ"/>
    <m/>
  </r>
  <r>
    <d v="2019-07-31T00:00:00"/>
    <s v="Achat billet DOLISIE-BZV"/>
    <x v="0"/>
    <x v="4"/>
    <m/>
    <n v="10000"/>
    <n v="18.118896196843689"/>
    <n v="551.91"/>
    <n v="-7050412.5099999998"/>
    <s v="ci64"/>
    <s v="oui"/>
    <x v="2"/>
    <s v="CONGO"/>
    <s v="PALF"/>
    <s v="o"/>
    <m/>
  </r>
  <r>
    <d v="2019-07-31T00:00:00"/>
    <s v="Taxi AON Mikalou-Bureau"/>
    <x v="0"/>
    <x v="4"/>
    <m/>
    <n v="1500"/>
    <n v="2.7178344295265533"/>
    <n v="551.91"/>
    <n v="-7051912.5099999998"/>
    <s v="ci64"/>
    <s v="décharge"/>
    <x v="2"/>
    <s v="CONGO"/>
    <s v="PALF"/>
    <s v="ɣ"/>
    <m/>
  </r>
  <r>
    <d v="2019-07-31T00:00:00"/>
    <s v="Food allowance mission pour 06 nuitées"/>
    <x v="2"/>
    <x v="4"/>
    <m/>
    <n v="60000"/>
    <n v="105.84997530167243"/>
    <n v="566.84"/>
    <n v="-7111912.5099999998"/>
    <s v="ci64"/>
    <s v="décharge"/>
    <x v="1"/>
    <s v="CONGO"/>
    <s v="RALFF"/>
    <s v="ɣ"/>
    <s v="13201"/>
  </r>
  <r>
    <d v="2019-07-31T00:00:00"/>
    <s v="Paiement frais d'hôtel pour 05 nuitées"/>
    <x v="2"/>
    <x v="4"/>
    <m/>
    <n v="75000"/>
    <n v="132.31246912709054"/>
    <n v="566.84"/>
    <n v="-7186912.5099999998"/>
    <s v="ci64"/>
    <s v="oui"/>
    <x v="1"/>
    <s v="CONGO"/>
    <s v="RALFF"/>
    <s v="o"/>
    <s v="13201"/>
  </r>
  <r>
    <d v="2019-07-31T00:00:00"/>
    <s v="Taxi: Résidence-Secrétariat pour la photocopie en couleur du mandat d'arrêt de TONGA Yvon"/>
    <x v="0"/>
    <x v="0"/>
    <m/>
    <n v="500"/>
    <n v="0.88003379329766263"/>
    <n v="568.16"/>
    <n v="-7187412.5099999998"/>
    <s v="Crépin"/>
    <s v="Décharge"/>
    <x v="0"/>
    <s v="CONGO"/>
    <s v="PALF"/>
    <s v="ɣ"/>
    <m/>
  </r>
  <r>
    <d v="2019-07-31T00:00:00"/>
    <s v="Photocopie en couleur du mandat d'arrêt de TONGA Yvon"/>
    <x v="5"/>
    <x v="2"/>
    <m/>
    <n v="300"/>
    <n v="0.52924987650836208"/>
    <n v="566.84"/>
    <n v="-7187712.5099999998"/>
    <s v="Crépin"/>
    <s v="Décharge"/>
    <x v="1"/>
    <s v="CONGO"/>
    <s v="PALF"/>
    <s v="ɣ"/>
    <m/>
  </r>
  <r>
    <d v="2019-07-31T00:00:00"/>
    <s v="Taxi: Secrétariat-DDEF"/>
    <x v="0"/>
    <x v="0"/>
    <m/>
    <n v="500"/>
    <n v="0.88003379329766263"/>
    <n v="568.16"/>
    <n v="-7188212.5099999998"/>
    <s v="Crépin"/>
    <s v="Décharge"/>
    <x v="0"/>
    <s v="CONGO"/>
    <s v="PALF"/>
    <s v="ɣ"/>
    <m/>
  </r>
  <r>
    <d v="2019-07-31T00:00:00"/>
    <s v="Taxi: DDEF-TGI avec un agent EF"/>
    <x v="0"/>
    <x v="0"/>
    <m/>
    <n v="500"/>
    <n v="0.88003379329766263"/>
    <n v="568.16"/>
    <n v="-7188712.5099999998"/>
    <s v="Crépin"/>
    <s v="Décharge"/>
    <x v="0"/>
    <s v="CONGO"/>
    <s v="PALF"/>
    <s v="ɣ"/>
    <m/>
  </r>
  <r>
    <d v="2019-07-31T00:00:00"/>
    <s v="Taxi: TGI-Secrétariat pour une deuxième photocopie en couleur du mandat d'arrêt destinée au commissariat de pokola"/>
    <x v="0"/>
    <x v="0"/>
    <m/>
    <n v="500"/>
    <n v="0.88003379329766263"/>
    <n v="568.16"/>
    <n v="-7189212.5099999998"/>
    <s v="Crépin"/>
    <s v="Décharge"/>
    <x v="0"/>
    <s v="CONGO"/>
    <s v="PALF"/>
    <s v="ɣ"/>
    <m/>
  </r>
  <r>
    <d v="2019-07-31T00:00:00"/>
    <s v="Photocopie en couleur du mandat d'arrêt destinée au commissariat de pokola"/>
    <x v="5"/>
    <x v="2"/>
    <m/>
    <n v="325"/>
    <n v="0.57335403288405895"/>
    <n v="566.84"/>
    <n v="-7189537.5099999998"/>
    <s v="Crépin"/>
    <s v="Décharge"/>
    <x v="1"/>
    <s v="CONGO"/>
    <s v="PALF"/>
    <s v="ɣ"/>
    <m/>
  </r>
  <r>
    <d v="2019-07-31T00:00:00"/>
    <s v="Taxi: Secrétariat-TGI"/>
    <x v="0"/>
    <x v="0"/>
    <m/>
    <n v="500"/>
    <n v="0.88003379329766263"/>
    <n v="568.16"/>
    <n v="-7190037.5099999998"/>
    <s v="Crépin"/>
    <s v="Décharge"/>
    <x v="0"/>
    <s v="CONGO"/>
    <s v="PALF"/>
    <s v="ɣ"/>
    <m/>
  </r>
  <r>
    <d v="2019-07-31T00:00:00"/>
    <s v="Taxi: TGI-Labo photo pour tirage des photos de TONGA Yvon à joindre au mandat d'arrêt"/>
    <x v="0"/>
    <x v="0"/>
    <m/>
    <n v="500"/>
    <n v="0.88003379329766263"/>
    <n v="568.16"/>
    <n v="-7190537.5099999998"/>
    <s v="Crépin"/>
    <s v="Décharge"/>
    <x v="0"/>
    <s v="CONGO"/>
    <s v="PALF"/>
    <s v="ɣ"/>
    <m/>
  </r>
  <r>
    <d v="2019-07-31T00:00:00"/>
    <s v="Frais d'impression des photos de TONGA Yvon à joindre au mandat d'arrêt"/>
    <x v="5"/>
    <x v="2"/>
    <m/>
    <n v="1000"/>
    <n v="1.7641662550278738"/>
    <n v="566.84"/>
    <n v="-7191537.5099999998"/>
    <s v="Crépin"/>
    <n v="19"/>
    <x v="1"/>
    <s v="CONGO"/>
    <s v="PALF"/>
    <s v="o"/>
    <m/>
  </r>
  <r>
    <d v="2019-07-31T00:00:00"/>
    <s v="Taxi: Labo photo-TGI"/>
    <x v="0"/>
    <x v="0"/>
    <m/>
    <n v="500"/>
    <n v="0.88003379329766263"/>
    <n v="568.16"/>
    <n v="-7192037.5099999998"/>
    <s v="Crépin"/>
    <s v="Décharge"/>
    <x v="0"/>
    <s v="CONGO"/>
    <s v="PALF"/>
    <s v="ɣ"/>
    <m/>
  </r>
  <r>
    <d v="2019-07-31T00:00:00"/>
    <s v="Taxi: TGI-Agence Charden farell"/>
    <x v="0"/>
    <x v="0"/>
    <m/>
    <n v="250"/>
    <n v="0.44001689664883131"/>
    <n v="568.16"/>
    <n v="-7192287.5099999998"/>
    <s v="Crépin"/>
    <s v="Décharge"/>
    <x v="0"/>
    <s v="CONGO"/>
    <s v="PALF"/>
    <s v="ɣ"/>
    <m/>
  </r>
  <r>
    <d v="2019-07-31T00:00:00"/>
    <s v="Taxi: Agence Charden farell-Résidence"/>
    <x v="0"/>
    <x v="0"/>
    <m/>
    <n v="500"/>
    <n v="0.88003379329766263"/>
    <n v="568.16"/>
    <n v="-7192787.5099999998"/>
    <s v="Crépin"/>
    <s v="Décharge"/>
    <x v="0"/>
    <s v="CONGO"/>
    <s v="PALF"/>
    <s v="ɣ"/>
    <m/>
  </r>
  <r>
    <d v="2019-07-31T00:00:00"/>
    <s v="Taxi: Résidence-Restaurant"/>
    <x v="0"/>
    <x v="0"/>
    <m/>
    <n v="500"/>
    <n v="0.88003379329766263"/>
    <n v="568.16"/>
    <n v="-7193287.5099999998"/>
    <s v="Crépin"/>
    <s v="Décharge"/>
    <x v="0"/>
    <s v="CONGO"/>
    <s v="PALF"/>
    <s v="ɣ"/>
    <m/>
  </r>
  <r>
    <d v="2019-07-31T00:00:00"/>
    <s v="Taxi: Restaurant-Résidence"/>
    <x v="0"/>
    <x v="0"/>
    <m/>
    <n v="500"/>
    <n v="0.88003379329766263"/>
    <n v="568.16"/>
    <n v="-7193787.5099999998"/>
    <s v="Crépin"/>
    <s v="Décharge"/>
    <x v="0"/>
    <s v="CONGO"/>
    <s v="PALF"/>
    <s v="ɣ"/>
    <m/>
  </r>
  <r>
    <d v="2019-07-31T00:00:00"/>
    <s v="Frais de transfert à Crépin/OUESSO"/>
    <x v="4"/>
    <x v="2"/>
    <m/>
    <n v="1000"/>
    <n v="1.7641662550278738"/>
    <n v="566.84"/>
    <n v="-7194787.5099999998"/>
    <s v="Mavy"/>
    <s v="11/GCF"/>
    <x v="1"/>
    <s v="CONGO"/>
    <s v="PALF"/>
    <s v="o"/>
    <m/>
  </r>
  <r>
    <d v="2019-07-31T00:00:00"/>
    <s v="Taxi Hôtel-Océan du nord"/>
    <x v="0"/>
    <x v="0"/>
    <m/>
    <n v="1000"/>
    <n v="1.7600675865953253"/>
    <n v="568.16"/>
    <n v="-7195787.5099999998"/>
    <s v="Alexis"/>
    <s v="Décharge"/>
    <x v="0"/>
    <s v="CONGO"/>
    <s v="PALF"/>
    <s v="ɣ"/>
    <m/>
  </r>
  <r>
    <d v="2019-07-31T00:00:00"/>
    <s v="Taxi AON-Domicile"/>
    <x v="0"/>
    <x v="0"/>
    <m/>
    <n v="1000"/>
    <n v="1.7600675865953253"/>
    <n v="568.16"/>
    <n v="-7196787.5099999998"/>
    <s v="Alexis"/>
    <s v="Décharge"/>
    <x v="0"/>
    <s v="CONGO"/>
    <s v="PALF"/>
    <s v="ɣ"/>
    <m/>
  </r>
  <r>
    <d v="2019-07-31T00:00:00"/>
    <s v=" Paiement frais d'Hôtel du 25 au 31 juillet 2019 à PNR"/>
    <x v="2"/>
    <x v="0"/>
    <m/>
    <n v="90000"/>
    <n v="158.40608279357929"/>
    <n v="568.16"/>
    <n v="-7286787.5099999998"/>
    <s v="Alexis"/>
    <n v="46"/>
    <x v="0"/>
    <s v="CONGO"/>
    <s v="RALFF"/>
    <s v="o"/>
    <s v="13201"/>
  </r>
  <r>
    <d v="2019-07-31T00:00:00"/>
    <s v="Achat billet PNR-BZV"/>
    <x v="0"/>
    <x v="0"/>
    <m/>
    <n v="12000"/>
    <n v="21.120811039143906"/>
    <n v="568.16"/>
    <n v="-7298787.5099999998"/>
    <s v="Alexis"/>
    <s v="310706302019--40"/>
    <x v="0"/>
    <s v="CONGO"/>
    <s v="PALF"/>
    <s v="o"/>
    <m/>
  </r>
  <r>
    <d v="2019-07-31T00:00:00"/>
    <s v="Food allowance mission PNR"/>
    <x v="2"/>
    <x v="0"/>
    <m/>
    <n v="90000"/>
    <n v="158.40608279357929"/>
    <n v="568.16"/>
    <n v="-7388787.5099999998"/>
    <s v="Alexis"/>
    <s v="Décharge"/>
    <x v="0"/>
    <s v="CONGO"/>
    <s v="RALFF"/>
    <s v="ɣ"/>
    <s v="13201"/>
  </r>
  <r>
    <d v="2019-07-31T00:00:00"/>
    <s v="Paiement frais d'hôtel 06 nuitées du 25 au 31 juillet 2019 cfr mission Nkayi"/>
    <x v="2"/>
    <x v="4"/>
    <m/>
    <n v="90000"/>
    <n v="158.77496295250864"/>
    <n v="566.84"/>
    <n v="-7478787.5099999998"/>
    <s v="i23c"/>
    <n v="5"/>
    <x v="1"/>
    <s v="CONGO"/>
    <s v="RALFF"/>
    <s v="o"/>
    <s v="13201"/>
  </r>
  <r>
    <d v="2019-07-31T00:00:00"/>
    <s v="Taxi Hôtel-la gare RN (départ pour Brazzaville)"/>
    <x v="0"/>
    <x v="4"/>
    <m/>
    <n v="1000"/>
    <n v="1.811889619684369"/>
    <n v="551.91"/>
    <n v="-7479787.5099999998"/>
    <s v="i23c"/>
    <s v="Décharge"/>
    <x v="2"/>
    <s v="CONGO"/>
    <s v="PALF"/>
    <s v="ɣ"/>
    <m/>
  </r>
  <r>
    <d v="2019-07-31T00:00:00"/>
    <s v="Achat billet Nkayi-Brazzaville par taxi (retour à Brazzaville)"/>
    <x v="0"/>
    <x v="4"/>
    <m/>
    <n v="10000"/>
    <n v="18.118896196843689"/>
    <n v="551.91"/>
    <n v="-7489787.5099999998"/>
    <s v="i23c"/>
    <n v="19"/>
    <x v="2"/>
    <s v="CONGO"/>
    <s v="PALF"/>
    <s v="o"/>
    <m/>
  </r>
  <r>
    <d v="2019-07-31T00:00:00"/>
    <s v="Taxi Gare Brazzaville-Domicile (arrivé à Brazzaville)"/>
    <x v="0"/>
    <x v="4"/>
    <m/>
    <n v="1000"/>
    <n v="1.811889619684369"/>
    <n v="551.91"/>
    <n v="-7490787.5099999998"/>
    <s v="i23c"/>
    <s v="Décharge"/>
    <x v="2"/>
    <s v="CONGO"/>
    <s v="PALF"/>
    <s v="ɣ"/>
    <m/>
  </r>
  <r>
    <d v="2019-07-31T00:00:00"/>
    <s v="Food allowance mission Nkayi du 25 au 31 Juillet 2019"/>
    <x v="2"/>
    <x v="4"/>
    <m/>
    <n v="60000"/>
    <n v="105.84997530167243"/>
    <n v="566.84"/>
    <n v="-7550787.5099999998"/>
    <s v="i23c"/>
    <s v="Décharge"/>
    <x v="1"/>
    <s v="CONGO"/>
    <s v="RALFF"/>
    <s v="ɣ"/>
    <s v="13201"/>
  </r>
  <r>
    <d v="2019-07-31T00:00:00"/>
    <s v="Taxi Bureau-Parquet/ Aller-Retour pour le paiement des frais d'appel du dossier"/>
    <x v="0"/>
    <x v="0"/>
    <m/>
    <n v="2000"/>
    <n v="3.5201351731906505"/>
    <n v="568.16"/>
    <n v="-7552787.5099999998"/>
    <s v="Amenophys"/>
    <s v="Décharge"/>
    <x v="0"/>
    <s v="CONGO"/>
    <s v="PALF"/>
    <s v="ɣ"/>
    <m/>
  </r>
  <r>
    <d v="2019-07-31T00:00:00"/>
    <s v="Paiement des frais d'appel du dossier NGOTENI Arthur et reception de l'ordonnancce"/>
    <x v="17"/>
    <x v="0"/>
    <m/>
    <n v="25000"/>
    <n v="44.001689664883131"/>
    <n v="568.16"/>
    <n v="-7577787.5099999998"/>
    <s v="Amenophys"/>
    <n v="14"/>
    <x v="0"/>
    <s v="CONGO"/>
    <s v="PALF"/>
    <s v="o"/>
    <m/>
  </r>
  <r>
    <d v="2019-07-31T00:00:00"/>
    <s v="Taxi Bureau-Parquet/ Aller-Retour pour la restitution de l'ordonnance comportant une coquille selon la greffiere"/>
    <x v="0"/>
    <x v="0"/>
    <m/>
    <n v="2000"/>
    <n v="3.5201351731906505"/>
    <n v="568.16"/>
    <n v="-7579787.5099999998"/>
    <s v="Amenophys"/>
    <s v="Décharge"/>
    <x v="0"/>
    <s v="CONGO"/>
    <s v="PALF"/>
    <s v="ɣ"/>
    <m/>
  </r>
  <r>
    <d v="2019-07-31T00:00:00"/>
    <s v="Taxi: Hôtel-Bureau Alto"/>
    <x v="0"/>
    <x v="0"/>
    <m/>
    <n v="1000"/>
    <n v="1.7600675865953253"/>
    <n v="568.16"/>
    <n v="-7580787.5099999998"/>
    <s v="Stone"/>
    <s v="Décharge"/>
    <x v="0"/>
    <s v="CONGO"/>
    <s v="PALF"/>
    <s v="ɣ"/>
    <m/>
  </r>
  <r>
    <d v="2019-07-31T00:00:00"/>
    <s v="Taxi: Cabinet de maitre menga avocat d'ALTO-Hôtel"/>
    <x v="0"/>
    <x v="0"/>
    <m/>
    <n v="1000"/>
    <n v="1.7600675865953253"/>
    <n v="568.16"/>
    <n v="-7581787.5099999998"/>
    <s v="Stone"/>
    <s v="Décharge"/>
    <x v="0"/>
    <s v="CONGO"/>
    <s v="PALF"/>
    <s v="ɣ"/>
    <m/>
  </r>
  <r>
    <d v="2019-07-31T00:00:00"/>
    <s v="Taxi domicile-Bureau-domicile"/>
    <x v="0"/>
    <x v="5"/>
    <m/>
    <n v="2000"/>
    <n v="3.5283325100557477"/>
    <n v="566.84"/>
    <n v="-7583787.5099999998"/>
    <s v="Shely"/>
    <s v="Décharge"/>
    <x v="1"/>
    <s v="CONGO"/>
    <s v="PALF"/>
    <s v="ɣ"/>
    <m/>
  </r>
  <r>
    <d v="2019-07-31T00:00:00"/>
    <s v="Food allowance pendant la pause"/>
    <x v="8"/>
    <x v="5"/>
    <m/>
    <n v="1000"/>
    <n v="1.7641662550278738"/>
    <n v="566.84"/>
    <n v="-7584787.5099999998"/>
    <s v="Shely"/>
    <s v="Décharge"/>
    <x v="1"/>
    <s v="CONGO"/>
    <s v="PALF"/>
    <s v="ɣ"/>
    <m/>
  </r>
  <r>
    <d v="2019-07-31T00:00:00"/>
    <s v="Taxi hôtel - gare routière pour descente sur Oyo"/>
    <x v="0"/>
    <x v="4"/>
    <m/>
    <n v="500"/>
    <n v="0.90594480984218451"/>
    <n v="551.91"/>
    <n v="-7585287.5099999998"/>
    <s v="IT87"/>
    <s v="décharge"/>
    <x v="2"/>
    <s v="CONGO"/>
    <s v="PALF"/>
    <s v="ɣ"/>
    <m/>
  </r>
  <r>
    <d v="2019-07-31T00:00:00"/>
    <s v="Taxi gare routière Oyo - hôtel mission d'Oyo"/>
    <x v="0"/>
    <x v="4"/>
    <m/>
    <n v="500"/>
    <n v="0.90594480984218451"/>
    <n v="551.91"/>
    <n v="-7585787.5099999998"/>
    <s v="IT87"/>
    <s v="décharge"/>
    <x v="2"/>
    <s v="CONGO"/>
    <s v="PALF"/>
    <s v="ɣ"/>
    <m/>
  </r>
  <r>
    <d v="2019-07-31T00:00:00"/>
    <s v="Taxi hôtel - jardin publique pour rencontrer la cible"/>
    <x v="0"/>
    <x v="4"/>
    <m/>
    <n v="500"/>
    <n v="0.90594480984218451"/>
    <n v="551.91"/>
    <n v="-7586287.5099999998"/>
    <s v="IT87"/>
    <s v="décharge"/>
    <x v="2"/>
    <s v="CONGO"/>
    <s v="PALF"/>
    <s v="ɣ"/>
    <m/>
  </r>
  <r>
    <d v="2019-07-31T00:00:00"/>
    <s v="Achat à manger lors de la rencontre avec la cible"/>
    <x v="13"/>
    <x v="4"/>
    <m/>
    <n v="3000"/>
    <n v="5.4356688590531066"/>
    <n v="551.91"/>
    <n v="-7589287.5099999998"/>
    <s v="IT87"/>
    <s v="décharge"/>
    <x v="2"/>
    <s v="CONGO"/>
    <s v="PALF"/>
    <s v="ɣ"/>
    <m/>
  </r>
  <r>
    <d v="2019-07-31T00:00:00"/>
    <s v="Taxi Jardin publique - SOTRAB chez l'ami de la cible"/>
    <x v="0"/>
    <x v="4"/>
    <m/>
    <n v="2000"/>
    <n v="3.623779239368738"/>
    <n v="551.91"/>
    <n v="-7591287.5099999998"/>
    <s v="IT87"/>
    <s v="décharge"/>
    <x v="2"/>
    <s v="CONGO"/>
    <s v="PALF"/>
    <s v="ɣ"/>
    <m/>
  </r>
  <r>
    <d v="2019-07-31T00:00:00"/>
    <s v="Taxi SOTRAB - restaurant "/>
    <x v="0"/>
    <x v="4"/>
    <m/>
    <n v="2000"/>
    <n v="3.623779239368738"/>
    <n v="551.91"/>
    <n v="-7593287.5099999998"/>
    <s v="IT87"/>
    <s v="décharge"/>
    <x v="2"/>
    <s v="CONGO"/>
    <s v="PALF"/>
    <s v="ɣ"/>
    <m/>
  </r>
  <r>
    <d v="2019-07-31T00:00:00"/>
    <s v="Taxi restaurant - hôtel retour du terrain"/>
    <x v="0"/>
    <x v="4"/>
    <m/>
    <n v="500"/>
    <n v="0.90594480984218451"/>
    <n v="551.91"/>
    <n v="-7593787.5099999998"/>
    <s v="IT87"/>
    <s v="décharge"/>
    <x v="2"/>
    <s v="CONGO"/>
    <s v="PALF"/>
    <s v="ɣ"/>
    <m/>
  </r>
  <r>
    <d v="2019-07-31T00:00:00"/>
    <s v="Taxi à BZV: domicile - gare routière à destination d'Oyo "/>
    <x v="0"/>
    <x v="0"/>
    <m/>
    <n v="1000"/>
    <n v="1.7600675865953253"/>
    <n v="568.16"/>
    <n v="-7594787.5099999998"/>
    <s v="Herick"/>
    <s v="Décharge "/>
    <x v="0"/>
    <s v="CONGO"/>
    <s v="PALF"/>
    <s v="ɣ"/>
    <m/>
  </r>
  <r>
    <d v="2019-07-31T00:00:00"/>
    <s v="Achat Billet BZV- Oyo"/>
    <x v="0"/>
    <x v="0"/>
    <m/>
    <n v="10000"/>
    <n v="17.600675865953253"/>
    <n v="568.16"/>
    <n v="-7604787.5099999998"/>
    <s v="Herick"/>
    <s v="Décharge "/>
    <x v="0"/>
    <s v="CONGO"/>
    <s v="PALF"/>
    <s v="ɣ"/>
    <m/>
  </r>
  <r>
    <d v="2019-07-31T00:00:00"/>
    <s v="Taxi à Oyo : gare routière - hôtel "/>
    <x v="0"/>
    <x v="0"/>
    <m/>
    <n v="500"/>
    <n v="0.88003379329766263"/>
    <n v="568.16"/>
    <n v="-7605287.5099999998"/>
    <s v="Herick"/>
    <s v="Décharge "/>
    <x v="0"/>
    <s v="CONGO"/>
    <s v="PALF"/>
    <s v="ɣ"/>
    <m/>
  </r>
  <r>
    <d v="2019-07-31T00:00:00"/>
    <s v="Taxi à Oyo : hôtel - gendarmerie voir l'état de santé du détenu Blandain "/>
    <x v="0"/>
    <x v="0"/>
    <m/>
    <n v="500"/>
    <n v="0.88003379329766263"/>
    <n v="568.16"/>
    <n v="-7605787.5099999998"/>
    <s v="Herick"/>
    <s v="Décharge "/>
    <x v="0"/>
    <s v="CONGO"/>
    <s v="PALF"/>
    <s v="ɣ"/>
    <m/>
  </r>
  <r>
    <d v="2019-07-31T00:00:00"/>
    <s v="Taxi à Oyo : gendarmerie - marché - gendarmerie, acheter la ration du détenu Blandain "/>
    <x v="0"/>
    <x v="0"/>
    <m/>
    <n v="1000"/>
    <n v="1.7600675865953253"/>
    <n v="568.16"/>
    <n v="-7606787.5099999998"/>
    <s v="Herick"/>
    <s v="Décharge "/>
    <x v="0"/>
    <s v="CONGO"/>
    <s v="PALF"/>
    <s v="ɣ"/>
    <m/>
  </r>
  <r>
    <d v="2019-07-31T00:00:00"/>
    <s v="Ration du détenu Blandain à Oyo "/>
    <x v="11"/>
    <x v="0"/>
    <m/>
    <n v="2900"/>
    <n v="5.1041960011264438"/>
    <n v="568.16"/>
    <n v="-7609687.5099999998"/>
    <s v="Herick"/>
    <s v="Décharge "/>
    <x v="0"/>
    <s v="CONGO"/>
    <s v="PALF"/>
    <s v="ɣ"/>
    <m/>
  </r>
  <r>
    <d v="2019-07-31T00:00:00"/>
    <s v="Taxi à Oyo : gendarmerie - tribunal rencontrer les magistrats "/>
    <x v="0"/>
    <x v="0"/>
    <m/>
    <n v="500"/>
    <n v="0.88003379329766263"/>
    <n v="568.16"/>
    <n v="-7610187.5099999998"/>
    <s v="Herick"/>
    <s v="Décharge "/>
    <x v="0"/>
    <s v="CONGO"/>
    <s v="PALF"/>
    <s v="ɣ"/>
    <m/>
  </r>
  <r>
    <d v="2019-07-31T00:00:00"/>
    <s v="Taxi à Oyo : tribunal - restaurant - hôtel "/>
    <x v="0"/>
    <x v="0"/>
    <m/>
    <n v="1000"/>
    <n v="1.7600675865953253"/>
    <n v="568.16"/>
    <n v="-7611187.5099999998"/>
    <s v="Herick"/>
    <s v="Décharge "/>
    <x v="0"/>
    <s v="CONGO"/>
    <s v="PALF"/>
    <s v="ɣ"/>
    <m/>
  </r>
  <r>
    <d v="2019-07-31T00:00:00"/>
    <s v="Paiement frais d'hôtel du 28 au 31 Juillet 2019 à OUESSO"/>
    <x v="2"/>
    <x v="0"/>
    <m/>
    <n v="45000"/>
    <n v="79.387481476254322"/>
    <n v="566.84"/>
    <n v="-7656187.5099999998"/>
    <s v="IT87"/>
    <n v="23"/>
    <x v="1"/>
    <s v="CONGO"/>
    <s v="RALFF"/>
    <s v="o"/>
    <s v="13201"/>
  </r>
  <r>
    <d v="2019-07-31T00:00:00"/>
    <s v="Food allowance mission Makoua du 27 Juillet au 02 Août 2019"/>
    <x v="2"/>
    <x v="4"/>
    <m/>
    <n v="60000"/>
    <n v="105.84997530167243"/>
    <n v="566.84"/>
    <n v="-7716187.5099999998"/>
    <s v="IT87"/>
    <s v="Décharge"/>
    <x v="1"/>
    <m/>
    <s v="RALFF"/>
    <s v="ɣ"/>
    <s v="13201"/>
  </r>
  <r>
    <d v="2019-07-31T00:00:00"/>
    <s v="FRAIS RET.DEPLACE Chq n°3635066"/>
    <x v="9"/>
    <x v="2"/>
    <m/>
    <n v="3484"/>
    <n v="6.146355232517112"/>
    <n v="566.84"/>
    <n v="-7719671.5099999998"/>
    <s v="BCI"/>
    <n v="3635066"/>
    <x v="1"/>
    <s v="CONGO"/>
    <s v="PALF"/>
    <s v="o"/>
    <m/>
  </r>
  <r>
    <d v="2019-07-31T00:00:00"/>
    <s v="Reglement honoraire de consultation du mois de juillet 2019/iT87"/>
    <x v="8"/>
    <x v="4"/>
    <m/>
    <n v="240000"/>
    <n v="423.39990120668972"/>
    <n v="566.84"/>
    <n v="-7959671.5099999998"/>
    <s v="BCI"/>
    <n v="3635067"/>
    <x v="1"/>
    <s v="CONGO"/>
    <s v="RALFF"/>
    <s v="o"/>
    <s v="11109"/>
  </r>
  <r>
    <d v="2019-07-31T00:00:00"/>
    <s v="FRAIS RET.DEPLACE Chq n°3635067"/>
    <x v="9"/>
    <x v="2"/>
    <m/>
    <n v="3484"/>
    <n v="6.146355232517112"/>
    <n v="566.84"/>
    <n v="-7963155.5099999998"/>
    <s v="BCI"/>
    <n v="3635067"/>
    <x v="1"/>
    <s v="CONGO"/>
    <s v="PALF"/>
    <s v="o"/>
    <m/>
  </r>
  <r>
    <d v="2019-07-31T00:00:00"/>
    <s v="Reglement honoraire de consultation du mois de juillet 2019/i23c"/>
    <x v="8"/>
    <x v="4"/>
    <m/>
    <n v="270000"/>
    <n v="476.32488885752593"/>
    <n v="566.84"/>
    <n v="-8233155.5099999998"/>
    <s v="BCI"/>
    <n v="3635068"/>
    <x v="1"/>
    <s v="CONGO"/>
    <s v="RALFF"/>
    <s v="o"/>
    <s v="11109"/>
  </r>
  <r>
    <d v="2019-07-31T00:00:00"/>
    <s v="FRAIS RET.DEPLACE Chq n°3635068"/>
    <x v="9"/>
    <x v="2"/>
    <m/>
    <n v="3484"/>
    <n v="6.146355232517112"/>
    <n v="566.84"/>
    <n v="-8236639.5099999998"/>
    <s v="BCI"/>
    <n v="3635068"/>
    <x v="1"/>
    <s v="CONGO"/>
    <s v="PALF"/>
    <s v="o"/>
    <m/>
  </r>
  <r>
    <d v="2019-07-31T00:00:00"/>
    <s v="Achat credit téléphonique AIRTEL/ Budget du mois d'oût 2019 -CHQ N° 3635069"/>
    <x v="7"/>
    <x v="2"/>
    <m/>
    <n v="261000"/>
    <n v="460.44739256227507"/>
    <n v="566.84"/>
    <n v="-8497639.5099999998"/>
    <s v="BCI"/>
    <n v="3635069"/>
    <x v="1"/>
    <s v="CONGO"/>
    <s v="RALFF"/>
    <s v="o"/>
    <s v="46101"/>
  </r>
  <r>
    <d v="2019-07-31T00:00:00"/>
    <s v="FRAIS RET.DEPLACE Chq n°3635069"/>
    <x v="9"/>
    <x v="2"/>
    <m/>
    <n v="3484"/>
    <n v="6.146355232517112"/>
    <n v="566.84"/>
    <n v="-8501123.5099999998"/>
    <s v="BCI"/>
    <n v="3635069"/>
    <x v="1"/>
    <s v="CONGO"/>
    <s v="PALF"/>
    <s v="o"/>
    <m/>
  </r>
  <r>
    <d v="2019-07-31T00:00:00"/>
    <s v="Achat credit téléphonique MTN/Budget du mois d'août 2019/CHQ 3635070"/>
    <x v="7"/>
    <x v="2"/>
    <m/>
    <n v="289000"/>
    <n v="509.84404770305548"/>
    <n v="566.84"/>
    <n v="-8790123.5099999998"/>
    <s v="BCI"/>
    <n v="3635070"/>
    <x v="1"/>
    <s v="CONGO"/>
    <s v="RALFF"/>
    <s v="o"/>
    <s v="46101"/>
  </r>
  <r>
    <d v="2019-07-31T00:00:00"/>
    <s v="Reglement salaire du mois de juillet 2019/CI64 CHQ N°3126117"/>
    <x v="8"/>
    <x v="4"/>
    <m/>
    <n v="123840"/>
    <n v="188.79286294680901"/>
    <n v="655.95699999999999"/>
    <n v="-8913963.5099999998"/>
    <s v="BCI"/>
    <n v="3126117"/>
    <x v="3"/>
    <s v="CONGO"/>
    <s v="RALFF"/>
    <s v="o"/>
    <s v="11109"/>
  </r>
  <r>
    <d v="2019-07-31T00:00:00"/>
    <s v="FRAIS RET.DEPLACE Chq n°3126117"/>
    <x v="9"/>
    <x v="2"/>
    <m/>
    <n v="3484"/>
    <n v="5.3113237605513772"/>
    <n v="655.95699999999999"/>
    <n v="-8917447.5099999998"/>
    <s v="BCI"/>
    <n v="3126117"/>
    <x v="3"/>
    <s v="CONGO"/>
    <s v="RALFF"/>
    <s v="o"/>
    <s v="71101"/>
  </r>
  <r>
    <d v="2019-07-31T00:00:00"/>
    <s v="Reglement salaire du mois de juillet 2019/Alexis NGOMA  CHQ N°3126114"/>
    <x v="8"/>
    <x v="0"/>
    <m/>
    <n v="166755"/>
    <n v="254.21635869424367"/>
    <n v="655.95699999999999"/>
    <n v="-9084202.5099999998"/>
    <s v="BCI"/>
    <n v="3126114"/>
    <x v="3"/>
    <s v="CONGO"/>
    <s v="RALFF"/>
    <s v="o"/>
    <s v="11107"/>
  </r>
  <r>
    <d v="2019-07-31T00:00:00"/>
    <s v="FRAIS RET.DEPLACE Chq n°3126114"/>
    <x v="9"/>
    <x v="2"/>
    <m/>
    <n v="3484"/>
    <n v="5.3113237605513772"/>
    <n v="655.95699999999999"/>
    <n v="-9087686.5099999998"/>
    <s v="BCI"/>
    <n v="3126114"/>
    <x v="3"/>
    <s v="CONGO"/>
    <s v="RALFF"/>
    <s v="o"/>
    <s v="71101"/>
  </r>
  <r>
    <d v="2019-07-31T00:00:00"/>
    <s v="Reglement salaire du mois de juillet 2019/Jospin KAYA  CHQ N°3126115"/>
    <x v="8"/>
    <x v="0"/>
    <m/>
    <n v="193600"/>
    <n v="295.14129737162648"/>
    <n v="655.95699999999999"/>
    <n v="-9281286.5099999998"/>
    <s v="BCI"/>
    <n v="3126115"/>
    <x v="3"/>
    <s v="CONGO"/>
    <s v="RALFF"/>
    <s v="o"/>
    <s v="11107"/>
  </r>
  <r>
    <d v="2019-07-31T00:00:00"/>
    <s v="FRAIS RET.DEPLACE Chq n°3126115"/>
    <x v="9"/>
    <x v="2"/>
    <m/>
    <n v="3484"/>
    <n v="5.3113237605513772"/>
    <n v="655.95699999999999"/>
    <n v="-9284770.5099999998"/>
    <s v="BCI"/>
    <n v="3126115"/>
    <x v="3"/>
    <s v="CONGO"/>
    <s v="RALFF"/>
    <s v="o"/>
    <s v="711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T25" firstHeaderRow="1" firstDataRow="2" firstDataCol="1"/>
  <pivotFields count="16">
    <pivotField numFmtId="15" showAll="0"/>
    <pivotField showAll="0"/>
    <pivotField axis="axisCol" showAll="0">
      <items count="20">
        <item x="9"/>
        <item x="3"/>
        <item x="17"/>
        <item x="16"/>
        <item x="14"/>
        <item x="11"/>
        <item x="1"/>
        <item x="5"/>
        <item x="8"/>
        <item x="10"/>
        <item x="12"/>
        <item x="7"/>
        <item x="4"/>
        <item x="0"/>
        <item m="1" x="18"/>
        <item x="6"/>
        <item x="2"/>
        <item x="13"/>
        <item x="15"/>
        <item t="default"/>
      </items>
    </pivotField>
    <pivotField axis="axisRow" showAll="0">
      <items count="9">
        <item x="4"/>
        <item x="0"/>
        <item x="5"/>
        <item m="1" x="7"/>
        <item x="3"/>
        <item x="2"/>
        <item x="1"/>
        <item x="6"/>
        <item t="default"/>
      </items>
    </pivotField>
    <pivotField showAll="0"/>
    <pivotField dataField="1" showAll="0"/>
    <pivotField showAll="0"/>
    <pivotField showAll="0"/>
    <pivotField numFmtId="164" showAll="0"/>
    <pivotField showAll="0"/>
    <pivotField showAll="0"/>
    <pivotField axis="axisRow" showAll="0">
      <items count="5">
        <item x="2"/>
        <item x="0"/>
        <item x="3"/>
        <item x="1"/>
        <item t="default"/>
      </items>
    </pivotField>
    <pivotField showAll="0"/>
    <pivotField showAll="0"/>
    <pivotField showAll="0"/>
    <pivotField showAll="0"/>
  </pivotFields>
  <rowFields count="2">
    <field x="11"/>
    <field x="3"/>
  </rowFields>
  <rowItems count="21">
    <i>
      <x/>
    </i>
    <i r="1">
      <x/>
    </i>
    <i>
      <x v="1"/>
    </i>
    <i r="1">
      <x v="1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 t="grand">
      <x/>
    </i>
  </colItems>
  <dataFields count="1">
    <dataField name="Somme de Spent" fld="5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20" firstHeaderRow="1" firstDataRow="1" firstDataCol="1"/>
  <pivotFields count="15">
    <pivotField numFmtId="15" showAll="0"/>
    <pivotField showAll="0"/>
    <pivotField showAll="0"/>
    <pivotField showAll="0"/>
    <pivotField showAll="0"/>
    <pivotField dataField="1" showAll="0"/>
    <pivotField showAll="0" defaultSubtotal="0"/>
    <pivotField showAll="0" defaultSubtotal="0"/>
    <pivotField numFmtId="164" showAll="0"/>
    <pivotField axis="axisRow" showAll="0">
      <items count="19">
        <item x="1"/>
        <item x="5"/>
        <item m="1" x="17"/>
        <item m="1" x="16"/>
        <item x="12"/>
        <item x="0"/>
        <item x="9"/>
        <item x="3"/>
        <item x="13"/>
        <item x="4"/>
        <item x="10"/>
        <item x="6"/>
        <item x="15"/>
        <item x="2"/>
        <item x="14"/>
        <item x="8"/>
        <item x="7"/>
        <item x="11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17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omme de Spent" fld="5" baseField="0" baseItem="0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0"/>
  <sheetViews>
    <sheetView tabSelected="1" workbookViewId="0">
      <selection activeCell="E6" sqref="E6"/>
    </sheetView>
  </sheetViews>
  <sheetFormatPr baseColWidth="10" defaultColWidth="11.42578125" defaultRowHeight="15"/>
  <cols>
    <col min="1" max="1" width="8.140625" style="72" customWidth="1"/>
    <col min="2" max="2" width="39.42578125" style="72" customWidth="1"/>
    <col min="3" max="3" width="14" style="72" customWidth="1"/>
    <col min="4" max="4" width="14.85546875" style="72" bestFit="1" customWidth="1"/>
    <col min="5" max="5" width="11.140625" style="73" customWidth="1"/>
    <col min="6" max="8" width="14.7109375" style="73" customWidth="1"/>
    <col min="9" max="9" width="11.42578125" style="69"/>
    <col min="10" max="10" width="8.42578125" style="72" customWidth="1"/>
    <col min="11" max="11" width="9.5703125" style="72" customWidth="1"/>
    <col min="12" max="12" width="9.42578125" style="72" customWidth="1"/>
    <col min="13" max="13" width="8.140625" style="72" customWidth="1"/>
    <col min="14" max="14" width="11.42578125" style="72"/>
    <col min="15" max="15" width="11.28515625" style="72" customWidth="1"/>
    <col min="16" max="16" width="11.42578125" style="6"/>
    <col min="17" max="16384" width="11.42578125" style="69"/>
  </cols>
  <sheetData>
    <row r="1" spans="1:17" ht="16.5">
      <c r="A1" s="77" t="s">
        <v>1194</v>
      </c>
      <c r="B1" s="3"/>
      <c r="C1" s="3"/>
      <c r="D1" s="3"/>
      <c r="E1" s="2"/>
      <c r="F1" s="2"/>
      <c r="G1" s="2"/>
      <c r="H1" s="2"/>
      <c r="I1" s="2"/>
      <c r="J1" s="3"/>
      <c r="K1" s="3"/>
      <c r="L1" s="3"/>
      <c r="M1" s="3"/>
      <c r="N1" s="3"/>
    </row>
    <row r="2" spans="1:17" ht="23.25">
      <c r="A2" s="96" t="s">
        <v>18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7" ht="16.5">
      <c r="A3" s="3"/>
      <c r="B3" s="3"/>
      <c r="C3" s="3"/>
      <c r="D3" s="3"/>
      <c r="E3" s="2"/>
      <c r="F3" s="2"/>
      <c r="G3" s="2"/>
      <c r="H3" s="2"/>
      <c r="I3" s="2"/>
      <c r="J3" s="3"/>
      <c r="K3" s="3"/>
      <c r="L3" s="3"/>
      <c r="M3" s="3"/>
      <c r="N3" s="3"/>
    </row>
    <row r="4" spans="1:17" ht="16.5">
      <c r="A4" s="3"/>
      <c r="B4" s="75" t="s">
        <v>0</v>
      </c>
      <c r="C4" s="75" t="s">
        <v>1</v>
      </c>
      <c r="D4" s="75" t="s">
        <v>2</v>
      </c>
      <c r="E4" s="2"/>
      <c r="F4" s="2"/>
      <c r="G4" s="2"/>
      <c r="H4" s="2"/>
      <c r="I4" s="2"/>
      <c r="J4" s="3"/>
      <c r="K4" s="3"/>
      <c r="L4" s="14"/>
      <c r="M4" s="3"/>
      <c r="N4" s="3"/>
    </row>
    <row r="5" spans="1:17" ht="16.5">
      <c r="A5" s="3"/>
      <c r="B5" s="75" t="s">
        <v>3</v>
      </c>
      <c r="C5" s="89">
        <f>+SUM(E12:E19821)</f>
        <v>5619696</v>
      </c>
      <c r="D5" s="76"/>
      <c r="E5" s="2"/>
      <c r="F5" s="7"/>
      <c r="G5" s="7"/>
      <c r="H5" s="7"/>
      <c r="J5" s="3"/>
      <c r="K5" s="3"/>
      <c r="L5" s="14"/>
      <c r="M5" s="3"/>
      <c r="N5" s="3"/>
    </row>
    <row r="6" spans="1:17" ht="16.5">
      <c r="A6" s="3"/>
      <c r="B6" s="75" t="s">
        <v>4</v>
      </c>
      <c r="C6" s="89">
        <f>SUM(F12:F1821)</f>
        <v>14904466.51</v>
      </c>
      <c r="D6" s="76"/>
      <c r="E6" s="71"/>
      <c r="F6" s="2"/>
      <c r="G6" s="2"/>
      <c r="H6" s="2"/>
      <c r="I6" s="2"/>
      <c r="J6" s="3"/>
      <c r="L6" s="14"/>
      <c r="M6" s="3"/>
      <c r="N6" s="3"/>
    </row>
    <row r="7" spans="1:17" ht="16.5">
      <c r="A7" s="3"/>
      <c r="B7" s="75" t="s">
        <v>5</v>
      </c>
      <c r="C7" s="89">
        <f>C5-C6</f>
        <v>-9284770.5099999998</v>
      </c>
      <c r="D7" s="76"/>
      <c r="E7" s="2"/>
      <c r="F7" s="91"/>
      <c r="G7" s="2"/>
      <c r="H7" s="2"/>
      <c r="I7" s="9"/>
      <c r="J7" s="3"/>
      <c r="K7" s="3"/>
      <c r="L7" s="14"/>
      <c r="M7" s="3"/>
      <c r="N7" s="3"/>
    </row>
    <row r="8" spans="1:17" ht="16.5">
      <c r="A8" s="3"/>
      <c r="B8" s="8"/>
      <c r="C8" s="10"/>
      <c r="D8" s="10"/>
      <c r="E8" s="2"/>
      <c r="F8" s="91"/>
      <c r="G8" s="2"/>
      <c r="H8" s="2"/>
      <c r="I8" s="9"/>
      <c r="J8" s="81"/>
      <c r="K8" s="3"/>
      <c r="L8" s="82"/>
      <c r="M8" s="3"/>
      <c r="N8" s="3"/>
    </row>
    <row r="9" spans="1:17" ht="16.5">
      <c r="A9" s="3"/>
      <c r="B9" s="8"/>
      <c r="C9" s="10"/>
      <c r="D9" s="10"/>
      <c r="E9" s="2"/>
      <c r="F9" s="91"/>
      <c r="G9" s="2"/>
      <c r="H9" s="2"/>
      <c r="I9" s="2"/>
      <c r="J9" s="3"/>
      <c r="K9" s="3"/>
      <c r="L9" s="82"/>
      <c r="M9" s="3"/>
      <c r="N9" s="3"/>
    </row>
    <row r="10" spans="1:17" ht="16.5">
      <c r="A10" s="3"/>
      <c r="B10" s="8"/>
      <c r="C10" s="10"/>
      <c r="D10" s="10"/>
      <c r="E10" s="2"/>
      <c r="F10" s="2"/>
      <c r="G10" s="2"/>
      <c r="H10" s="2"/>
      <c r="I10" s="2"/>
      <c r="J10" s="3"/>
      <c r="K10" s="3"/>
      <c r="L10" s="3"/>
      <c r="M10" s="3"/>
      <c r="N10" s="3"/>
    </row>
    <row r="11" spans="1:17" ht="16.5">
      <c r="A11" s="78" t="s">
        <v>6</v>
      </c>
      <c r="B11" s="50" t="s">
        <v>7</v>
      </c>
      <c r="C11" s="50" t="s">
        <v>8</v>
      </c>
      <c r="D11" s="50" t="s">
        <v>9</v>
      </c>
      <c r="E11" s="51" t="s">
        <v>10</v>
      </c>
      <c r="F11" s="51" t="s">
        <v>11</v>
      </c>
      <c r="G11" s="68" t="s">
        <v>1168</v>
      </c>
      <c r="H11" s="68" t="s">
        <v>1169</v>
      </c>
      <c r="I11" s="51" t="s">
        <v>12</v>
      </c>
      <c r="J11" s="50" t="s">
        <v>13</v>
      </c>
      <c r="K11" s="50" t="s">
        <v>14</v>
      </c>
      <c r="L11" s="50" t="s">
        <v>15</v>
      </c>
      <c r="M11" s="50" t="s">
        <v>16</v>
      </c>
      <c r="N11" s="50" t="s">
        <v>1126</v>
      </c>
      <c r="O11" s="50" t="s">
        <v>17</v>
      </c>
      <c r="P11" s="93" t="s">
        <v>1170</v>
      </c>
    </row>
    <row r="12" spans="1:17">
      <c r="A12" s="79">
        <v>43647</v>
      </c>
      <c r="B12" s="11" t="s">
        <v>87</v>
      </c>
      <c r="C12" s="11" t="s">
        <v>27</v>
      </c>
      <c r="D12" s="11" t="s">
        <v>78</v>
      </c>
      <c r="E12" s="12"/>
      <c r="F12" s="12">
        <v>1000</v>
      </c>
      <c r="G12" s="90">
        <f>+F12/H12</f>
        <v>1.7600675865953253</v>
      </c>
      <c r="H12" s="90">
        <v>568.16</v>
      </c>
      <c r="I12" s="13">
        <f>+E12-F12</f>
        <v>-1000</v>
      </c>
      <c r="J12" s="11" t="s">
        <v>79</v>
      </c>
      <c r="K12" s="11" t="s">
        <v>83</v>
      </c>
      <c r="L12" s="14" t="s">
        <v>1118</v>
      </c>
      <c r="M12" s="14" t="s">
        <v>81</v>
      </c>
      <c r="N12" s="14" t="s">
        <v>1128</v>
      </c>
      <c r="O12" s="14" t="s">
        <v>1062</v>
      </c>
      <c r="P12" s="74"/>
      <c r="Q12" s="6"/>
    </row>
    <row r="13" spans="1:17">
      <c r="A13" s="79">
        <v>43647</v>
      </c>
      <c r="B13" s="11" t="s">
        <v>1049</v>
      </c>
      <c r="C13" s="11" t="s">
        <v>82</v>
      </c>
      <c r="D13" s="11" t="s">
        <v>78</v>
      </c>
      <c r="E13" s="12"/>
      <c r="F13" s="12">
        <v>60000</v>
      </c>
      <c r="G13" s="90">
        <f t="shared" ref="G13:G76" si="0">+F13/H13</f>
        <v>105.60405519571952</v>
      </c>
      <c r="H13" s="90">
        <v>568.16</v>
      </c>
      <c r="I13" s="13">
        <f>I12+E13-F13</f>
        <v>-61000</v>
      </c>
      <c r="J13" s="11" t="s">
        <v>79</v>
      </c>
      <c r="K13" s="11" t="s">
        <v>25</v>
      </c>
      <c r="L13" s="14" t="s">
        <v>1118</v>
      </c>
      <c r="M13" s="14" t="s">
        <v>81</v>
      </c>
      <c r="N13" s="14" t="s">
        <v>1128</v>
      </c>
      <c r="O13" s="14" t="s">
        <v>1063</v>
      </c>
      <c r="P13" s="74"/>
      <c r="Q13" s="6"/>
    </row>
    <row r="14" spans="1:17">
      <c r="A14" s="79">
        <v>43647</v>
      </c>
      <c r="B14" s="11" t="s">
        <v>84</v>
      </c>
      <c r="C14" s="11" t="s">
        <v>27</v>
      </c>
      <c r="D14" s="11" t="s">
        <v>78</v>
      </c>
      <c r="E14" s="12"/>
      <c r="F14" s="12">
        <v>700</v>
      </c>
      <c r="G14" s="90">
        <f t="shared" si="0"/>
        <v>1.2320473106167278</v>
      </c>
      <c r="H14" s="90">
        <v>568.16</v>
      </c>
      <c r="I14" s="13">
        <f t="shared" ref="I14:I25" si="1">I13+E14-F14</f>
        <v>-61700</v>
      </c>
      <c r="J14" s="11" t="s">
        <v>79</v>
      </c>
      <c r="K14" s="11" t="s">
        <v>83</v>
      </c>
      <c r="L14" s="14" t="s">
        <v>1118</v>
      </c>
      <c r="M14" s="14" t="s">
        <v>81</v>
      </c>
      <c r="N14" s="14" t="s">
        <v>1128</v>
      </c>
      <c r="O14" s="14" t="s">
        <v>1062</v>
      </c>
      <c r="P14" s="74"/>
      <c r="Q14" s="6"/>
    </row>
    <row r="15" spans="1:17">
      <c r="A15" s="79">
        <v>43647</v>
      </c>
      <c r="B15" s="11" t="s">
        <v>85</v>
      </c>
      <c r="C15" s="11" t="s">
        <v>27</v>
      </c>
      <c r="D15" s="11" t="s">
        <v>78</v>
      </c>
      <c r="E15" s="12"/>
      <c r="F15" s="12">
        <v>700</v>
      </c>
      <c r="G15" s="90">
        <f t="shared" si="0"/>
        <v>1.2320473106167278</v>
      </c>
      <c r="H15" s="90">
        <v>568.16</v>
      </c>
      <c r="I15" s="13">
        <f t="shared" si="1"/>
        <v>-62400</v>
      </c>
      <c r="J15" s="11" t="s">
        <v>79</v>
      </c>
      <c r="K15" s="11" t="s">
        <v>83</v>
      </c>
      <c r="L15" s="14" t="s">
        <v>1118</v>
      </c>
      <c r="M15" s="14" t="s">
        <v>81</v>
      </c>
      <c r="N15" s="14" t="s">
        <v>1128</v>
      </c>
      <c r="O15" s="14" t="s">
        <v>1062</v>
      </c>
      <c r="P15" s="74"/>
      <c r="Q15" s="6"/>
    </row>
    <row r="16" spans="1:17">
      <c r="A16" s="79">
        <v>43647</v>
      </c>
      <c r="B16" s="11" t="s">
        <v>86</v>
      </c>
      <c r="C16" s="11" t="s">
        <v>27</v>
      </c>
      <c r="D16" s="11" t="s">
        <v>78</v>
      </c>
      <c r="E16" s="12"/>
      <c r="F16" s="12">
        <v>1000</v>
      </c>
      <c r="G16" s="90">
        <f t="shared" si="0"/>
        <v>1.7600675865953253</v>
      </c>
      <c r="H16" s="90">
        <v>568.16</v>
      </c>
      <c r="I16" s="13">
        <f t="shared" si="1"/>
        <v>-63400</v>
      </c>
      <c r="J16" s="11" t="s">
        <v>79</v>
      </c>
      <c r="K16" s="11" t="s">
        <v>83</v>
      </c>
      <c r="L16" s="14" t="s">
        <v>1118</v>
      </c>
      <c r="M16" s="14" t="s">
        <v>81</v>
      </c>
      <c r="N16" s="14" t="s">
        <v>1128</v>
      </c>
      <c r="O16" s="14" t="s">
        <v>1062</v>
      </c>
      <c r="P16" s="74"/>
      <c r="Q16" s="6"/>
    </row>
    <row r="17" spans="1:17">
      <c r="A17" s="79">
        <v>43647</v>
      </c>
      <c r="B17" s="11" t="s">
        <v>88</v>
      </c>
      <c r="C17" s="11" t="s">
        <v>27</v>
      </c>
      <c r="D17" s="11" t="s">
        <v>78</v>
      </c>
      <c r="E17" s="12"/>
      <c r="F17" s="12">
        <v>1000</v>
      </c>
      <c r="G17" s="90">
        <f t="shared" si="0"/>
        <v>1.7600675865953253</v>
      </c>
      <c r="H17" s="90">
        <v>568.16</v>
      </c>
      <c r="I17" s="13">
        <f t="shared" si="1"/>
        <v>-64400</v>
      </c>
      <c r="J17" s="11" t="s">
        <v>79</v>
      </c>
      <c r="K17" s="11" t="s">
        <v>83</v>
      </c>
      <c r="L17" s="14" t="s">
        <v>1118</v>
      </c>
      <c r="M17" s="14" t="s">
        <v>81</v>
      </c>
      <c r="N17" s="14" t="s">
        <v>1128</v>
      </c>
      <c r="O17" s="14" t="s">
        <v>1062</v>
      </c>
      <c r="P17" s="74"/>
      <c r="Q17" s="6"/>
    </row>
    <row r="18" spans="1:17">
      <c r="A18" s="79">
        <v>43647</v>
      </c>
      <c r="B18" s="11" t="s">
        <v>89</v>
      </c>
      <c r="C18" s="11" t="s">
        <v>27</v>
      </c>
      <c r="D18" s="11" t="s">
        <v>78</v>
      </c>
      <c r="E18" s="12"/>
      <c r="F18" s="12">
        <v>1000</v>
      </c>
      <c r="G18" s="90">
        <f t="shared" si="0"/>
        <v>1.7600675865953253</v>
      </c>
      <c r="H18" s="90">
        <v>568.16</v>
      </c>
      <c r="I18" s="13">
        <f t="shared" si="1"/>
        <v>-65400</v>
      </c>
      <c r="J18" s="11" t="s">
        <v>79</v>
      </c>
      <c r="K18" s="11" t="s">
        <v>83</v>
      </c>
      <c r="L18" s="14" t="s">
        <v>1118</v>
      </c>
      <c r="M18" s="14" t="s">
        <v>81</v>
      </c>
      <c r="N18" s="14" t="s">
        <v>1128</v>
      </c>
      <c r="O18" s="14" t="s">
        <v>1062</v>
      </c>
      <c r="P18" s="74"/>
      <c r="Q18" s="6"/>
    </row>
    <row r="19" spans="1:17">
      <c r="A19" s="79">
        <v>43647</v>
      </c>
      <c r="B19" s="11" t="s">
        <v>198</v>
      </c>
      <c r="C19" s="11" t="s">
        <v>27</v>
      </c>
      <c r="D19" s="11" t="s">
        <v>78</v>
      </c>
      <c r="E19" s="12"/>
      <c r="F19" s="12">
        <v>700</v>
      </c>
      <c r="G19" s="90">
        <f t="shared" si="0"/>
        <v>1.2320473106167278</v>
      </c>
      <c r="H19" s="90">
        <v>568.16</v>
      </c>
      <c r="I19" s="13">
        <f t="shared" si="1"/>
        <v>-66100</v>
      </c>
      <c r="J19" s="11" t="s">
        <v>186</v>
      </c>
      <c r="K19" s="11" t="s">
        <v>83</v>
      </c>
      <c r="L19" s="14" t="s">
        <v>1118</v>
      </c>
      <c r="M19" s="14" t="s">
        <v>81</v>
      </c>
      <c r="N19" s="14" t="s">
        <v>1128</v>
      </c>
      <c r="O19" s="14" t="s">
        <v>1062</v>
      </c>
      <c r="P19" s="74"/>
      <c r="Q19" s="6"/>
    </row>
    <row r="20" spans="1:17">
      <c r="A20" s="79">
        <v>43647</v>
      </c>
      <c r="B20" s="11" t="s">
        <v>199</v>
      </c>
      <c r="C20" s="11" t="s">
        <v>27</v>
      </c>
      <c r="D20" s="11" t="s">
        <v>78</v>
      </c>
      <c r="E20" s="12"/>
      <c r="F20" s="12">
        <v>700</v>
      </c>
      <c r="G20" s="90">
        <f t="shared" si="0"/>
        <v>1.2320473106167278</v>
      </c>
      <c r="H20" s="90">
        <v>568.16</v>
      </c>
      <c r="I20" s="13">
        <f t="shared" si="1"/>
        <v>-66800</v>
      </c>
      <c r="J20" s="11" t="s">
        <v>186</v>
      </c>
      <c r="K20" s="11" t="s">
        <v>83</v>
      </c>
      <c r="L20" s="14" t="s">
        <v>1118</v>
      </c>
      <c r="M20" s="14" t="s">
        <v>81</v>
      </c>
      <c r="N20" s="14" t="s">
        <v>1128</v>
      </c>
      <c r="O20" s="14" t="s">
        <v>1062</v>
      </c>
      <c r="P20" s="74"/>
      <c r="Q20" s="6"/>
    </row>
    <row r="21" spans="1:17">
      <c r="A21" s="79">
        <v>43647</v>
      </c>
      <c r="B21" s="11" t="s">
        <v>200</v>
      </c>
      <c r="C21" s="11" t="s">
        <v>27</v>
      </c>
      <c r="D21" s="11" t="s">
        <v>78</v>
      </c>
      <c r="E21" s="12"/>
      <c r="F21" s="12">
        <v>700</v>
      </c>
      <c r="G21" s="90">
        <f t="shared" si="0"/>
        <v>1.2320473106167278</v>
      </c>
      <c r="H21" s="90">
        <v>568.16</v>
      </c>
      <c r="I21" s="13">
        <f t="shared" si="1"/>
        <v>-67500</v>
      </c>
      <c r="J21" s="11" t="s">
        <v>186</v>
      </c>
      <c r="K21" s="11" t="s">
        <v>83</v>
      </c>
      <c r="L21" s="14" t="s">
        <v>1118</v>
      </c>
      <c r="M21" s="14" t="s">
        <v>81</v>
      </c>
      <c r="N21" s="14" t="s">
        <v>1128</v>
      </c>
      <c r="O21" s="14" t="s">
        <v>1062</v>
      </c>
      <c r="P21" s="74"/>
      <c r="Q21" s="6"/>
    </row>
    <row r="22" spans="1:17">
      <c r="A22" s="79">
        <v>43647</v>
      </c>
      <c r="B22" s="11" t="s">
        <v>201</v>
      </c>
      <c r="C22" s="11" t="s">
        <v>27</v>
      </c>
      <c r="D22" s="11" t="s">
        <v>78</v>
      </c>
      <c r="E22" s="12"/>
      <c r="F22" s="12">
        <v>700</v>
      </c>
      <c r="G22" s="90">
        <f t="shared" si="0"/>
        <v>1.2320473106167278</v>
      </c>
      <c r="H22" s="90">
        <v>568.16</v>
      </c>
      <c r="I22" s="13">
        <f t="shared" si="1"/>
        <v>-68200</v>
      </c>
      <c r="J22" s="11" t="s">
        <v>186</v>
      </c>
      <c r="K22" s="11" t="s">
        <v>83</v>
      </c>
      <c r="L22" s="14" t="s">
        <v>1118</v>
      </c>
      <c r="M22" s="14" t="s">
        <v>81</v>
      </c>
      <c r="N22" s="14" t="s">
        <v>1128</v>
      </c>
      <c r="O22" s="14" t="s">
        <v>1062</v>
      </c>
      <c r="P22" s="74"/>
      <c r="Q22" s="6"/>
    </row>
    <row r="23" spans="1:17">
      <c r="A23" s="79">
        <v>43647</v>
      </c>
      <c r="B23" s="11" t="s">
        <v>202</v>
      </c>
      <c r="C23" s="11" t="s">
        <v>27</v>
      </c>
      <c r="D23" s="11" t="s">
        <v>78</v>
      </c>
      <c r="E23" s="12"/>
      <c r="F23" s="12">
        <v>700</v>
      </c>
      <c r="G23" s="90">
        <f t="shared" si="0"/>
        <v>1.2320473106167278</v>
      </c>
      <c r="H23" s="90">
        <v>568.16</v>
      </c>
      <c r="I23" s="13">
        <f t="shared" si="1"/>
        <v>-68900</v>
      </c>
      <c r="J23" s="11" t="s">
        <v>186</v>
      </c>
      <c r="K23" s="11" t="s">
        <v>83</v>
      </c>
      <c r="L23" s="14" t="s">
        <v>1118</v>
      </c>
      <c r="M23" s="14" t="s">
        <v>81</v>
      </c>
      <c r="N23" s="14" t="s">
        <v>1128</v>
      </c>
      <c r="O23" s="14" t="s">
        <v>1062</v>
      </c>
      <c r="P23" s="74"/>
      <c r="Q23" s="6"/>
    </row>
    <row r="24" spans="1:17">
      <c r="A24" s="79">
        <v>43647</v>
      </c>
      <c r="B24" s="11" t="s">
        <v>1064</v>
      </c>
      <c r="C24" s="11" t="s">
        <v>119</v>
      </c>
      <c r="D24" s="11" t="s">
        <v>78</v>
      </c>
      <c r="E24" s="12"/>
      <c r="F24" s="12">
        <v>45000</v>
      </c>
      <c r="G24" s="90">
        <f t="shared" si="0"/>
        <v>79.203041396789644</v>
      </c>
      <c r="H24" s="90">
        <v>568.16</v>
      </c>
      <c r="I24" s="13">
        <f t="shared" si="1"/>
        <v>-113900</v>
      </c>
      <c r="J24" s="11" t="s">
        <v>186</v>
      </c>
      <c r="K24" s="11">
        <v>197</v>
      </c>
      <c r="L24" s="14" t="s">
        <v>1118</v>
      </c>
      <c r="M24" s="14" t="s">
        <v>81</v>
      </c>
      <c r="N24" s="14" t="s">
        <v>1127</v>
      </c>
      <c r="O24" s="14" t="s">
        <v>1063</v>
      </c>
      <c r="P24" s="94">
        <v>13201</v>
      </c>
      <c r="Q24" s="6"/>
    </row>
    <row r="25" spans="1:17">
      <c r="A25" s="79">
        <v>43647</v>
      </c>
      <c r="B25" s="11" t="s">
        <v>203</v>
      </c>
      <c r="C25" s="11" t="s">
        <v>119</v>
      </c>
      <c r="D25" s="11" t="s">
        <v>78</v>
      </c>
      <c r="E25" s="12"/>
      <c r="F25" s="12">
        <v>20000</v>
      </c>
      <c r="G25" s="90">
        <f t="shared" si="0"/>
        <v>35.201351731906506</v>
      </c>
      <c r="H25" s="90">
        <v>568.16</v>
      </c>
      <c r="I25" s="13">
        <f t="shared" si="1"/>
        <v>-133900</v>
      </c>
      <c r="J25" s="11" t="s">
        <v>186</v>
      </c>
      <c r="K25" s="11" t="s">
        <v>83</v>
      </c>
      <c r="L25" s="14" t="s">
        <v>1118</v>
      </c>
      <c r="M25" s="14" t="s">
        <v>81</v>
      </c>
      <c r="N25" s="14" t="s">
        <v>1128</v>
      </c>
      <c r="O25" s="14" t="s">
        <v>1062</v>
      </c>
      <c r="P25" s="74"/>
      <c r="Q25" s="6"/>
    </row>
    <row r="26" spans="1:17">
      <c r="A26" s="79">
        <v>43647</v>
      </c>
      <c r="B26" s="11" t="s">
        <v>204</v>
      </c>
      <c r="C26" s="11" t="s">
        <v>27</v>
      </c>
      <c r="D26" s="11" t="s">
        <v>78</v>
      </c>
      <c r="E26" s="12"/>
      <c r="F26" s="12">
        <v>10000</v>
      </c>
      <c r="G26" s="90">
        <f t="shared" si="0"/>
        <v>17.600675865953253</v>
      </c>
      <c r="H26" s="90">
        <v>568.16</v>
      </c>
      <c r="I26" s="13">
        <f t="shared" ref="I26:I89" si="2">I25+E26-F26</f>
        <v>-143900</v>
      </c>
      <c r="J26" s="11" t="s">
        <v>186</v>
      </c>
      <c r="K26" s="11">
        <v>58</v>
      </c>
      <c r="L26" s="14" t="s">
        <v>1118</v>
      </c>
      <c r="M26" s="14" t="s">
        <v>81</v>
      </c>
      <c r="N26" s="14" t="s">
        <v>1128</v>
      </c>
      <c r="O26" s="14" t="s">
        <v>1063</v>
      </c>
      <c r="P26" s="74"/>
      <c r="Q26" s="6"/>
    </row>
    <row r="27" spans="1:17">
      <c r="A27" s="79">
        <v>43647</v>
      </c>
      <c r="B27" s="14" t="s">
        <v>1000</v>
      </c>
      <c r="C27" s="14" t="s">
        <v>162</v>
      </c>
      <c r="D27" s="14" t="s">
        <v>999</v>
      </c>
      <c r="E27" s="15"/>
      <c r="F27" s="15">
        <v>30000</v>
      </c>
      <c r="G27" s="90">
        <f t="shared" si="0"/>
        <v>52.924987650836215</v>
      </c>
      <c r="H27" s="90">
        <v>566.84</v>
      </c>
      <c r="I27" s="13">
        <f t="shared" si="2"/>
        <v>-173900</v>
      </c>
      <c r="J27" s="14" t="s">
        <v>24</v>
      </c>
      <c r="K27" s="14">
        <v>37</v>
      </c>
      <c r="L27" s="14" t="s">
        <v>1197</v>
      </c>
      <c r="M27" s="14" t="s">
        <v>81</v>
      </c>
      <c r="N27" s="14" t="s">
        <v>1128</v>
      </c>
      <c r="O27" s="14" t="s">
        <v>1063</v>
      </c>
      <c r="P27" s="74"/>
      <c r="Q27" s="6"/>
    </row>
    <row r="28" spans="1:17">
      <c r="A28" s="79">
        <v>43647</v>
      </c>
      <c r="B28" s="14" t="s">
        <v>1002</v>
      </c>
      <c r="C28" s="14" t="s">
        <v>162</v>
      </c>
      <c r="D28" s="14" t="s">
        <v>999</v>
      </c>
      <c r="E28" s="15"/>
      <c r="F28" s="15">
        <v>30000</v>
      </c>
      <c r="G28" s="90">
        <f t="shared" si="0"/>
        <v>52.924987650836215</v>
      </c>
      <c r="H28" s="90">
        <v>566.84</v>
      </c>
      <c r="I28" s="13">
        <f t="shared" si="2"/>
        <v>-203900</v>
      </c>
      <c r="J28" s="14" t="s">
        <v>24</v>
      </c>
      <c r="K28" s="14">
        <v>38</v>
      </c>
      <c r="L28" s="14" t="s">
        <v>1197</v>
      </c>
      <c r="M28" s="14" t="s">
        <v>81</v>
      </c>
      <c r="N28" s="14" t="s">
        <v>1128</v>
      </c>
      <c r="O28" s="14" t="s">
        <v>1063</v>
      </c>
      <c r="P28" s="74"/>
      <c r="Q28" s="6"/>
    </row>
    <row r="29" spans="1:17">
      <c r="A29" s="79">
        <v>43647</v>
      </c>
      <c r="B29" s="14" t="s">
        <v>1047</v>
      </c>
      <c r="C29" s="14" t="s">
        <v>174</v>
      </c>
      <c r="D29" s="14" t="s">
        <v>172</v>
      </c>
      <c r="E29" s="15"/>
      <c r="F29" s="15">
        <v>1400</v>
      </c>
      <c r="G29" s="90">
        <f t="shared" si="0"/>
        <v>2.4640946212334556</v>
      </c>
      <c r="H29" s="90">
        <v>568.16</v>
      </c>
      <c r="I29" s="13">
        <f t="shared" si="2"/>
        <v>-205300</v>
      </c>
      <c r="J29" s="14" t="s">
        <v>179</v>
      </c>
      <c r="K29" s="14" t="s">
        <v>1065</v>
      </c>
      <c r="L29" s="14" t="s">
        <v>1118</v>
      </c>
      <c r="M29" s="14" t="s">
        <v>81</v>
      </c>
      <c r="N29" s="14" t="s">
        <v>1128</v>
      </c>
      <c r="O29" s="14" t="s">
        <v>1063</v>
      </c>
      <c r="P29" s="74"/>
      <c r="Q29" s="6"/>
    </row>
    <row r="30" spans="1:17">
      <c r="A30" s="79">
        <v>43647</v>
      </c>
      <c r="B30" s="14" t="s">
        <v>288</v>
      </c>
      <c r="C30" s="11" t="s">
        <v>27</v>
      </c>
      <c r="D30" s="14" t="s">
        <v>180</v>
      </c>
      <c r="E30" s="15"/>
      <c r="F30" s="15">
        <v>1000</v>
      </c>
      <c r="G30" s="90">
        <f t="shared" si="0"/>
        <v>1.7600675865953253</v>
      </c>
      <c r="H30" s="90">
        <v>568.16</v>
      </c>
      <c r="I30" s="13">
        <f t="shared" si="2"/>
        <v>-206300</v>
      </c>
      <c r="J30" s="14" t="s">
        <v>179</v>
      </c>
      <c r="K30" s="14" t="s">
        <v>83</v>
      </c>
      <c r="L30" s="14" t="s">
        <v>1118</v>
      </c>
      <c r="M30" s="14" t="s">
        <v>81</v>
      </c>
      <c r="N30" s="14" t="s">
        <v>1128</v>
      </c>
      <c r="O30" s="14" t="s">
        <v>1062</v>
      </c>
      <c r="P30" s="74"/>
      <c r="Q30" s="6"/>
    </row>
    <row r="31" spans="1:17">
      <c r="A31" s="79">
        <v>43647</v>
      </c>
      <c r="B31" s="14" t="s">
        <v>1006</v>
      </c>
      <c r="C31" s="11" t="s">
        <v>141</v>
      </c>
      <c r="D31" s="11" t="s">
        <v>172</v>
      </c>
      <c r="E31" s="15"/>
      <c r="F31" s="15">
        <v>8970</v>
      </c>
      <c r="G31" s="90">
        <f t="shared" si="0"/>
        <v>15.787806251760069</v>
      </c>
      <c r="H31" s="90">
        <v>568.16</v>
      </c>
      <c r="I31" s="13">
        <f t="shared" si="2"/>
        <v>-215270</v>
      </c>
      <c r="J31" s="14" t="s">
        <v>179</v>
      </c>
      <c r="K31" s="14" t="s">
        <v>287</v>
      </c>
      <c r="L31" s="14" t="s">
        <v>1118</v>
      </c>
      <c r="M31" s="14" t="s">
        <v>81</v>
      </c>
      <c r="N31" s="14" t="s">
        <v>1128</v>
      </c>
      <c r="O31" s="14" t="s">
        <v>1063</v>
      </c>
      <c r="P31" s="74"/>
      <c r="Q31" s="6"/>
    </row>
    <row r="32" spans="1:17">
      <c r="A32" s="79">
        <v>43647</v>
      </c>
      <c r="B32" s="14" t="s">
        <v>289</v>
      </c>
      <c r="C32" s="11" t="s">
        <v>27</v>
      </c>
      <c r="D32" s="14" t="s">
        <v>180</v>
      </c>
      <c r="E32" s="15"/>
      <c r="F32" s="15">
        <v>1000</v>
      </c>
      <c r="G32" s="90">
        <f t="shared" si="0"/>
        <v>1.7600675865953253</v>
      </c>
      <c r="H32" s="90">
        <v>568.16</v>
      </c>
      <c r="I32" s="13">
        <f t="shared" si="2"/>
        <v>-216270</v>
      </c>
      <c r="J32" s="14" t="s">
        <v>179</v>
      </c>
      <c r="K32" s="14" t="s">
        <v>83</v>
      </c>
      <c r="L32" s="14" t="s">
        <v>1118</v>
      </c>
      <c r="M32" s="14" t="s">
        <v>81</v>
      </c>
      <c r="N32" s="14" t="s">
        <v>1128</v>
      </c>
      <c r="O32" s="14" t="s">
        <v>1062</v>
      </c>
      <c r="P32" s="74"/>
      <c r="Q32" s="6"/>
    </row>
    <row r="33" spans="1:17">
      <c r="A33" s="79">
        <v>43647</v>
      </c>
      <c r="B33" s="14" t="s">
        <v>1066</v>
      </c>
      <c r="C33" s="11" t="s">
        <v>119</v>
      </c>
      <c r="D33" s="14" t="s">
        <v>20</v>
      </c>
      <c r="E33" s="12"/>
      <c r="F33" s="12">
        <v>90000</v>
      </c>
      <c r="G33" s="90">
        <f t="shared" si="0"/>
        <v>158.77496295250864</v>
      </c>
      <c r="H33" s="90">
        <v>566.84</v>
      </c>
      <c r="I33" s="13">
        <f t="shared" si="2"/>
        <v>-306270</v>
      </c>
      <c r="J33" s="14" t="s">
        <v>335</v>
      </c>
      <c r="K33" s="11">
        <v>1</v>
      </c>
      <c r="L33" s="14" t="s">
        <v>1197</v>
      </c>
      <c r="M33" s="14" t="s">
        <v>81</v>
      </c>
      <c r="N33" s="14" t="s">
        <v>1127</v>
      </c>
      <c r="O33" s="14" t="s">
        <v>1063</v>
      </c>
      <c r="P33" s="94" t="s">
        <v>1173</v>
      </c>
      <c r="Q33" s="6"/>
    </row>
    <row r="34" spans="1:17">
      <c r="A34" s="79">
        <v>43647</v>
      </c>
      <c r="B34" s="14" t="s">
        <v>336</v>
      </c>
      <c r="C34" s="11" t="s">
        <v>27</v>
      </c>
      <c r="D34" s="14" t="s">
        <v>20</v>
      </c>
      <c r="E34" s="12"/>
      <c r="F34" s="12">
        <v>2000</v>
      </c>
      <c r="G34" s="90">
        <f t="shared" si="0"/>
        <v>3.623779239368738</v>
      </c>
      <c r="H34" s="90">
        <v>551.91</v>
      </c>
      <c r="I34" s="13">
        <f t="shared" si="2"/>
        <v>-308270</v>
      </c>
      <c r="J34" s="14" t="s">
        <v>335</v>
      </c>
      <c r="K34" s="11" t="s">
        <v>83</v>
      </c>
      <c r="L34" s="14" t="s">
        <v>1117</v>
      </c>
      <c r="M34" s="14" t="s">
        <v>81</v>
      </c>
      <c r="N34" s="14" t="s">
        <v>1128</v>
      </c>
      <c r="O34" s="14" t="s">
        <v>1062</v>
      </c>
      <c r="P34" s="74"/>
      <c r="Q34" s="6"/>
    </row>
    <row r="35" spans="1:17">
      <c r="A35" s="79">
        <v>43647</v>
      </c>
      <c r="B35" s="14" t="s">
        <v>337</v>
      </c>
      <c r="C35" s="11" t="s">
        <v>27</v>
      </c>
      <c r="D35" s="14" t="s">
        <v>20</v>
      </c>
      <c r="E35" s="12"/>
      <c r="F35" s="12">
        <v>10000</v>
      </c>
      <c r="G35" s="90">
        <f t="shared" si="0"/>
        <v>18.118896196843689</v>
      </c>
      <c r="H35" s="90">
        <v>551.91</v>
      </c>
      <c r="I35" s="13">
        <f t="shared" si="2"/>
        <v>-318270</v>
      </c>
      <c r="J35" s="14" t="s">
        <v>335</v>
      </c>
      <c r="K35" s="11" t="s">
        <v>83</v>
      </c>
      <c r="L35" s="14" t="s">
        <v>1117</v>
      </c>
      <c r="M35" s="14" t="s">
        <v>81</v>
      </c>
      <c r="N35" s="14" t="s">
        <v>1128</v>
      </c>
      <c r="O35" s="14" t="s">
        <v>1062</v>
      </c>
      <c r="P35" s="74"/>
      <c r="Q35" s="6"/>
    </row>
    <row r="36" spans="1:17">
      <c r="A36" s="79">
        <v>43647</v>
      </c>
      <c r="B36" s="14" t="s">
        <v>338</v>
      </c>
      <c r="C36" s="11" t="s">
        <v>119</v>
      </c>
      <c r="D36" s="14" t="s">
        <v>20</v>
      </c>
      <c r="E36" s="12"/>
      <c r="F36" s="12">
        <v>60000</v>
      </c>
      <c r="G36" s="90">
        <f t="shared" si="0"/>
        <v>105.84997530167243</v>
      </c>
      <c r="H36" s="90">
        <v>566.84</v>
      </c>
      <c r="I36" s="13">
        <f t="shared" si="2"/>
        <v>-378270</v>
      </c>
      <c r="J36" s="14" t="s">
        <v>335</v>
      </c>
      <c r="K36" s="11" t="s">
        <v>83</v>
      </c>
      <c r="L36" s="14" t="s">
        <v>1197</v>
      </c>
      <c r="M36" s="14" t="s">
        <v>81</v>
      </c>
      <c r="N36" s="14" t="s">
        <v>1127</v>
      </c>
      <c r="O36" s="14" t="s">
        <v>1062</v>
      </c>
      <c r="P36" s="94" t="s">
        <v>1173</v>
      </c>
      <c r="Q36" s="6"/>
    </row>
    <row r="37" spans="1:17">
      <c r="A37" s="79">
        <v>43647</v>
      </c>
      <c r="B37" s="14" t="s">
        <v>339</v>
      </c>
      <c r="C37" s="11" t="s">
        <v>27</v>
      </c>
      <c r="D37" s="14" t="s">
        <v>20</v>
      </c>
      <c r="E37" s="12"/>
      <c r="F37" s="12">
        <v>1000</v>
      </c>
      <c r="G37" s="90">
        <f t="shared" si="0"/>
        <v>1.811889619684369</v>
      </c>
      <c r="H37" s="90">
        <v>551.91</v>
      </c>
      <c r="I37" s="13">
        <f t="shared" si="2"/>
        <v>-379270</v>
      </c>
      <c r="J37" s="14" t="s">
        <v>335</v>
      </c>
      <c r="K37" s="11" t="s">
        <v>83</v>
      </c>
      <c r="L37" s="14" t="s">
        <v>1117</v>
      </c>
      <c r="M37" s="14" t="s">
        <v>81</v>
      </c>
      <c r="N37" s="14" t="s">
        <v>1128</v>
      </c>
      <c r="O37" s="14" t="s">
        <v>1062</v>
      </c>
      <c r="P37" s="74"/>
      <c r="Q37" s="6"/>
    </row>
    <row r="38" spans="1:17">
      <c r="A38" s="79">
        <v>43647</v>
      </c>
      <c r="B38" s="11" t="s">
        <v>503</v>
      </c>
      <c r="C38" s="11" t="s">
        <v>27</v>
      </c>
      <c r="D38" s="11" t="s">
        <v>78</v>
      </c>
      <c r="E38" s="17"/>
      <c r="F38" s="17">
        <v>1000</v>
      </c>
      <c r="G38" s="90">
        <f t="shared" si="0"/>
        <v>1.7600675865953253</v>
      </c>
      <c r="H38" s="90">
        <v>568.16</v>
      </c>
      <c r="I38" s="13">
        <f t="shared" si="2"/>
        <v>-380270</v>
      </c>
      <c r="J38" s="11" t="s">
        <v>187</v>
      </c>
      <c r="K38" s="14" t="s">
        <v>83</v>
      </c>
      <c r="L38" s="14" t="s">
        <v>1118</v>
      </c>
      <c r="M38" s="14" t="s">
        <v>81</v>
      </c>
      <c r="N38" s="14" t="s">
        <v>1128</v>
      </c>
      <c r="O38" s="14" t="s">
        <v>1062</v>
      </c>
      <c r="P38" s="74"/>
      <c r="Q38" s="6"/>
    </row>
    <row r="39" spans="1:17">
      <c r="A39" s="79">
        <v>43647</v>
      </c>
      <c r="B39" s="11" t="s">
        <v>504</v>
      </c>
      <c r="C39" s="11" t="s">
        <v>27</v>
      </c>
      <c r="D39" s="11" t="s">
        <v>78</v>
      </c>
      <c r="E39" s="17"/>
      <c r="F39" s="17">
        <v>1000</v>
      </c>
      <c r="G39" s="90">
        <f t="shared" si="0"/>
        <v>1.7600675865953253</v>
      </c>
      <c r="H39" s="90">
        <v>568.16</v>
      </c>
      <c r="I39" s="13">
        <f t="shared" si="2"/>
        <v>-381270</v>
      </c>
      <c r="J39" s="11" t="s">
        <v>187</v>
      </c>
      <c r="K39" s="14" t="s">
        <v>83</v>
      </c>
      <c r="L39" s="14" t="s">
        <v>1118</v>
      </c>
      <c r="M39" s="14" t="s">
        <v>81</v>
      </c>
      <c r="N39" s="14" t="s">
        <v>1128</v>
      </c>
      <c r="O39" s="14" t="s">
        <v>1062</v>
      </c>
      <c r="P39" s="74"/>
      <c r="Q39" s="6"/>
    </row>
    <row r="40" spans="1:17">
      <c r="A40" s="79">
        <v>43647</v>
      </c>
      <c r="B40" s="11" t="s">
        <v>505</v>
      </c>
      <c r="C40" s="11" t="s">
        <v>82</v>
      </c>
      <c r="D40" s="11" t="s">
        <v>78</v>
      </c>
      <c r="E40" s="17"/>
      <c r="F40" s="17">
        <v>110000</v>
      </c>
      <c r="G40" s="90">
        <f t="shared" si="0"/>
        <v>193.60743452548579</v>
      </c>
      <c r="H40" s="90">
        <v>568.16</v>
      </c>
      <c r="I40" s="13">
        <f t="shared" si="2"/>
        <v>-491270</v>
      </c>
      <c r="J40" s="11" t="s">
        <v>187</v>
      </c>
      <c r="K40" s="14">
        <v>19</v>
      </c>
      <c r="L40" s="14" t="s">
        <v>1118</v>
      </c>
      <c r="M40" s="14" t="s">
        <v>81</v>
      </c>
      <c r="N40" s="14" t="s">
        <v>1128</v>
      </c>
      <c r="O40" s="14" t="s">
        <v>1063</v>
      </c>
      <c r="P40" s="74"/>
      <c r="Q40" s="6"/>
    </row>
    <row r="41" spans="1:17">
      <c r="A41" s="79">
        <v>43647</v>
      </c>
      <c r="B41" s="11" t="s">
        <v>506</v>
      </c>
      <c r="C41" s="11" t="s">
        <v>27</v>
      </c>
      <c r="D41" s="11" t="s">
        <v>78</v>
      </c>
      <c r="E41" s="17"/>
      <c r="F41" s="17">
        <v>1000</v>
      </c>
      <c r="G41" s="90">
        <f t="shared" si="0"/>
        <v>1.7600675865953253</v>
      </c>
      <c r="H41" s="90">
        <v>568.16</v>
      </c>
      <c r="I41" s="13">
        <f t="shared" si="2"/>
        <v>-492270</v>
      </c>
      <c r="J41" s="11" t="s">
        <v>187</v>
      </c>
      <c r="K41" s="14" t="s">
        <v>83</v>
      </c>
      <c r="L41" s="14" t="s">
        <v>1118</v>
      </c>
      <c r="M41" s="14" t="s">
        <v>81</v>
      </c>
      <c r="N41" s="14" t="s">
        <v>1128</v>
      </c>
      <c r="O41" s="14" t="s">
        <v>1062</v>
      </c>
      <c r="P41" s="74"/>
      <c r="Q41" s="6"/>
    </row>
    <row r="42" spans="1:17">
      <c r="A42" s="79">
        <v>43647</v>
      </c>
      <c r="B42" s="11" t="s">
        <v>507</v>
      </c>
      <c r="C42" s="11" t="s">
        <v>27</v>
      </c>
      <c r="D42" s="11" t="s">
        <v>78</v>
      </c>
      <c r="E42" s="17"/>
      <c r="F42" s="17">
        <v>20000</v>
      </c>
      <c r="G42" s="90">
        <f t="shared" si="0"/>
        <v>35.201351731906506</v>
      </c>
      <c r="H42" s="90">
        <v>568.16</v>
      </c>
      <c r="I42" s="13">
        <f t="shared" si="2"/>
        <v>-512270</v>
      </c>
      <c r="J42" s="11" t="s">
        <v>187</v>
      </c>
      <c r="K42" s="14" t="s">
        <v>1067</v>
      </c>
      <c r="L42" s="14" t="s">
        <v>1118</v>
      </c>
      <c r="M42" s="14" t="s">
        <v>81</v>
      </c>
      <c r="N42" s="14" t="s">
        <v>1128</v>
      </c>
      <c r="O42" s="14" t="s">
        <v>1063</v>
      </c>
      <c r="P42" s="74"/>
      <c r="Q42" s="6"/>
    </row>
    <row r="43" spans="1:17">
      <c r="A43" s="79">
        <v>43647</v>
      </c>
      <c r="B43" s="11" t="s">
        <v>508</v>
      </c>
      <c r="C43" s="11" t="s">
        <v>27</v>
      </c>
      <c r="D43" s="11" t="s">
        <v>78</v>
      </c>
      <c r="E43" s="17"/>
      <c r="F43" s="17">
        <v>1000</v>
      </c>
      <c r="G43" s="90">
        <f t="shared" si="0"/>
        <v>1.7600675865953253</v>
      </c>
      <c r="H43" s="90">
        <v>568.16</v>
      </c>
      <c r="I43" s="13">
        <f t="shared" si="2"/>
        <v>-513270</v>
      </c>
      <c r="J43" s="11" t="s">
        <v>187</v>
      </c>
      <c r="K43" s="14" t="s">
        <v>83</v>
      </c>
      <c r="L43" s="14" t="s">
        <v>1118</v>
      </c>
      <c r="M43" s="14" t="s">
        <v>81</v>
      </c>
      <c r="N43" s="14" t="s">
        <v>1128</v>
      </c>
      <c r="O43" s="14" t="s">
        <v>1062</v>
      </c>
      <c r="P43" s="74"/>
      <c r="Q43" s="6"/>
    </row>
    <row r="44" spans="1:17">
      <c r="A44" s="79">
        <v>43647</v>
      </c>
      <c r="B44" s="11" t="s">
        <v>509</v>
      </c>
      <c r="C44" s="14" t="s">
        <v>82</v>
      </c>
      <c r="D44" s="11" t="s">
        <v>78</v>
      </c>
      <c r="E44" s="17"/>
      <c r="F44" s="17">
        <v>111000</v>
      </c>
      <c r="G44" s="90">
        <f t="shared" si="0"/>
        <v>195.36750211208113</v>
      </c>
      <c r="H44" s="90">
        <v>568.16</v>
      </c>
      <c r="I44" s="13">
        <f t="shared" si="2"/>
        <v>-624270</v>
      </c>
      <c r="J44" s="11" t="s">
        <v>187</v>
      </c>
      <c r="K44" s="14" t="s">
        <v>25</v>
      </c>
      <c r="L44" s="14" t="s">
        <v>1118</v>
      </c>
      <c r="M44" s="14" t="s">
        <v>81</v>
      </c>
      <c r="N44" s="14" t="s">
        <v>1128</v>
      </c>
      <c r="O44" s="14" t="s">
        <v>1063</v>
      </c>
      <c r="P44" s="74"/>
      <c r="Q44" s="6"/>
    </row>
    <row r="45" spans="1:17">
      <c r="A45" s="79">
        <v>43647</v>
      </c>
      <c r="B45" s="11" t="s">
        <v>510</v>
      </c>
      <c r="C45" s="14" t="s">
        <v>82</v>
      </c>
      <c r="D45" s="11" t="s">
        <v>78</v>
      </c>
      <c r="E45" s="17"/>
      <c r="F45" s="17">
        <v>111000</v>
      </c>
      <c r="G45" s="90">
        <f t="shared" si="0"/>
        <v>195.36750211208113</v>
      </c>
      <c r="H45" s="90">
        <v>568.16</v>
      </c>
      <c r="I45" s="13">
        <f t="shared" si="2"/>
        <v>-735270</v>
      </c>
      <c r="J45" s="11" t="s">
        <v>187</v>
      </c>
      <c r="K45" s="14" t="s">
        <v>25</v>
      </c>
      <c r="L45" s="14" t="s">
        <v>1118</v>
      </c>
      <c r="M45" s="14" t="s">
        <v>81</v>
      </c>
      <c r="N45" s="14" t="s">
        <v>1128</v>
      </c>
      <c r="O45" s="14" t="s">
        <v>1063</v>
      </c>
      <c r="P45" s="74"/>
      <c r="Q45" s="6"/>
    </row>
    <row r="46" spans="1:17">
      <c r="A46" s="79">
        <v>43647</v>
      </c>
      <c r="B46" s="11" t="s">
        <v>579</v>
      </c>
      <c r="C46" s="11" t="s">
        <v>27</v>
      </c>
      <c r="D46" s="11" t="s">
        <v>78</v>
      </c>
      <c r="E46" s="12"/>
      <c r="F46" s="12">
        <v>2000</v>
      </c>
      <c r="G46" s="90">
        <f t="shared" si="0"/>
        <v>3.5201351731906505</v>
      </c>
      <c r="H46" s="90">
        <v>568.16</v>
      </c>
      <c r="I46" s="13">
        <f t="shared" si="2"/>
        <v>-737270</v>
      </c>
      <c r="J46" s="14" t="s">
        <v>183</v>
      </c>
      <c r="K46" s="11" t="s">
        <v>83</v>
      </c>
      <c r="L46" s="14" t="s">
        <v>1118</v>
      </c>
      <c r="M46" s="14" t="s">
        <v>81</v>
      </c>
      <c r="N46" s="14" t="s">
        <v>1128</v>
      </c>
      <c r="O46" s="14" t="s">
        <v>1062</v>
      </c>
      <c r="P46" s="74"/>
      <c r="Q46" s="6"/>
    </row>
    <row r="47" spans="1:17">
      <c r="A47" s="79">
        <v>43647</v>
      </c>
      <c r="B47" s="11" t="s">
        <v>646</v>
      </c>
      <c r="C47" s="11" t="s">
        <v>27</v>
      </c>
      <c r="D47" s="11" t="s">
        <v>78</v>
      </c>
      <c r="E47" s="16"/>
      <c r="F47" s="16">
        <v>1000</v>
      </c>
      <c r="G47" s="90">
        <f t="shared" si="0"/>
        <v>1.7600675865953253</v>
      </c>
      <c r="H47" s="90">
        <v>568.16</v>
      </c>
      <c r="I47" s="13">
        <f t="shared" si="2"/>
        <v>-738270</v>
      </c>
      <c r="J47" s="14" t="s">
        <v>647</v>
      </c>
      <c r="K47" s="14" t="s">
        <v>83</v>
      </c>
      <c r="L47" s="14" t="s">
        <v>1118</v>
      </c>
      <c r="M47" s="14" t="s">
        <v>81</v>
      </c>
      <c r="N47" s="14" t="s">
        <v>1128</v>
      </c>
      <c r="O47" s="14" t="s">
        <v>1062</v>
      </c>
      <c r="P47" s="74"/>
      <c r="Q47" s="6"/>
    </row>
    <row r="48" spans="1:17">
      <c r="A48" s="79">
        <v>43647</v>
      </c>
      <c r="B48" s="11" t="s">
        <v>648</v>
      </c>
      <c r="C48" s="14" t="s">
        <v>1005</v>
      </c>
      <c r="D48" s="11" t="s">
        <v>78</v>
      </c>
      <c r="E48" s="16"/>
      <c r="F48" s="16">
        <v>11000</v>
      </c>
      <c r="G48" s="90">
        <f t="shared" si="0"/>
        <v>19.360743452548579</v>
      </c>
      <c r="H48" s="90">
        <v>568.16</v>
      </c>
      <c r="I48" s="13">
        <f t="shared" si="2"/>
        <v>-749270</v>
      </c>
      <c r="J48" s="14" t="s">
        <v>647</v>
      </c>
      <c r="K48" s="14" t="s">
        <v>25</v>
      </c>
      <c r="L48" s="14" t="s">
        <v>1118</v>
      </c>
      <c r="M48" s="14" t="s">
        <v>81</v>
      </c>
      <c r="N48" s="14" t="s">
        <v>1128</v>
      </c>
      <c r="O48" s="14" t="s">
        <v>1063</v>
      </c>
      <c r="P48" s="74"/>
      <c r="Q48" s="6"/>
    </row>
    <row r="49" spans="1:17">
      <c r="A49" s="79">
        <v>43647</v>
      </c>
      <c r="B49" s="11" t="s">
        <v>1019</v>
      </c>
      <c r="C49" s="11" t="s">
        <v>1005</v>
      </c>
      <c r="D49" s="11" t="s">
        <v>78</v>
      </c>
      <c r="E49" s="16"/>
      <c r="F49" s="16">
        <v>1200</v>
      </c>
      <c r="G49" s="90">
        <f t="shared" si="0"/>
        <v>2.1120811039143903</v>
      </c>
      <c r="H49" s="90">
        <v>568.16</v>
      </c>
      <c r="I49" s="13">
        <f t="shared" si="2"/>
        <v>-750470</v>
      </c>
      <c r="J49" s="14" t="s">
        <v>647</v>
      </c>
      <c r="K49" s="14" t="s">
        <v>25</v>
      </c>
      <c r="L49" s="14" t="s">
        <v>1118</v>
      </c>
      <c r="M49" s="14" t="s">
        <v>81</v>
      </c>
      <c r="N49" s="14" t="s">
        <v>1128</v>
      </c>
      <c r="O49" s="14" t="s">
        <v>1063</v>
      </c>
      <c r="P49" s="74"/>
      <c r="Q49" s="6"/>
    </row>
    <row r="50" spans="1:17">
      <c r="A50" s="79">
        <v>43647</v>
      </c>
      <c r="B50" s="11" t="s">
        <v>1018</v>
      </c>
      <c r="C50" s="11" t="s">
        <v>1004</v>
      </c>
      <c r="D50" s="14" t="s">
        <v>172</v>
      </c>
      <c r="E50" s="16"/>
      <c r="F50" s="16">
        <v>5000</v>
      </c>
      <c r="G50" s="90">
        <f t="shared" si="0"/>
        <v>8.8003379329766265</v>
      </c>
      <c r="H50" s="90">
        <v>568.16</v>
      </c>
      <c r="I50" s="13">
        <f t="shared" si="2"/>
        <v>-755470</v>
      </c>
      <c r="J50" s="14" t="s">
        <v>647</v>
      </c>
      <c r="K50" s="14" t="s">
        <v>83</v>
      </c>
      <c r="L50" s="14" t="s">
        <v>1118</v>
      </c>
      <c r="M50" s="14" t="s">
        <v>81</v>
      </c>
      <c r="N50" s="14" t="s">
        <v>1128</v>
      </c>
      <c r="O50" s="14" t="s">
        <v>1062</v>
      </c>
      <c r="P50" s="74"/>
      <c r="Q50" s="6"/>
    </row>
    <row r="51" spans="1:17">
      <c r="A51" s="79">
        <v>43647</v>
      </c>
      <c r="B51" s="14" t="s">
        <v>684</v>
      </c>
      <c r="C51" s="11" t="s">
        <v>27</v>
      </c>
      <c r="D51" s="14" t="s">
        <v>165</v>
      </c>
      <c r="E51" s="15"/>
      <c r="F51" s="15">
        <v>2000</v>
      </c>
      <c r="G51" s="90">
        <f t="shared" si="0"/>
        <v>3.5283325100557477</v>
      </c>
      <c r="H51" s="90">
        <v>566.84</v>
      </c>
      <c r="I51" s="13">
        <f t="shared" si="2"/>
        <v>-757470</v>
      </c>
      <c r="J51" s="14" t="s">
        <v>178</v>
      </c>
      <c r="K51" s="14" t="s">
        <v>83</v>
      </c>
      <c r="L51" s="14" t="s">
        <v>1197</v>
      </c>
      <c r="M51" s="14" t="s">
        <v>81</v>
      </c>
      <c r="N51" s="14" t="s">
        <v>1128</v>
      </c>
      <c r="O51" s="14" t="s">
        <v>1062</v>
      </c>
      <c r="P51" s="74"/>
      <c r="Q51" s="6"/>
    </row>
    <row r="52" spans="1:17">
      <c r="A52" s="79">
        <v>43647</v>
      </c>
      <c r="B52" s="14" t="s">
        <v>685</v>
      </c>
      <c r="C52" s="14" t="s">
        <v>170</v>
      </c>
      <c r="D52" s="14" t="s">
        <v>165</v>
      </c>
      <c r="E52" s="15"/>
      <c r="F52" s="15">
        <v>1000</v>
      </c>
      <c r="G52" s="90">
        <f t="shared" si="0"/>
        <v>1.7641662550278738</v>
      </c>
      <c r="H52" s="90">
        <v>566.84</v>
      </c>
      <c r="I52" s="13">
        <f t="shared" si="2"/>
        <v>-758470</v>
      </c>
      <c r="J52" s="14" t="s">
        <v>178</v>
      </c>
      <c r="K52" s="14" t="s">
        <v>83</v>
      </c>
      <c r="L52" s="14" t="s">
        <v>1197</v>
      </c>
      <c r="M52" s="14" t="s">
        <v>81</v>
      </c>
      <c r="N52" s="14" t="s">
        <v>1128</v>
      </c>
      <c r="O52" s="14" t="s">
        <v>1062</v>
      </c>
      <c r="P52" s="74"/>
      <c r="Q52" s="6"/>
    </row>
    <row r="53" spans="1:17">
      <c r="A53" s="79">
        <v>43647</v>
      </c>
      <c r="B53" s="14" t="s">
        <v>686</v>
      </c>
      <c r="C53" s="11" t="s">
        <v>27</v>
      </c>
      <c r="D53" s="14" t="s">
        <v>165</v>
      </c>
      <c r="E53" s="15"/>
      <c r="F53" s="15">
        <v>2000</v>
      </c>
      <c r="G53" s="90">
        <f t="shared" si="0"/>
        <v>3.5283325100557477</v>
      </c>
      <c r="H53" s="90">
        <v>566.84</v>
      </c>
      <c r="I53" s="13">
        <f t="shared" si="2"/>
        <v>-760470</v>
      </c>
      <c r="J53" s="14" t="s">
        <v>178</v>
      </c>
      <c r="K53" s="14" t="s">
        <v>83</v>
      </c>
      <c r="L53" s="14" t="s">
        <v>1197</v>
      </c>
      <c r="M53" s="14" t="s">
        <v>81</v>
      </c>
      <c r="N53" s="14" t="s">
        <v>1128</v>
      </c>
      <c r="O53" s="14" t="s">
        <v>1062</v>
      </c>
      <c r="P53" s="74"/>
      <c r="Q53" s="6"/>
    </row>
    <row r="54" spans="1:17">
      <c r="A54" s="79">
        <v>43647</v>
      </c>
      <c r="B54" s="11" t="s">
        <v>698</v>
      </c>
      <c r="C54" s="11" t="s">
        <v>27</v>
      </c>
      <c r="D54" s="11" t="s">
        <v>78</v>
      </c>
      <c r="E54" s="15"/>
      <c r="F54" s="15">
        <v>500</v>
      </c>
      <c r="G54" s="90">
        <f t="shared" si="0"/>
        <v>0.88003379329766263</v>
      </c>
      <c r="H54" s="90">
        <v>568.16</v>
      </c>
      <c r="I54" s="13">
        <f t="shared" si="2"/>
        <v>-760970</v>
      </c>
      <c r="J54" s="14" t="s">
        <v>176</v>
      </c>
      <c r="K54" s="11" t="s">
        <v>83</v>
      </c>
      <c r="L54" s="14" t="s">
        <v>1118</v>
      </c>
      <c r="M54" s="14" t="s">
        <v>81</v>
      </c>
      <c r="N54" s="14" t="s">
        <v>1128</v>
      </c>
      <c r="O54" s="14" t="s">
        <v>1062</v>
      </c>
      <c r="P54" s="74"/>
      <c r="Q54" s="6"/>
    </row>
    <row r="55" spans="1:17">
      <c r="A55" s="79">
        <v>43647</v>
      </c>
      <c r="B55" s="11" t="s">
        <v>699</v>
      </c>
      <c r="C55" s="11" t="s">
        <v>27</v>
      </c>
      <c r="D55" s="11" t="s">
        <v>78</v>
      </c>
      <c r="E55" s="15"/>
      <c r="F55" s="15">
        <v>500</v>
      </c>
      <c r="G55" s="90">
        <f t="shared" si="0"/>
        <v>0.88003379329766263</v>
      </c>
      <c r="H55" s="90">
        <v>568.16</v>
      </c>
      <c r="I55" s="13">
        <f t="shared" si="2"/>
        <v>-761470</v>
      </c>
      <c r="J55" s="14" t="s">
        <v>176</v>
      </c>
      <c r="K55" s="11" t="s">
        <v>83</v>
      </c>
      <c r="L55" s="14" t="s">
        <v>1118</v>
      </c>
      <c r="M55" s="14" t="s">
        <v>81</v>
      </c>
      <c r="N55" s="14" t="s">
        <v>1128</v>
      </c>
      <c r="O55" s="14" t="s">
        <v>1062</v>
      </c>
      <c r="P55" s="74"/>
      <c r="Q55" s="6"/>
    </row>
    <row r="56" spans="1:17">
      <c r="A56" s="79">
        <v>43647</v>
      </c>
      <c r="B56" s="11" t="s">
        <v>1068</v>
      </c>
      <c r="C56" s="11" t="s">
        <v>119</v>
      </c>
      <c r="D56" s="11" t="s">
        <v>78</v>
      </c>
      <c r="E56" s="15"/>
      <c r="F56" s="15">
        <v>30000</v>
      </c>
      <c r="G56" s="90">
        <f t="shared" si="0"/>
        <v>52.802027597859762</v>
      </c>
      <c r="H56" s="90">
        <v>568.16</v>
      </c>
      <c r="I56" s="13">
        <f t="shared" si="2"/>
        <v>-791470</v>
      </c>
      <c r="J56" s="14" t="s">
        <v>176</v>
      </c>
      <c r="K56" s="11">
        <v>87</v>
      </c>
      <c r="L56" s="14" t="s">
        <v>1118</v>
      </c>
      <c r="M56" s="14" t="s">
        <v>81</v>
      </c>
      <c r="N56" s="14" t="s">
        <v>1128</v>
      </c>
      <c r="O56" s="14" t="s">
        <v>1063</v>
      </c>
      <c r="P56" s="74"/>
      <c r="Q56" s="6"/>
    </row>
    <row r="57" spans="1:17">
      <c r="A57" s="79">
        <v>43647</v>
      </c>
      <c r="B57" s="11" t="s">
        <v>700</v>
      </c>
      <c r="C57" s="11" t="s">
        <v>119</v>
      </c>
      <c r="D57" s="11" t="s">
        <v>78</v>
      </c>
      <c r="E57" s="15"/>
      <c r="F57" s="15">
        <v>20000</v>
      </c>
      <c r="G57" s="90">
        <f t="shared" si="0"/>
        <v>35.201351731906506</v>
      </c>
      <c r="H57" s="90">
        <v>568.16</v>
      </c>
      <c r="I57" s="13">
        <f t="shared" si="2"/>
        <v>-811470</v>
      </c>
      <c r="J57" s="14" t="s">
        <v>176</v>
      </c>
      <c r="K57" s="11" t="s">
        <v>83</v>
      </c>
      <c r="L57" s="14" t="s">
        <v>1118</v>
      </c>
      <c r="M57" s="14" t="s">
        <v>81</v>
      </c>
      <c r="N57" s="14" t="s">
        <v>1128</v>
      </c>
      <c r="O57" s="14" t="s">
        <v>1062</v>
      </c>
      <c r="P57" s="74"/>
      <c r="Q57" s="6"/>
    </row>
    <row r="58" spans="1:17">
      <c r="A58" s="79">
        <v>43647</v>
      </c>
      <c r="B58" s="11" t="s">
        <v>701</v>
      </c>
      <c r="C58" s="11" t="s">
        <v>27</v>
      </c>
      <c r="D58" s="11" t="s">
        <v>78</v>
      </c>
      <c r="E58" s="15"/>
      <c r="F58" s="15">
        <v>5000</v>
      </c>
      <c r="G58" s="90">
        <f t="shared" si="0"/>
        <v>8.8003379329766265</v>
      </c>
      <c r="H58" s="90">
        <v>568.16</v>
      </c>
      <c r="I58" s="13">
        <f t="shared" si="2"/>
        <v>-816470</v>
      </c>
      <c r="J58" s="14" t="s">
        <v>176</v>
      </c>
      <c r="K58" s="11" t="s">
        <v>83</v>
      </c>
      <c r="L58" s="14" t="s">
        <v>1118</v>
      </c>
      <c r="M58" s="14" t="s">
        <v>81</v>
      </c>
      <c r="N58" s="14" t="s">
        <v>1128</v>
      </c>
      <c r="O58" s="14" t="s">
        <v>1062</v>
      </c>
      <c r="P58" s="74"/>
      <c r="Q58" s="6"/>
    </row>
    <row r="59" spans="1:17">
      <c r="A59" s="79">
        <v>43647</v>
      </c>
      <c r="B59" s="11" t="s">
        <v>702</v>
      </c>
      <c r="C59" s="11" t="s">
        <v>27</v>
      </c>
      <c r="D59" s="11" t="s">
        <v>78</v>
      </c>
      <c r="E59" s="15"/>
      <c r="F59" s="15">
        <v>3000</v>
      </c>
      <c r="G59" s="90">
        <f t="shared" si="0"/>
        <v>5.2802027597859764</v>
      </c>
      <c r="H59" s="90">
        <v>568.16</v>
      </c>
      <c r="I59" s="13">
        <f t="shared" si="2"/>
        <v>-819470</v>
      </c>
      <c r="J59" s="14" t="s">
        <v>176</v>
      </c>
      <c r="K59" s="11" t="s">
        <v>83</v>
      </c>
      <c r="L59" s="14" t="s">
        <v>1118</v>
      </c>
      <c r="M59" s="14" t="s">
        <v>81</v>
      </c>
      <c r="N59" s="14" t="s">
        <v>1128</v>
      </c>
      <c r="O59" s="14" t="s">
        <v>1062</v>
      </c>
      <c r="P59" s="74"/>
      <c r="Q59" s="6"/>
    </row>
    <row r="60" spans="1:17">
      <c r="A60" s="79">
        <v>43647</v>
      </c>
      <c r="B60" s="11" t="s">
        <v>703</v>
      </c>
      <c r="C60" s="11" t="s">
        <v>27</v>
      </c>
      <c r="D60" s="11" t="s">
        <v>78</v>
      </c>
      <c r="E60" s="15"/>
      <c r="F60" s="15">
        <v>300</v>
      </c>
      <c r="G60" s="90">
        <f t="shared" si="0"/>
        <v>0.52802027597859758</v>
      </c>
      <c r="H60" s="90">
        <v>568.16</v>
      </c>
      <c r="I60" s="13">
        <f t="shared" si="2"/>
        <v>-819770</v>
      </c>
      <c r="J60" s="14" t="s">
        <v>176</v>
      </c>
      <c r="K60" s="11" t="s">
        <v>83</v>
      </c>
      <c r="L60" s="14" t="s">
        <v>1118</v>
      </c>
      <c r="M60" s="14" t="s">
        <v>81</v>
      </c>
      <c r="N60" s="14" t="s">
        <v>1128</v>
      </c>
      <c r="O60" s="14" t="s">
        <v>1062</v>
      </c>
      <c r="P60" s="74"/>
      <c r="Q60" s="6"/>
    </row>
    <row r="61" spans="1:17">
      <c r="A61" s="79">
        <v>43647</v>
      </c>
      <c r="B61" s="11" t="s">
        <v>704</v>
      </c>
      <c r="C61" s="11" t="s">
        <v>27</v>
      </c>
      <c r="D61" s="11" t="s">
        <v>78</v>
      </c>
      <c r="E61" s="15"/>
      <c r="F61" s="15">
        <v>300</v>
      </c>
      <c r="G61" s="90">
        <f t="shared" si="0"/>
        <v>0.52802027597859758</v>
      </c>
      <c r="H61" s="90">
        <v>568.16</v>
      </c>
      <c r="I61" s="13">
        <f t="shared" si="2"/>
        <v>-820070</v>
      </c>
      <c r="J61" s="14" t="s">
        <v>176</v>
      </c>
      <c r="K61" s="11" t="s">
        <v>83</v>
      </c>
      <c r="L61" s="14" t="s">
        <v>1118</v>
      </c>
      <c r="M61" s="14" t="s">
        <v>81</v>
      </c>
      <c r="N61" s="14" t="s">
        <v>1128</v>
      </c>
      <c r="O61" s="14" t="s">
        <v>1062</v>
      </c>
      <c r="P61" s="74"/>
      <c r="Q61" s="6"/>
    </row>
    <row r="62" spans="1:17">
      <c r="A62" s="79">
        <v>43647</v>
      </c>
      <c r="B62" s="11" t="s">
        <v>567</v>
      </c>
      <c r="C62" s="11" t="s">
        <v>27</v>
      </c>
      <c r="D62" s="11" t="s">
        <v>78</v>
      </c>
      <c r="E62" s="15"/>
      <c r="F62" s="15">
        <v>300</v>
      </c>
      <c r="G62" s="90">
        <f t="shared" si="0"/>
        <v>0.52802027597859758</v>
      </c>
      <c r="H62" s="90">
        <v>568.16</v>
      </c>
      <c r="I62" s="13">
        <f t="shared" si="2"/>
        <v>-820370</v>
      </c>
      <c r="J62" s="14" t="s">
        <v>176</v>
      </c>
      <c r="K62" s="11" t="s">
        <v>83</v>
      </c>
      <c r="L62" s="14" t="s">
        <v>1118</v>
      </c>
      <c r="M62" s="14" t="s">
        <v>81</v>
      </c>
      <c r="N62" s="14" t="s">
        <v>1128</v>
      </c>
      <c r="O62" s="14" t="s">
        <v>1062</v>
      </c>
      <c r="P62" s="74"/>
      <c r="Q62" s="6"/>
    </row>
    <row r="63" spans="1:17">
      <c r="A63" s="79">
        <v>43647</v>
      </c>
      <c r="B63" s="11" t="s">
        <v>780</v>
      </c>
      <c r="C63" s="11" t="s">
        <v>27</v>
      </c>
      <c r="D63" s="14" t="s">
        <v>20</v>
      </c>
      <c r="E63" s="12"/>
      <c r="F63" s="12">
        <v>1000</v>
      </c>
      <c r="G63" s="90">
        <f t="shared" si="0"/>
        <v>1.811889619684369</v>
      </c>
      <c r="H63" s="90">
        <v>551.91</v>
      </c>
      <c r="I63" s="13">
        <f t="shared" si="2"/>
        <v>-821370</v>
      </c>
      <c r="J63" s="11" t="s">
        <v>177</v>
      </c>
      <c r="K63" s="11" t="s">
        <v>22</v>
      </c>
      <c r="L63" s="14" t="s">
        <v>1117</v>
      </c>
      <c r="M63" s="14" t="s">
        <v>81</v>
      </c>
      <c r="N63" s="14" t="s">
        <v>1128</v>
      </c>
      <c r="O63" s="14" t="s">
        <v>1062</v>
      </c>
      <c r="P63" s="74"/>
      <c r="Q63" s="6"/>
    </row>
    <row r="64" spans="1:17">
      <c r="A64" s="79">
        <v>43647</v>
      </c>
      <c r="B64" s="11" t="s">
        <v>781</v>
      </c>
      <c r="C64" s="11" t="s">
        <v>27</v>
      </c>
      <c r="D64" s="14" t="s">
        <v>20</v>
      </c>
      <c r="E64" s="12"/>
      <c r="F64" s="12">
        <v>1000</v>
      </c>
      <c r="G64" s="90">
        <f t="shared" si="0"/>
        <v>1.811889619684369</v>
      </c>
      <c r="H64" s="90">
        <v>551.91</v>
      </c>
      <c r="I64" s="13">
        <f t="shared" si="2"/>
        <v>-822370</v>
      </c>
      <c r="J64" s="11" t="s">
        <v>177</v>
      </c>
      <c r="K64" s="11" t="s">
        <v>22</v>
      </c>
      <c r="L64" s="14" t="s">
        <v>1117</v>
      </c>
      <c r="M64" s="14" t="s">
        <v>81</v>
      </c>
      <c r="N64" s="14" t="s">
        <v>1128</v>
      </c>
      <c r="O64" s="14" t="s">
        <v>1062</v>
      </c>
      <c r="P64" s="74"/>
      <c r="Q64" s="6"/>
    </row>
    <row r="65" spans="1:17">
      <c r="A65" s="79">
        <v>43647</v>
      </c>
      <c r="B65" s="11" t="s">
        <v>782</v>
      </c>
      <c r="C65" s="11" t="s">
        <v>119</v>
      </c>
      <c r="D65" s="14" t="s">
        <v>20</v>
      </c>
      <c r="E65" s="12"/>
      <c r="F65" s="12">
        <v>60000</v>
      </c>
      <c r="G65" s="90">
        <f t="shared" si="0"/>
        <v>105.84997530167243</v>
      </c>
      <c r="H65" s="90">
        <v>566.84</v>
      </c>
      <c r="I65" s="13">
        <f t="shared" si="2"/>
        <v>-882370</v>
      </c>
      <c r="J65" s="11" t="s">
        <v>177</v>
      </c>
      <c r="K65" s="11" t="s">
        <v>22</v>
      </c>
      <c r="L65" s="14" t="s">
        <v>1197</v>
      </c>
      <c r="M65" s="14" t="s">
        <v>81</v>
      </c>
      <c r="N65" s="14" t="s">
        <v>1127</v>
      </c>
      <c r="O65" s="14" t="s">
        <v>1062</v>
      </c>
      <c r="P65" s="94" t="s">
        <v>1173</v>
      </c>
      <c r="Q65" s="6"/>
    </row>
    <row r="66" spans="1:17" ht="16.5">
      <c r="A66" s="79">
        <v>43647</v>
      </c>
      <c r="B66" s="11" t="s">
        <v>783</v>
      </c>
      <c r="C66" s="11" t="s">
        <v>119</v>
      </c>
      <c r="D66" s="14" t="s">
        <v>20</v>
      </c>
      <c r="E66" s="12"/>
      <c r="F66" s="12">
        <v>90000</v>
      </c>
      <c r="G66" s="90">
        <f t="shared" si="0"/>
        <v>158.77496295250864</v>
      </c>
      <c r="H66" s="90">
        <v>566.84</v>
      </c>
      <c r="I66" s="13">
        <f t="shared" si="2"/>
        <v>-972370</v>
      </c>
      <c r="J66" s="11" t="s">
        <v>177</v>
      </c>
      <c r="K66" s="11" t="s">
        <v>25</v>
      </c>
      <c r="L66" s="14" t="s">
        <v>1197</v>
      </c>
      <c r="M66" s="14" t="s">
        <v>81</v>
      </c>
      <c r="N66" s="14" t="s">
        <v>1127</v>
      </c>
      <c r="O66" s="14" t="s">
        <v>1063</v>
      </c>
      <c r="P66" s="94" t="s">
        <v>1173</v>
      </c>
      <c r="Q66" s="1"/>
    </row>
    <row r="67" spans="1:17">
      <c r="A67" s="79">
        <v>43647</v>
      </c>
      <c r="B67" s="14" t="s">
        <v>969</v>
      </c>
      <c r="C67" s="14" t="s">
        <v>1022</v>
      </c>
      <c r="D67" s="14" t="s">
        <v>172</v>
      </c>
      <c r="E67" s="15"/>
      <c r="F67" s="15">
        <v>17879</v>
      </c>
      <c r="G67" s="90">
        <f t="shared" si="0"/>
        <v>31.468248380737823</v>
      </c>
      <c r="H67" s="90">
        <v>568.16</v>
      </c>
      <c r="I67" s="13">
        <f t="shared" si="2"/>
        <v>-990249</v>
      </c>
      <c r="J67" s="14" t="s">
        <v>1136</v>
      </c>
      <c r="K67" s="14" t="s">
        <v>973</v>
      </c>
      <c r="L67" s="14" t="s">
        <v>1118</v>
      </c>
      <c r="M67" s="14" t="s">
        <v>81</v>
      </c>
      <c r="N67" s="14" t="s">
        <v>1128</v>
      </c>
      <c r="O67" s="14" t="s">
        <v>1063</v>
      </c>
      <c r="P67" s="74"/>
      <c r="Q67" s="6"/>
    </row>
    <row r="68" spans="1:17">
      <c r="A68" s="79">
        <v>43647</v>
      </c>
      <c r="B68" s="14" t="s">
        <v>983</v>
      </c>
      <c r="C68" s="14" t="s">
        <v>1022</v>
      </c>
      <c r="D68" s="14" t="s">
        <v>172</v>
      </c>
      <c r="E68" s="15"/>
      <c r="F68" s="15">
        <v>5101</v>
      </c>
      <c r="G68" s="90">
        <f t="shared" si="0"/>
        <v>8.9781047592227541</v>
      </c>
      <c r="H68" s="90">
        <v>568.16</v>
      </c>
      <c r="I68" s="13">
        <f t="shared" si="2"/>
        <v>-995350</v>
      </c>
      <c r="J68" s="14" t="s">
        <v>1136</v>
      </c>
      <c r="K68" s="11">
        <v>3635070</v>
      </c>
      <c r="L68" s="14" t="s">
        <v>1118</v>
      </c>
      <c r="M68" s="14" t="s">
        <v>81</v>
      </c>
      <c r="N68" s="14" t="s">
        <v>1128</v>
      </c>
      <c r="O68" s="14" t="s">
        <v>1063</v>
      </c>
      <c r="P68" s="74"/>
      <c r="Q68" s="6"/>
    </row>
    <row r="69" spans="1:17">
      <c r="A69" s="79">
        <v>43647</v>
      </c>
      <c r="B69" s="11" t="s">
        <v>1025</v>
      </c>
      <c r="C69" s="19" t="s">
        <v>170</v>
      </c>
      <c r="D69" s="11" t="s">
        <v>78</v>
      </c>
      <c r="E69" s="17"/>
      <c r="F69" s="20">
        <v>166755</v>
      </c>
      <c r="G69" s="90">
        <f t="shared" si="0"/>
        <v>254.21635869424367</v>
      </c>
      <c r="H69" s="90">
        <v>655.95699999999999</v>
      </c>
      <c r="I69" s="13">
        <f t="shared" si="2"/>
        <v>-1162105</v>
      </c>
      <c r="J69" s="14" t="s">
        <v>1136</v>
      </c>
      <c r="K69" s="11">
        <v>3126095</v>
      </c>
      <c r="L69" s="14" t="s">
        <v>1116</v>
      </c>
      <c r="M69" s="14" t="s">
        <v>81</v>
      </c>
      <c r="N69" s="14" t="s">
        <v>1127</v>
      </c>
      <c r="O69" s="14" t="s">
        <v>1063</v>
      </c>
      <c r="P69" s="94" t="s">
        <v>1176</v>
      </c>
      <c r="Q69" s="6"/>
    </row>
    <row r="70" spans="1:17">
      <c r="A70" s="79">
        <v>43647</v>
      </c>
      <c r="B70" s="14" t="s">
        <v>984</v>
      </c>
      <c r="C70" s="14" t="s">
        <v>1022</v>
      </c>
      <c r="D70" s="14" t="s">
        <v>172</v>
      </c>
      <c r="E70" s="15"/>
      <c r="F70" s="15">
        <v>3484</v>
      </c>
      <c r="G70" s="90">
        <f t="shared" si="0"/>
        <v>5.3113237605513772</v>
      </c>
      <c r="H70" s="90">
        <v>655.95699999999999</v>
      </c>
      <c r="I70" s="13">
        <f t="shared" si="2"/>
        <v>-1165589</v>
      </c>
      <c r="J70" s="14" t="s">
        <v>1136</v>
      </c>
      <c r="K70" s="11">
        <v>3126095</v>
      </c>
      <c r="L70" s="14" t="s">
        <v>1116</v>
      </c>
      <c r="M70" s="14" t="s">
        <v>81</v>
      </c>
      <c r="N70" s="14" t="s">
        <v>1127</v>
      </c>
      <c r="O70" s="14" t="s">
        <v>1063</v>
      </c>
      <c r="P70" s="94" t="s">
        <v>1174</v>
      </c>
      <c r="Q70" s="6"/>
    </row>
    <row r="71" spans="1:17">
      <c r="A71" s="79">
        <v>43647</v>
      </c>
      <c r="B71" s="11" t="s">
        <v>1031</v>
      </c>
      <c r="C71" s="19" t="s">
        <v>279</v>
      </c>
      <c r="D71" s="14" t="s">
        <v>172</v>
      </c>
      <c r="E71" s="17"/>
      <c r="F71" s="20">
        <v>1710000</v>
      </c>
      <c r="G71" s="90">
        <f t="shared" si="0"/>
        <v>2606.8781947597176</v>
      </c>
      <c r="H71" s="90">
        <v>655.95699999999999</v>
      </c>
      <c r="I71" s="13">
        <f t="shared" si="2"/>
        <v>-2875589</v>
      </c>
      <c r="J71" s="14" t="s">
        <v>1136</v>
      </c>
      <c r="K71" s="11">
        <v>3126098</v>
      </c>
      <c r="L71" s="14" t="s">
        <v>1116</v>
      </c>
      <c r="M71" s="14" t="s">
        <v>81</v>
      </c>
      <c r="N71" s="14" t="s">
        <v>1127</v>
      </c>
      <c r="O71" s="14" t="s">
        <v>1063</v>
      </c>
      <c r="P71" s="94" t="s">
        <v>1179</v>
      </c>
      <c r="Q71" s="6"/>
    </row>
    <row r="72" spans="1:17">
      <c r="A72" s="79">
        <v>43647</v>
      </c>
      <c r="B72" s="14" t="s">
        <v>985</v>
      </c>
      <c r="C72" s="14" t="s">
        <v>1022</v>
      </c>
      <c r="D72" s="14" t="s">
        <v>172</v>
      </c>
      <c r="E72" s="17"/>
      <c r="F72" s="15">
        <v>3484</v>
      </c>
      <c r="G72" s="90">
        <f t="shared" si="0"/>
        <v>5.3113237605513772</v>
      </c>
      <c r="H72" s="90">
        <v>655.95699999999999</v>
      </c>
      <c r="I72" s="13">
        <f t="shared" si="2"/>
        <v>-2879073</v>
      </c>
      <c r="J72" s="14" t="s">
        <v>1136</v>
      </c>
      <c r="K72" s="11">
        <v>3126098</v>
      </c>
      <c r="L72" s="14" t="s">
        <v>1116</v>
      </c>
      <c r="M72" s="14" t="s">
        <v>81</v>
      </c>
      <c r="N72" s="14" t="s">
        <v>1127</v>
      </c>
      <c r="O72" s="14" t="s">
        <v>1063</v>
      </c>
      <c r="P72" s="94" t="s">
        <v>1174</v>
      </c>
      <c r="Q72" s="6"/>
    </row>
    <row r="73" spans="1:17">
      <c r="A73" s="79">
        <v>43648</v>
      </c>
      <c r="B73" s="11" t="s">
        <v>19</v>
      </c>
      <c r="C73" s="11" t="s">
        <v>27</v>
      </c>
      <c r="D73" s="14" t="s">
        <v>20</v>
      </c>
      <c r="E73" s="12"/>
      <c r="F73" s="12">
        <v>2000</v>
      </c>
      <c r="G73" s="90">
        <f t="shared" si="0"/>
        <v>3.623779239368738</v>
      </c>
      <c r="H73" s="90">
        <v>551.91</v>
      </c>
      <c r="I73" s="13">
        <f t="shared" si="2"/>
        <v>-2881073</v>
      </c>
      <c r="J73" s="14" t="s">
        <v>21</v>
      </c>
      <c r="K73" s="11" t="s">
        <v>22</v>
      </c>
      <c r="L73" s="14" t="s">
        <v>1117</v>
      </c>
      <c r="M73" s="14" t="s">
        <v>81</v>
      </c>
      <c r="N73" s="14" t="s">
        <v>1128</v>
      </c>
      <c r="O73" s="14" t="s">
        <v>1062</v>
      </c>
      <c r="P73" s="74"/>
      <c r="Q73" s="6"/>
    </row>
    <row r="74" spans="1:17">
      <c r="A74" s="79">
        <v>43648</v>
      </c>
      <c r="B74" s="11" t="s">
        <v>205</v>
      </c>
      <c r="C74" s="11" t="s">
        <v>27</v>
      </c>
      <c r="D74" s="11" t="s">
        <v>78</v>
      </c>
      <c r="E74" s="12"/>
      <c r="F74" s="12">
        <v>700</v>
      </c>
      <c r="G74" s="90">
        <f t="shared" si="0"/>
        <v>1.2320473106167278</v>
      </c>
      <c r="H74" s="90">
        <v>568.16</v>
      </c>
      <c r="I74" s="13">
        <f t="shared" si="2"/>
        <v>-2881773</v>
      </c>
      <c r="J74" s="11" t="s">
        <v>186</v>
      </c>
      <c r="K74" s="11" t="s">
        <v>83</v>
      </c>
      <c r="L74" s="14" t="s">
        <v>1118</v>
      </c>
      <c r="M74" s="14" t="s">
        <v>81</v>
      </c>
      <c r="N74" s="14" t="s">
        <v>1128</v>
      </c>
      <c r="O74" s="14" t="s">
        <v>1062</v>
      </c>
      <c r="P74" s="74"/>
      <c r="Q74" s="6"/>
    </row>
    <row r="75" spans="1:17">
      <c r="A75" s="79">
        <v>43648</v>
      </c>
      <c r="B75" s="11" t="s">
        <v>206</v>
      </c>
      <c r="C75" s="11" t="s">
        <v>27</v>
      </c>
      <c r="D75" s="11" t="s">
        <v>78</v>
      </c>
      <c r="E75" s="12"/>
      <c r="F75" s="12">
        <v>1000</v>
      </c>
      <c r="G75" s="90">
        <f t="shared" si="0"/>
        <v>1.7600675865953253</v>
      </c>
      <c r="H75" s="90">
        <v>568.16</v>
      </c>
      <c r="I75" s="13">
        <f t="shared" si="2"/>
        <v>-2882773</v>
      </c>
      <c r="J75" s="11" t="s">
        <v>186</v>
      </c>
      <c r="K75" s="11" t="s">
        <v>83</v>
      </c>
      <c r="L75" s="14" t="s">
        <v>1118</v>
      </c>
      <c r="M75" s="14" t="s">
        <v>81</v>
      </c>
      <c r="N75" s="14" t="s">
        <v>1128</v>
      </c>
      <c r="O75" s="14" t="s">
        <v>1062</v>
      </c>
      <c r="P75" s="74"/>
      <c r="Q75" s="6"/>
    </row>
    <row r="76" spans="1:17">
      <c r="A76" s="79">
        <v>43648</v>
      </c>
      <c r="B76" s="14" t="s">
        <v>1041</v>
      </c>
      <c r="C76" s="14" t="s">
        <v>174</v>
      </c>
      <c r="D76" s="14" t="s">
        <v>172</v>
      </c>
      <c r="E76" s="15"/>
      <c r="F76" s="15">
        <v>1000</v>
      </c>
      <c r="G76" s="90">
        <f t="shared" si="0"/>
        <v>1.7600675865953253</v>
      </c>
      <c r="H76" s="90">
        <v>568.16</v>
      </c>
      <c r="I76" s="13">
        <f t="shared" si="2"/>
        <v>-2883773</v>
      </c>
      <c r="J76" s="14" t="s">
        <v>24</v>
      </c>
      <c r="K76" s="14" t="s">
        <v>1069</v>
      </c>
      <c r="L76" s="14" t="s">
        <v>1118</v>
      </c>
      <c r="M76" s="14" t="s">
        <v>81</v>
      </c>
      <c r="N76" s="14" t="s">
        <v>1128</v>
      </c>
      <c r="O76" s="14" t="s">
        <v>1063</v>
      </c>
      <c r="P76" s="74"/>
      <c r="Q76" s="6"/>
    </row>
    <row r="77" spans="1:17">
      <c r="A77" s="79">
        <v>43648</v>
      </c>
      <c r="B77" s="14" t="s">
        <v>340</v>
      </c>
      <c r="C77" s="11" t="s">
        <v>27</v>
      </c>
      <c r="D77" s="14" t="s">
        <v>20</v>
      </c>
      <c r="E77" s="12"/>
      <c r="F77" s="12">
        <v>1000</v>
      </c>
      <c r="G77" s="90">
        <f t="shared" ref="G77:G139" si="3">+F77/H77</f>
        <v>1.811889619684369</v>
      </c>
      <c r="H77" s="90">
        <v>551.91</v>
      </c>
      <c r="I77" s="13">
        <f t="shared" si="2"/>
        <v>-2884773</v>
      </c>
      <c r="J77" s="14" t="s">
        <v>335</v>
      </c>
      <c r="K77" s="11" t="s">
        <v>83</v>
      </c>
      <c r="L77" s="14" t="s">
        <v>1117</v>
      </c>
      <c r="M77" s="14" t="s">
        <v>81</v>
      </c>
      <c r="N77" s="14" t="s">
        <v>1128</v>
      </c>
      <c r="O77" s="14" t="s">
        <v>1062</v>
      </c>
      <c r="P77" s="74"/>
      <c r="Q77" s="6"/>
    </row>
    <row r="78" spans="1:17">
      <c r="A78" s="79">
        <v>43648</v>
      </c>
      <c r="B78" s="14" t="s">
        <v>341</v>
      </c>
      <c r="C78" s="11" t="s">
        <v>27</v>
      </c>
      <c r="D78" s="14" t="s">
        <v>20</v>
      </c>
      <c r="E78" s="12"/>
      <c r="F78" s="12">
        <v>2000</v>
      </c>
      <c r="G78" s="90">
        <f t="shared" si="3"/>
        <v>3.623779239368738</v>
      </c>
      <c r="H78" s="90">
        <v>551.91</v>
      </c>
      <c r="I78" s="13">
        <f t="shared" si="2"/>
        <v>-2886773</v>
      </c>
      <c r="J78" s="14" t="s">
        <v>335</v>
      </c>
      <c r="K78" s="11" t="s">
        <v>83</v>
      </c>
      <c r="L78" s="14" t="s">
        <v>1117</v>
      </c>
      <c r="M78" s="14" t="s">
        <v>81</v>
      </c>
      <c r="N78" s="14" t="s">
        <v>1128</v>
      </c>
      <c r="O78" s="14" t="s">
        <v>1062</v>
      </c>
      <c r="P78" s="74"/>
      <c r="Q78" s="6"/>
    </row>
    <row r="79" spans="1:17">
      <c r="A79" s="79">
        <v>43648</v>
      </c>
      <c r="B79" s="14" t="s">
        <v>342</v>
      </c>
      <c r="C79" s="11" t="s">
        <v>27</v>
      </c>
      <c r="D79" s="14" t="s">
        <v>20</v>
      </c>
      <c r="E79" s="12"/>
      <c r="F79" s="12">
        <v>2000</v>
      </c>
      <c r="G79" s="90">
        <f t="shared" si="3"/>
        <v>3.623779239368738</v>
      </c>
      <c r="H79" s="90">
        <v>551.91</v>
      </c>
      <c r="I79" s="13">
        <f t="shared" si="2"/>
        <v>-2888773</v>
      </c>
      <c r="J79" s="14" t="s">
        <v>335</v>
      </c>
      <c r="K79" s="11" t="s">
        <v>83</v>
      </c>
      <c r="L79" s="14" t="s">
        <v>1117</v>
      </c>
      <c r="M79" s="14" t="s">
        <v>81</v>
      </c>
      <c r="N79" s="14" t="s">
        <v>1128</v>
      </c>
      <c r="O79" s="14" t="s">
        <v>1062</v>
      </c>
      <c r="P79" s="74"/>
      <c r="Q79" s="6"/>
    </row>
    <row r="80" spans="1:17" ht="16.5">
      <c r="A80" s="79">
        <v>43648</v>
      </c>
      <c r="B80" s="14" t="s">
        <v>343</v>
      </c>
      <c r="C80" s="11" t="s">
        <v>27</v>
      </c>
      <c r="D80" s="14" t="s">
        <v>20</v>
      </c>
      <c r="E80" s="12"/>
      <c r="F80" s="12">
        <v>15000</v>
      </c>
      <c r="G80" s="90">
        <f t="shared" si="3"/>
        <v>27.178344295265536</v>
      </c>
      <c r="H80" s="90">
        <v>551.91</v>
      </c>
      <c r="I80" s="13">
        <f t="shared" si="2"/>
        <v>-2903773</v>
      </c>
      <c r="J80" s="14" t="s">
        <v>335</v>
      </c>
      <c r="K80" s="11">
        <v>43</v>
      </c>
      <c r="L80" s="14" t="s">
        <v>1117</v>
      </c>
      <c r="M80" s="14" t="s">
        <v>81</v>
      </c>
      <c r="N80" s="14" t="s">
        <v>1128</v>
      </c>
      <c r="O80" s="14" t="s">
        <v>1063</v>
      </c>
      <c r="P80" s="74"/>
      <c r="Q80" s="1"/>
    </row>
    <row r="81" spans="1:17">
      <c r="A81" s="79">
        <v>43648</v>
      </c>
      <c r="B81" s="14" t="s">
        <v>344</v>
      </c>
      <c r="C81" s="11" t="s">
        <v>27</v>
      </c>
      <c r="D81" s="14" t="s">
        <v>20</v>
      </c>
      <c r="E81" s="12"/>
      <c r="F81" s="12">
        <v>1000</v>
      </c>
      <c r="G81" s="90">
        <f t="shared" si="3"/>
        <v>1.811889619684369</v>
      </c>
      <c r="H81" s="90">
        <v>551.91</v>
      </c>
      <c r="I81" s="13">
        <f t="shared" si="2"/>
        <v>-2904773</v>
      </c>
      <c r="J81" s="14" t="s">
        <v>335</v>
      </c>
      <c r="K81" s="11" t="s">
        <v>83</v>
      </c>
      <c r="L81" s="14" t="s">
        <v>1117</v>
      </c>
      <c r="M81" s="14" t="s">
        <v>81</v>
      </c>
      <c r="N81" s="14" t="s">
        <v>1128</v>
      </c>
      <c r="O81" s="14" t="s">
        <v>1062</v>
      </c>
      <c r="P81" s="74"/>
      <c r="Q81" s="6"/>
    </row>
    <row r="82" spans="1:17">
      <c r="A82" s="79">
        <v>43648</v>
      </c>
      <c r="B82" s="11" t="s">
        <v>511</v>
      </c>
      <c r="C82" s="11" t="s">
        <v>27</v>
      </c>
      <c r="D82" s="11" t="s">
        <v>78</v>
      </c>
      <c r="E82" s="17"/>
      <c r="F82" s="17">
        <v>1500</v>
      </c>
      <c r="G82" s="90">
        <f t="shared" si="3"/>
        <v>2.6401013798929882</v>
      </c>
      <c r="H82" s="90">
        <v>568.16</v>
      </c>
      <c r="I82" s="13">
        <f t="shared" si="2"/>
        <v>-2906273</v>
      </c>
      <c r="J82" s="11" t="s">
        <v>187</v>
      </c>
      <c r="K82" s="14" t="s">
        <v>83</v>
      </c>
      <c r="L82" s="14" t="s">
        <v>1118</v>
      </c>
      <c r="M82" s="14" t="s">
        <v>81</v>
      </c>
      <c r="N82" s="14" t="s">
        <v>1128</v>
      </c>
      <c r="O82" s="14" t="s">
        <v>1062</v>
      </c>
      <c r="P82" s="74"/>
      <c r="Q82" s="6"/>
    </row>
    <row r="83" spans="1:17">
      <c r="A83" s="79">
        <v>43648</v>
      </c>
      <c r="B83" s="11" t="s">
        <v>512</v>
      </c>
      <c r="C83" s="11" t="s">
        <v>27</v>
      </c>
      <c r="D83" s="11" t="s">
        <v>78</v>
      </c>
      <c r="E83" s="17"/>
      <c r="F83" s="17">
        <v>500</v>
      </c>
      <c r="G83" s="90">
        <f t="shared" si="3"/>
        <v>0.88003379329766263</v>
      </c>
      <c r="H83" s="90">
        <v>568.16</v>
      </c>
      <c r="I83" s="13">
        <f t="shared" si="2"/>
        <v>-2906773</v>
      </c>
      <c r="J83" s="11" t="s">
        <v>187</v>
      </c>
      <c r="K83" s="14" t="s">
        <v>83</v>
      </c>
      <c r="L83" s="14" t="s">
        <v>1118</v>
      </c>
      <c r="M83" s="14" t="s">
        <v>81</v>
      </c>
      <c r="N83" s="14" t="s">
        <v>1128</v>
      </c>
      <c r="O83" s="14" t="s">
        <v>1062</v>
      </c>
      <c r="P83" s="74"/>
      <c r="Q83" s="6"/>
    </row>
    <row r="84" spans="1:17">
      <c r="A84" s="79">
        <v>43648</v>
      </c>
      <c r="B84" s="11" t="s">
        <v>649</v>
      </c>
      <c r="C84" s="11" t="s">
        <v>27</v>
      </c>
      <c r="D84" s="11" t="s">
        <v>78</v>
      </c>
      <c r="E84" s="16"/>
      <c r="F84" s="16">
        <v>1000</v>
      </c>
      <c r="G84" s="90">
        <f t="shared" si="3"/>
        <v>1.7600675865953253</v>
      </c>
      <c r="H84" s="90">
        <v>568.16</v>
      </c>
      <c r="I84" s="13">
        <f t="shared" si="2"/>
        <v>-2907773</v>
      </c>
      <c r="J84" s="14" t="s">
        <v>647</v>
      </c>
      <c r="K84" s="14" t="s">
        <v>83</v>
      </c>
      <c r="L84" s="14" t="s">
        <v>1118</v>
      </c>
      <c r="M84" s="14" t="s">
        <v>81</v>
      </c>
      <c r="N84" s="14" t="s">
        <v>1128</v>
      </c>
      <c r="O84" s="14" t="s">
        <v>1062</v>
      </c>
      <c r="P84" s="74"/>
      <c r="Q84" s="6"/>
    </row>
    <row r="85" spans="1:17">
      <c r="A85" s="79">
        <v>43648</v>
      </c>
      <c r="B85" s="11" t="s">
        <v>650</v>
      </c>
      <c r="C85" s="11" t="s">
        <v>27</v>
      </c>
      <c r="D85" s="11" t="s">
        <v>78</v>
      </c>
      <c r="E85" s="16"/>
      <c r="F85" s="16">
        <v>1000</v>
      </c>
      <c r="G85" s="90">
        <f t="shared" si="3"/>
        <v>1.7600675865953253</v>
      </c>
      <c r="H85" s="90">
        <v>568.16</v>
      </c>
      <c r="I85" s="13">
        <f t="shared" si="2"/>
        <v>-2908773</v>
      </c>
      <c r="J85" s="14" t="s">
        <v>647</v>
      </c>
      <c r="K85" s="14" t="s">
        <v>83</v>
      </c>
      <c r="L85" s="14" t="s">
        <v>1118</v>
      </c>
      <c r="M85" s="14" t="s">
        <v>81</v>
      </c>
      <c r="N85" s="14" t="s">
        <v>1128</v>
      </c>
      <c r="O85" s="14" t="s">
        <v>1062</v>
      </c>
      <c r="P85" s="74"/>
      <c r="Q85" s="6"/>
    </row>
    <row r="86" spans="1:17">
      <c r="A86" s="79">
        <v>43648</v>
      </c>
      <c r="B86" s="14" t="s">
        <v>684</v>
      </c>
      <c r="C86" s="11" t="s">
        <v>27</v>
      </c>
      <c r="D86" s="14" t="s">
        <v>165</v>
      </c>
      <c r="E86" s="15"/>
      <c r="F86" s="15">
        <v>2000</v>
      </c>
      <c r="G86" s="90">
        <f t="shared" si="3"/>
        <v>3.5283325100557477</v>
      </c>
      <c r="H86" s="90">
        <v>566.84</v>
      </c>
      <c r="I86" s="13">
        <f t="shared" si="2"/>
        <v>-2910773</v>
      </c>
      <c r="J86" s="14" t="s">
        <v>178</v>
      </c>
      <c r="K86" s="14" t="s">
        <v>83</v>
      </c>
      <c r="L86" s="14" t="s">
        <v>1197</v>
      </c>
      <c r="M86" s="14" t="s">
        <v>81</v>
      </c>
      <c r="N86" s="14" t="s">
        <v>1128</v>
      </c>
      <c r="O86" s="14" t="s">
        <v>1062</v>
      </c>
      <c r="P86" s="74"/>
      <c r="Q86" s="6"/>
    </row>
    <row r="87" spans="1:17">
      <c r="A87" s="79">
        <v>43648</v>
      </c>
      <c r="B87" s="14" t="s">
        <v>687</v>
      </c>
      <c r="C87" s="11" t="s">
        <v>27</v>
      </c>
      <c r="D87" s="14" t="s">
        <v>165</v>
      </c>
      <c r="E87" s="15"/>
      <c r="F87" s="15">
        <v>1000</v>
      </c>
      <c r="G87" s="90">
        <f t="shared" si="3"/>
        <v>1.7641662550278738</v>
      </c>
      <c r="H87" s="90">
        <v>566.84</v>
      </c>
      <c r="I87" s="13">
        <f t="shared" si="2"/>
        <v>-2911773</v>
      </c>
      <c r="J87" s="14" t="s">
        <v>178</v>
      </c>
      <c r="K87" s="14" t="s">
        <v>83</v>
      </c>
      <c r="L87" s="14" t="s">
        <v>1197</v>
      </c>
      <c r="M87" s="14" t="s">
        <v>81</v>
      </c>
      <c r="N87" s="14" t="s">
        <v>1128</v>
      </c>
      <c r="O87" s="14" t="s">
        <v>1062</v>
      </c>
      <c r="P87" s="74"/>
      <c r="Q87" s="6"/>
    </row>
    <row r="88" spans="1:17">
      <c r="A88" s="79">
        <v>43648</v>
      </c>
      <c r="B88" s="14" t="s">
        <v>685</v>
      </c>
      <c r="C88" s="14" t="s">
        <v>170</v>
      </c>
      <c r="D88" s="14" t="s">
        <v>165</v>
      </c>
      <c r="E88" s="15"/>
      <c r="F88" s="15">
        <v>1000</v>
      </c>
      <c r="G88" s="90">
        <f t="shared" si="3"/>
        <v>1.7641662550278738</v>
      </c>
      <c r="H88" s="90">
        <v>566.84</v>
      </c>
      <c r="I88" s="13">
        <f t="shared" si="2"/>
        <v>-2912773</v>
      </c>
      <c r="J88" s="14" t="s">
        <v>178</v>
      </c>
      <c r="K88" s="14" t="s">
        <v>83</v>
      </c>
      <c r="L88" s="14" t="s">
        <v>1197</v>
      </c>
      <c r="M88" s="14" t="s">
        <v>81</v>
      </c>
      <c r="N88" s="14" t="s">
        <v>1128</v>
      </c>
      <c r="O88" s="14" t="s">
        <v>1062</v>
      </c>
      <c r="P88" s="74"/>
      <c r="Q88" s="6"/>
    </row>
    <row r="89" spans="1:17">
      <c r="A89" s="79">
        <v>43648</v>
      </c>
      <c r="B89" s="14" t="s">
        <v>705</v>
      </c>
      <c r="C89" s="11" t="s">
        <v>27</v>
      </c>
      <c r="D89" s="11" t="s">
        <v>78</v>
      </c>
      <c r="E89" s="15"/>
      <c r="F89" s="15">
        <v>300</v>
      </c>
      <c r="G89" s="90">
        <f t="shared" si="3"/>
        <v>0.52802027597859758</v>
      </c>
      <c r="H89" s="90">
        <v>568.16</v>
      </c>
      <c r="I89" s="13">
        <f t="shared" si="2"/>
        <v>-2913073</v>
      </c>
      <c r="J89" s="14" t="s">
        <v>176</v>
      </c>
      <c r="K89" s="11" t="s">
        <v>83</v>
      </c>
      <c r="L89" s="14" t="s">
        <v>1118</v>
      </c>
      <c r="M89" s="14" t="s">
        <v>81</v>
      </c>
      <c r="N89" s="14" t="s">
        <v>1128</v>
      </c>
      <c r="O89" s="14" t="s">
        <v>1062</v>
      </c>
      <c r="P89" s="74"/>
      <c r="Q89" s="6"/>
    </row>
    <row r="90" spans="1:17">
      <c r="A90" s="79">
        <v>43648</v>
      </c>
      <c r="B90" s="11" t="s">
        <v>706</v>
      </c>
      <c r="C90" s="14" t="s">
        <v>707</v>
      </c>
      <c r="D90" s="11" t="s">
        <v>78</v>
      </c>
      <c r="E90" s="15"/>
      <c r="F90" s="15">
        <v>6000</v>
      </c>
      <c r="G90" s="90">
        <f t="shared" si="3"/>
        <v>10.560405519571953</v>
      </c>
      <c r="H90" s="90">
        <v>568.16</v>
      </c>
      <c r="I90" s="13">
        <f t="shared" ref="I90:I153" si="4">I89+E90-F90</f>
        <v>-2919073</v>
      </c>
      <c r="J90" s="14" t="s">
        <v>176</v>
      </c>
      <c r="K90" s="11" t="s">
        <v>83</v>
      </c>
      <c r="L90" s="14" t="s">
        <v>1118</v>
      </c>
      <c r="M90" s="14" t="s">
        <v>81</v>
      </c>
      <c r="N90" s="14" t="s">
        <v>1128</v>
      </c>
      <c r="O90" s="14" t="s">
        <v>1062</v>
      </c>
      <c r="P90" s="74"/>
      <c r="Q90" s="6"/>
    </row>
    <row r="91" spans="1:17">
      <c r="A91" s="79">
        <v>43648</v>
      </c>
      <c r="B91" s="11" t="s">
        <v>708</v>
      </c>
      <c r="C91" s="11" t="s">
        <v>27</v>
      </c>
      <c r="D91" s="11" t="s">
        <v>78</v>
      </c>
      <c r="E91" s="15"/>
      <c r="F91" s="15">
        <v>300</v>
      </c>
      <c r="G91" s="90">
        <f t="shared" si="3"/>
        <v>0.52802027597859758</v>
      </c>
      <c r="H91" s="90">
        <v>568.16</v>
      </c>
      <c r="I91" s="13">
        <f t="shared" si="4"/>
        <v>-2919373</v>
      </c>
      <c r="J91" s="14" t="s">
        <v>176</v>
      </c>
      <c r="K91" s="11" t="s">
        <v>83</v>
      </c>
      <c r="L91" s="14" t="s">
        <v>1118</v>
      </c>
      <c r="M91" s="14" t="s">
        <v>81</v>
      </c>
      <c r="N91" s="14" t="s">
        <v>1128</v>
      </c>
      <c r="O91" s="14" t="s">
        <v>1062</v>
      </c>
      <c r="P91" s="74"/>
      <c r="Q91" s="6"/>
    </row>
    <row r="92" spans="1:17">
      <c r="A92" s="79">
        <v>43648</v>
      </c>
      <c r="B92" s="11" t="s">
        <v>709</v>
      </c>
      <c r="C92" s="11" t="s">
        <v>27</v>
      </c>
      <c r="D92" s="11" t="s">
        <v>78</v>
      </c>
      <c r="E92" s="15"/>
      <c r="F92" s="15">
        <v>300</v>
      </c>
      <c r="G92" s="90">
        <f t="shared" si="3"/>
        <v>0.52802027597859758</v>
      </c>
      <c r="H92" s="90">
        <v>568.16</v>
      </c>
      <c r="I92" s="13">
        <f t="shared" si="4"/>
        <v>-2919673</v>
      </c>
      <c r="J92" s="14" t="s">
        <v>176</v>
      </c>
      <c r="K92" s="11" t="s">
        <v>83</v>
      </c>
      <c r="L92" s="14" t="s">
        <v>1118</v>
      </c>
      <c r="M92" s="14" t="s">
        <v>81</v>
      </c>
      <c r="N92" s="14" t="s">
        <v>1128</v>
      </c>
      <c r="O92" s="14" t="s">
        <v>1062</v>
      </c>
      <c r="P92" s="74"/>
      <c r="Q92" s="6"/>
    </row>
    <row r="93" spans="1:17">
      <c r="A93" s="79">
        <v>43648</v>
      </c>
      <c r="B93" s="11" t="s">
        <v>710</v>
      </c>
      <c r="C93" s="11" t="s">
        <v>27</v>
      </c>
      <c r="D93" s="11" t="s">
        <v>78</v>
      </c>
      <c r="E93" s="15"/>
      <c r="F93" s="15">
        <v>300</v>
      </c>
      <c r="G93" s="90">
        <f t="shared" si="3"/>
        <v>0.52802027597859758</v>
      </c>
      <c r="H93" s="90">
        <v>568.16</v>
      </c>
      <c r="I93" s="13">
        <f t="shared" si="4"/>
        <v>-2919973</v>
      </c>
      <c r="J93" s="14" t="s">
        <v>176</v>
      </c>
      <c r="K93" s="11" t="s">
        <v>83</v>
      </c>
      <c r="L93" s="14" t="s">
        <v>1118</v>
      </c>
      <c r="M93" s="14" t="s">
        <v>81</v>
      </c>
      <c r="N93" s="14" t="s">
        <v>1128</v>
      </c>
      <c r="O93" s="14" t="s">
        <v>1062</v>
      </c>
      <c r="P93" s="74"/>
      <c r="Q93" s="6"/>
    </row>
    <row r="94" spans="1:17">
      <c r="A94" s="79">
        <v>43648</v>
      </c>
      <c r="B94" s="11" t="s">
        <v>711</v>
      </c>
      <c r="C94" s="11" t="s">
        <v>27</v>
      </c>
      <c r="D94" s="11" t="s">
        <v>78</v>
      </c>
      <c r="E94" s="15"/>
      <c r="F94" s="15">
        <v>300</v>
      </c>
      <c r="G94" s="90">
        <f t="shared" si="3"/>
        <v>0.52802027597859758</v>
      </c>
      <c r="H94" s="90">
        <v>568.16</v>
      </c>
      <c r="I94" s="13">
        <f t="shared" si="4"/>
        <v>-2920273</v>
      </c>
      <c r="J94" s="14" t="s">
        <v>176</v>
      </c>
      <c r="K94" s="11" t="s">
        <v>83</v>
      </c>
      <c r="L94" s="14" t="s">
        <v>1118</v>
      </c>
      <c r="M94" s="14" t="s">
        <v>81</v>
      </c>
      <c r="N94" s="14" t="s">
        <v>1128</v>
      </c>
      <c r="O94" s="14" t="s">
        <v>1062</v>
      </c>
      <c r="P94" s="74"/>
      <c r="Q94" s="6"/>
    </row>
    <row r="95" spans="1:17">
      <c r="A95" s="79">
        <v>43648</v>
      </c>
      <c r="B95" s="11" t="s">
        <v>705</v>
      </c>
      <c r="C95" s="11" t="s">
        <v>27</v>
      </c>
      <c r="D95" s="11" t="s">
        <v>78</v>
      </c>
      <c r="E95" s="15"/>
      <c r="F95" s="15">
        <v>300</v>
      </c>
      <c r="G95" s="90">
        <f t="shared" si="3"/>
        <v>0.52802027597859758</v>
      </c>
      <c r="H95" s="90">
        <v>568.16</v>
      </c>
      <c r="I95" s="13">
        <f t="shared" si="4"/>
        <v>-2920573</v>
      </c>
      <c r="J95" s="14" t="s">
        <v>176</v>
      </c>
      <c r="K95" s="11" t="s">
        <v>83</v>
      </c>
      <c r="L95" s="14" t="s">
        <v>1118</v>
      </c>
      <c r="M95" s="14" t="s">
        <v>81</v>
      </c>
      <c r="N95" s="14" t="s">
        <v>1128</v>
      </c>
      <c r="O95" s="14" t="s">
        <v>1062</v>
      </c>
      <c r="P95" s="74"/>
      <c r="Q95" s="6"/>
    </row>
    <row r="96" spans="1:17">
      <c r="A96" s="79">
        <v>43648</v>
      </c>
      <c r="B96" s="11" t="s">
        <v>706</v>
      </c>
      <c r="C96" s="14" t="s">
        <v>707</v>
      </c>
      <c r="D96" s="11" t="s">
        <v>78</v>
      </c>
      <c r="E96" s="15"/>
      <c r="F96" s="15">
        <v>6000</v>
      </c>
      <c r="G96" s="90">
        <f t="shared" si="3"/>
        <v>10.560405519571953</v>
      </c>
      <c r="H96" s="90">
        <v>568.16</v>
      </c>
      <c r="I96" s="13">
        <f t="shared" si="4"/>
        <v>-2926573</v>
      </c>
      <c r="J96" s="14" t="s">
        <v>176</v>
      </c>
      <c r="K96" s="11" t="s">
        <v>83</v>
      </c>
      <c r="L96" s="14" t="s">
        <v>1118</v>
      </c>
      <c r="M96" s="14" t="s">
        <v>81</v>
      </c>
      <c r="N96" s="14" t="s">
        <v>1128</v>
      </c>
      <c r="O96" s="14" t="s">
        <v>1062</v>
      </c>
      <c r="P96" s="74"/>
      <c r="Q96" s="6"/>
    </row>
    <row r="97" spans="1:17">
      <c r="A97" s="79">
        <v>43648</v>
      </c>
      <c r="B97" s="11" t="s">
        <v>712</v>
      </c>
      <c r="C97" s="11" t="s">
        <v>27</v>
      </c>
      <c r="D97" s="11" t="s">
        <v>78</v>
      </c>
      <c r="E97" s="15"/>
      <c r="F97" s="15">
        <v>300</v>
      </c>
      <c r="G97" s="90">
        <f t="shared" si="3"/>
        <v>0.52802027597859758</v>
      </c>
      <c r="H97" s="90">
        <v>568.16</v>
      </c>
      <c r="I97" s="13">
        <f t="shared" si="4"/>
        <v>-2926873</v>
      </c>
      <c r="J97" s="14" t="s">
        <v>176</v>
      </c>
      <c r="K97" s="11" t="s">
        <v>83</v>
      </c>
      <c r="L97" s="14" t="s">
        <v>1118</v>
      </c>
      <c r="M97" s="14" t="s">
        <v>81</v>
      </c>
      <c r="N97" s="14" t="s">
        <v>1128</v>
      </c>
      <c r="O97" s="14" t="s">
        <v>1062</v>
      </c>
      <c r="P97" s="74"/>
      <c r="Q97" s="6"/>
    </row>
    <row r="98" spans="1:17">
      <c r="A98" s="79">
        <v>43648</v>
      </c>
      <c r="B98" s="11" t="s">
        <v>704</v>
      </c>
      <c r="C98" s="11" t="s">
        <v>27</v>
      </c>
      <c r="D98" s="11" t="s">
        <v>78</v>
      </c>
      <c r="E98" s="15"/>
      <c r="F98" s="15">
        <v>300</v>
      </c>
      <c r="G98" s="90">
        <f t="shared" si="3"/>
        <v>0.52802027597859758</v>
      </c>
      <c r="H98" s="90">
        <v>568.16</v>
      </c>
      <c r="I98" s="13">
        <f t="shared" si="4"/>
        <v>-2927173</v>
      </c>
      <c r="J98" s="14" t="s">
        <v>176</v>
      </c>
      <c r="K98" s="11" t="s">
        <v>83</v>
      </c>
      <c r="L98" s="14" t="s">
        <v>1118</v>
      </c>
      <c r="M98" s="14" t="s">
        <v>81</v>
      </c>
      <c r="N98" s="14" t="s">
        <v>1128</v>
      </c>
      <c r="O98" s="14" t="s">
        <v>1062</v>
      </c>
      <c r="P98" s="74"/>
      <c r="Q98" s="6"/>
    </row>
    <row r="99" spans="1:17">
      <c r="A99" s="79">
        <v>43648</v>
      </c>
      <c r="B99" s="11" t="s">
        <v>567</v>
      </c>
      <c r="C99" s="11" t="s">
        <v>27</v>
      </c>
      <c r="D99" s="11" t="s">
        <v>78</v>
      </c>
      <c r="E99" s="15"/>
      <c r="F99" s="15">
        <v>300</v>
      </c>
      <c r="G99" s="90">
        <f t="shared" si="3"/>
        <v>0.52802027597859758</v>
      </c>
      <c r="H99" s="90">
        <v>568.16</v>
      </c>
      <c r="I99" s="13">
        <f t="shared" si="4"/>
        <v>-2927473</v>
      </c>
      <c r="J99" s="14" t="s">
        <v>176</v>
      </c>
      <c r="K99" s="11" t="s">
        <v>83</v>
      </c>
      <c r="L99" s="14" t="s">
        <v>1118</v>
      </c>
      <c r="M99" s="14" t="s">
        <v>81</v>
      </c>
      <c r="N99" s="14" t="s">
        <v>1128</v>
      </c>
      <c r="O99" s="14" t="s">
        <v>1062</v>
      </c>
      <c r="P99" s="74"/>
      <c r="Q99" s="6"/>
    </row>
    <row r="100" spans="1:17">
      <c r="A100" s="79">
        <v>43648</v>
      </c>
      <c r="B100" s="14" t="s">
        <v>970</v>
      </c>
      <c r="C100" s="19" t="s">
        <v>162</v>
      </c>
      <c r="D100" s="14" t="s">
        <v>180</v>
      </c>
      <c r="E100" s="21"/>
      <c r="F100" s="12">
        <v>280000</v>
      </c>
      <c r="G100" s="90">
        <f t="shared" si="3"/>
        <v>493.96655140780462</v>
      </c>
      <c r="H100" s="90">
        <v>566.84</v>
      </c>
      <c r="I100" s="13">
        <f t="shared" si="4"/>
        <v>-3207473</v>
      </c>
      <c r="J100" s="14" t="s">
        <v>1136</v>
      </c>
      <c r="K100" s="11">
        <v>3635061</v>
      </c>
      <c r="L100" s="14" t="s">
        <v>1197</v>
      </c>
      <c r="M100" s="14" t="s">
        <v>81</v>
      </c>
      <c r="N100" s="14" t="s">
        <v>1128</v>
      </c>
      <c r="O100" s="14" t="s">
        <v>1063</v>
      </c>
      <c r="P100" s="74"/>
      <c r="Q100" s="6"/>
    </row>
    <row r="101" spans="1:17">
      <c r="A101" s="79">
        <v>43648</v>
      </c>
      <c r="B101" s="14" t="s">
        <v>971</v>
      </c>
      <c r="C101" s="14" t="s">
        <v>1022</v>
      </c>
      <c r="D101" s="14" t="s">
        <v>172</v>
      </c>
      <c r="E101" s="15"/>
      <c r="F101" s="15">
        <v>3484</v>
      </c>
      <c r="G101" s="90">
        <f t="shared" si="3"/>
        <v>6.1320754716981138</v>
      </c>
      <c r="H101" s="90">
        <v>568.16</v>
      </c>
      <c r="I101" s="13">
        <f t="shared" si="4"/>
        <v>-3210957</v>
      </c>
      <c r="J101" s="14" t="s">
        <v>1136</v>
      </c>
      <c r="K101" s="11">
        <v>3635061</v>
      </c>
      <c r="L101" s="14" t="s">
        <v>1118</v>
      </c>
      <c r="M101" s="14" t="s">
        <v>81</v>
      </c>
      <c r="N101" s="14" t="s">
        <v>1128</v>
      </c>
      <c r="O101" s="14" t="s">
        <v>1063</v>
      </c>
      <c r="P101" s="74"/>
      <c r="Q101" s="6"/>
    </row>
    <row r="102" spans="1:17">
      <c r="A102" s="79">
        <v>43648</v>
      </c>
      <c r="B102" s="11" t="s">
        <v>1026</v>
      </c>
      <c r="C102" s="19" t="s">
        <v>171</v>
      </c>
      <c r="D102" s="14" t="s">
        <v>172</v>
      </c>
      <c r="E102" s="17"/>
      <c r="F102" s="20">
        <v>375000</v>
      </c>
      <c r="G102" s="90">
        <f t="shared" si="3"/>
        <v>661.56234563545263</v>
      </c>
      <c r="H102" s="90">
        <v>566.84</v>
      </c>
      <c r="I102" s="13">
        <f t="shared" si="4"/>
        <v>-3585957</v>
      </c>
      <c r="J102" s="14" t="s">
        <v>1136</v>
      </c>
      <c r="K102" s="11">
        <v>3126102</v>
      </c>
      <c r="L102" s="14" t="s">
        <v>1197</v>
      </c>
      <c r="M102" s="14" t="s">
        <v>81</v>
      </c>
      <c r="N102" s="14" t="s">
        <v>1128</v>
      </c>
      <c r="O102" s="14" t="s">
        <v>1063</v>
      </c>
      <c r="P102" s="74"/>
      <c r="Q102" s="6"/>
    </row>
    <row r="103" spans="1:17">
      <c r="A103" s="79">
        <v>43648</v>
      </c>
      <c r="B103" s="14" t="s">
        <v>986</v>
      </c>
      <c r="C103" s="14" t="s">
        <v>1022</v>
      </c>
      <c r="D103" s="14" t="s">
        <v>172</v>
      </c>
      <c r="E103" s="17"/>
      <c r="F103" s="15">
        <v>3484</v>
      </c>
      <c r="G103" s="90">
        <f t="shared" si="3"/>
        <v>6.146355232517112</v>
      </c>
      <c r="H103" s="90">
        <v>566.84</v>
      </c>
      <c r="I103" s="13">
        <f t="shared" si="4"/>
        <v>-3589441</v>
      </c>
      <c r="J103" s="14" t="s">
        <v>1136</v>
      </c>
      <c r="K103" s="11">
        <v>3126102</v>
      </c>
      <c r="L103" s="14" t="s">
        <v>1197</v>
      </c>
      <c r="M103" s="14" t="s">
        <v>81</v>
      </c>
      <c r="N103" s="14" t="s">
        <v>1128</v>
      </c>
      <c r="O103" s="14" t="s">
        <v>1063</v>
      </c>
      <c r="P103" s="74"/>
      <c r="Q103" s="6"/>
    </row>
    <row r="104" spans="1:17">
      <c r="A104" s="79">
        <v>43648</v>
      </c>
      <c r="B104" s="14" t="s">
        <v>987</v>
      </c>
      <c r="C104" s="14" t="s">
        <v>1022</v>
      </c>
      <c r="D104" s="14" t="s">
        <v>172</v>
      </c>
      <c r="E104" s="17"/>
      <c r="F104" s="15">
        <v>3484</v>
      </c>
      <c r="G104" s="115">
        <f t="shared" si="3"/>
        <v>6.146355232517112</v>
      </c>
      <c r="H104" s="115">
        <v>566.84</v>
      </c>
      <c r="I104" s="13">
        <f t="shared" si="4"/>
        <v>-3592925</v>
      </c>
      <c r="J104" s="14" t="s">
        <v>1136</v>
      </c>
      <c r="K104" s="11">
        <v>3126104</v>
      </c>
      <c r="L104" s="14" t="s">
        <v>1197</v>
      </c>
      <c r="M104" s="14" t="s">
        <v>81</v>
      </c>
      <c r="N104" s="14" t="s">
        <v>1128</v>
      </c>
      <c r="O104" s="14" t="s">
        <v>1063</v>
      </c>
      <c r="P104" s="74"/>
      <c r="Q104" s="6" t="s">
        <v>1198</v>
      </c>
    </row>
    <row r="105" spans="1:17">
      <c r="A105" s="79">
        <v>43649</v>
      </c>
      <c r="B105" s="14" t="s">
        <v>1003</v>
      </c>
      <c r="C105" s="14" t="s">
        <v>162</v>
      </c>
      <c r="D105" s="11" t="s">
        <v>78</v>
      </c>
      <c r="E105" s="15"/>
      <c r="F105" s="15">
        <v>20000</v>
      </c>
      <c r="G105" s="90">
        <f t="shared" si="3"/>
        <v>35.201351731906506</v>
      </c>
      <c r="H105" s="90">
        <v>568.16</v>
      </c>
      <c r="I105" s="13">
        <f t="shared" si="4"/>
        <v>-3612925</v>
      </c>
      <c r="J105" s="14" t="s">
        <v>24</v>
      </c>
      <c r="K105" s="14">
        <v>47</v>
      </c>
      <c r="L105" s="14" t="s">
        <v>1118</v>
      </c>
      <c r="M105" s="14" t="s">
        <v>81</v>
      </c>
      <c r="N105" s="14" t="s">
        <v>1128</v>
      </c>
      <c r="O105" s="14" t="s">
        <v>1063</v>
      </c>
      <c r="P105" s="74"/>
      <c r="Q105" s="6"/>
    </row>
    <row r="106" spans="1:17">
      <c r="A106" s="79">
        <v>43649</v>
      </c>
      <c r="B106" s="14" t="s">
        <v>271</v>
      </c>
      <c r="C106" s="11" t="s">
        <v>27</v>
      </c>
      <c r="D106" s="11" t="s">
        <v>78</v>
      </c>
      <c r="E106" s="15"/>
      <c r="F106" s="15">
        <v>2000</v>
      </c>
      <c r="G106" s="90">
        <f t="shared" si="3"/>
        <v>3.5201351731906505</v>
      </c>
      <c r="H106" s="90">
        <v>568.16</v>
      </c>
      <c r="I106" s="13">
        <f t="shared" si="4"/>
        <v>-3614925</v>
      </c>
      <c r="J106" s="14" t="s">
        <v>24</v>
      </c>
      <c r="K106" s="14" t="s">
        <v>83</v>
      </c>
      <c r="L106" s="14" t="s">
        <v>1118</v>
      </c>
      <c r="M106" s="14" t="s">
        <v>81</v>
      </c>
      <c r="N106" s="14" t="s">
        <v>1128</v>
      </c>
      <c r="O106" s="14" t="s">
        <v>1062</v>
      </c>
      <c r="P106" s="74"/>
      <c r="Q106" s="6"/>
    </row>
    <row r="107" spans="1:17">
      <c r="A107" s="79">
        <v>43649</v>
      </c>
      <c r="B107" s="14" t="s">
        <v>272</v>
      </c>
      <c r="C107" s="11" t="s">
        <v>27</v>
      </c>
      <c r="D107" s="11" t="s">
        <v>78</v>
      </c>
      <c r="E107" s="15"/>
      <c r="F107" s="15">
        <v>1000</v>
      </c>
      <c r="G107" s="90">
        <f t="shared" si="3"/>
        <v>1.7600675865953253</v>
      </c>
      <c r="H107" s="90">
        <v>568.16</v>
      </c>
      <c r="I107" s="13">
        <f t="shared" si="4"/>
        <v>-3615925</v>
      </c>
      <c r="J107" s="14" t="s">
        <v>24</v>
      </c>
      <c r="K107" s="14" t="s">
        <v>83</v>
      </c>
      <c r="L107" s="14" t="s">
        <v>1118</v>
      </c>
      <c r="M107" s="14" t="s">
        <v>81</v>
      </c>
      <c r="N107" s="14" t="s">
        <v>1128</v>
      </c>
      <c r="O107" s="14" t="s">
        <v>1062</v>
      </c>
      <c r="P107" s="74"/>
      <c r="Q107" s="6"/>
    </row>
    <row r="108" spans="1:17">
      <c r="A108" s="79">
        <v>43649</v>
      </c>
      <c r="B108" s="14" t="s">
        <v>273</v>
      </c>
      <c r="C108" s="11" t="s">
        <v>27</v>
      </c>
      <c r="D108" s="11" t="s">
        <v>78</v>
      </c>
      <c r="E108" s="15"/>
      <c r="F108" s="15">
        <v>2000</v>
      </c>
      <c r="G108" s="90">
        <f t="shared" si="3"/>
        <v>3.5201351731906505</v>
      </c>
      <c r="H108" s="90">
        <v>568.16</v>
      </c>
      <c r="I108" s="13">
        <f t="shared" si="4"/>
        <v>-3617925</v>
      </c>
      <c r="J108" s="14" t="s">
        <v>24</v>
      </c>
      <c r="K108" s="14" t="s">
        <v>83</v>
      </c>
      <c r="L108" s="14" t="s">
        <v>1118</v>
      </c>
      <c r="M108" s="14" t="s">
        <v>81</v>
      </c>
      <c r="N108" s="14" t="s">
        <v>1128</v>
      </c>
      <c r="O108" s="14" t="s">
        <v>1062</v>
      </c>
      <c r="P108" s="74"/>
      <c r="Q108" s="6"/>
    </row>
    <row r="109" spans="1:17">
      <c r="A109" s="79">
        <v>43649</v>
      </c>
      <c r="B109" s="14" t="s">
        <v>290</v>
      </c>
      <c r="C109" s="11" t="s">
        <v>27</v>
      </c>
      <c r="D109" s="14" t="s">
        <v>180</v>
      </c>
      <c r="E109" s="15"/>
      <c r="F109" s="15">
        <v>1000</v>
      </c>
      <c r="G109" s="90">
        <f t="shared" si="3"/>
        <v>1.7600675865953253</v>
      </c>
      <c r="H109" s="90">
        <v>568.16</v>
      </c>
      <c r="I109" s="13">
        <f t="shared" si="4"/>
        <v>-3618925</v>
      </c>
      <c r="J109" s="14" t="s">
        <v>179</v>
      </c>
      <c r="K109" s="14" t="s">
        <v>83</v>
      </c>
      <c r="L109" s="14" t="s">
        <v>1118</v>
      </c>
      <c r="M109" s="14" t="s">
        <v>81</v>
      </c>
      <c r="N109" s="14" t="s">
        <v>1128</v>
      </c>
      <c r="O109" s="14" t="s">
        <v>1062</v>
      </c>
      <c r="P109" s="74"/>
      <c r="Q109" s="6"/>
    </row>
    <row r="110" spans="1:17">
      <c r="A110" s="79">
        <v>43649</v>
      </c>
      <c r="B110" s="14" t="s">
        <v>291</v>
      </c>
      <c r="C110" s="11" t="s">
        <v>27</v>
      </c>
      <c r="D110" s="14" t="s">
        <v>180</v>
      </c>
      <c r="E110" s="15"/>
      <c r="F110" s="15">
        <v>1000</v>
      </c>
      <c r="G110" s="90">
        <f t="shared" si="3"/>
        <v>1.7600675865953253</v>
      </c>
      <c r="H110" s="90">
        <v>568.16</v>
      </c>
      <c r="I110" s="13">
        <f t="shared" si="4"/>
        <v>-3619925</v>
      </c>
      <c r="J110" s="14" t="s">
        <v>179</v>
      </c>
      <c r="K110" s="14" t="s">
        <v>83</v>
      </c>
      <c r="L110" s="14" t="s">
        <v>1118</v>
      </c>
      <c r="M110" s="14" t="s">
        <v>81</v>
      </c>
      <c r="N110" s="14" t="s">
        <v>1128</v>
      </c>
      <c r="O110" s="14" t="s">
        <v>1062</v>
      </c>
      <c r="P110" s="74"/>
      <c r="Q110" s="6"/>
    </row>
    <row r="111" spans="1:17">
      <c r="A111" s="79">
        <v>43649</v>
      </c>
      <c r="B111" s="14" t="s">
        <v>292</v>
      </c>
      <c r="C111" s="11" t="s">
        <v>27</v>
      </c>
      <c r="D111" s="14" t="s">
        <v>180</v>
      </c>
      <c r="E111" s="15"/>
      <c r="F111" s="15">
        <v>1000</v>
      </c>
      <c r="G111" s="90">
        <f t="shared" si="3"/>
        <v>1.7600675865953253</v>
      </c>
      <c r="H111" s="90">
        <v>568.16</v>
      </c>
      <c r="I111" s="13">
        <f t="shared" si="4"/>
        <v>-3620925</v>
      </c>
      <c r="J111" s="14" t="s">
        <v>179</v>
      </c>
      <c r="K111" s="14" t="s">
        <v>83</v>
      </c>
      <c r="L111" s="14" t="s">
        <v>1118</v>
      </c>
      <c r="M111" s="14" t="s">
        <v>81</v>
      </c>
      <c r="N111" s="14" t="s">
        <v>1128</v>
      </c>
      <c r="O111" s="14" t="s">
        <v>1062</v>
      </c>
      <c r="P111" s="74"/>
      <c r="Q111" s="6"/>
    </row>
    <row r="112" spans="1:17">
      <c r="A112" s="79">
        <v>43649</v>
      </c>
      <c r="B112" s="14" t="s">
        <v>293</v>
      </c>
      <c r="C112" s="11" t="s">
        <v>27</v>
      </c>
      <c r="D112" s="14" t="s">
        <v>180</v>
      </c>
      <c r="E112" s="15"/>
      <c r="F112" s="15">
        <v>1000</v>
      </c>
      <c r="G112" s="90">
        <f t="shared" si="3"/>
        <v>1.7600675865953253</v>
      </c>
      <c r="H112" s="90">
        <v>568.16</v>
      </c>
      <c r="I112" s="13">
        <f t="shared" si="4"/>
        <v>-3621925</v>
      </c>
      <c r="J112" s="14" t="s">
        <v>179</v>
      </c>
      <c r="K112" s="14" t="s">
        <v>83</v>
      </c>
      <c r="L112" s="14" t="s">
        <v>1118</v>
      </c>
      <c r="M112" s="14" t="s">
        <v>81</v>
      </c>
      <c r="N112" s="14" t="s">
        <v>1128</v>
      </c>
      <c r="O112" s="14" t="s">
        <v>1062</v>
      </c>
      <c r="P112" s="74"/>
      <c r="Q112" s="6"/>
    </row>
    <row r="113" spans="1:17">
      <c r="A113" s="79">
        <v>43649</v>
      </c>
      <c r="B113" s="14" t="s">
        <v>294</v>
      </c>
      <c r="C113" s="11" t="s">
        <v>27</v>
      </c>
      <c r="D113" s="14" t="s">
        <v>180</v>
      </c>
      <c r="E113" s="15"/>
      <c r="F113" s="15">
        <v>1000</v>
      </c>
      <c r="G113" s="90">
        <f t="shared" si="3"/>
        <v>1.7600675865953253</v>
      </c>
      <c r="H113" s="90">
        <v>568.16</v>
      </c>
      <c r="I113" s="13">
        <f t="shared" si="4"/>
        <v>-3622925</v>
      </c>
      <c r="J113" s="14" t="s">
        <v>179</v>
      </c>
      <c r="K113" s="14" t="s">
        <v>83</v>
      </c>
      <c r="L113" s="14" t="s">
        <v>1118</v>
      </c>
      <c r="M113" s="14" t="s">
        <v>81</v>
      </c>
      <c r="N113" s="14" t="s">
        <v>1128</v>
      </c>
      <c r="O113" s="14" t="s">
        <v>1062</v>
      </c>
      <c r="P113" s="74"/>
      <c r="Q113" s="6"/>
    </row>
    <row r="114" spans="1:17">
      <c r="A114" s="79">
        <v>43649</v>
      </c>
      <c r="B114" s="14" t="s">
        <v>295</v>
      </c>
      <c r="C114" s="11" t="s">
        <v>27</v>
      </c>
      <c r="D114" s="14" t="s">
        <v>180</v>
      </c>
      <c r="E114" s="15"/>
      <c r="F114" s="15">
        <v>1000</v>
      </c>
      <c r="G114" s="90">
        <f t="shared" si="3"/>
        <v>1.7600675865953253</v>
      </c>
      <c r="H114" s="90">
        <v>568.16</v>
      </c>
      <c r="I114" s="13">
        <f t="shared" si="4"/>
        <v>-3623925</v>
      </c>
      <c r="J114" s="14" t="s">
        <v>179</v>
      </c>
      <c r="K114" s="14" t="s">
        <v>83</v>
      </c>
      <c r="L114" s="14" t="s">
        <v>1118</v>
      </c>
      <c r="M114" s="14" t="s">
        <v>81</v>
      </c>
      <c r="N114" s="14" t="s">
        <v>1128</v>
      </c>
      <c r="O114" s="14" t="s">
        <v>1062</v>
      </c>
      <c r="P114" s="74"/>
      <c r="Q114" s="6"/>
    </row>
    <row r="115" spans="1:17">
      <c r="A115" s="79">
        <v>43649</v>
      </c>
      <c r="B115" s="14" t="s">
        <v>296</v>
      </c>
      <c r="C115" s="11" t="s">
        <v>27</v>
      </c>
      <c r="D115" s="14" t="s">
        <v>180</v>
      </c>
      <c r="E115" s="15"/>
      <c r="F115" s="15">
        <v>1000</v>
      </c>
      <c r="G115" s="90">
        <f t="shared" si="3"/>
        <v>1.7600675865953253</v>
      </c>
      <c r="H115" s="90">
        <v>568.16</v>
      </c>
      <c r="I115" s="13">
        <f t="shared" si="4"/>
        <v>-3624925</v>
      </c>
      <c r="J115" s="14" t="s">
        <v>179</v>
      </c>
      <c r="K115" s="14" t="s">
        <v>83</v>
      </c>
      <c r="L115" s="14" t="s">
        <v>1118</v>
      </c>
      <c r="M115" s="14" t="s">
        <v>81</v>
      </c>
      <c r="N115" s="14" t="s">
        <v>1128</v>
      </c>
      <c r="O115" s="14" t="s">
        <v>1062</v>
      </c>
      <c r="P115" s="74"/>
      <c r="Q115" s="6"/>
    </row>
    <row r="116" spans="1:17">
      <c r="A116" s="79">
        <v>43649</v>
      </c>
      <c r="B116" s="14" t="s">
        <v>297</v>
      </c>
      <c r="C116" s="11" t="s">
        <v>27</v>
      </c>
      <c r="D116" s="14" t="s">
        <v>180</v>
      </c>
      <c r="E116" s="15"/>
      <c r="F116" s="15">
        <v>1000</v>
      </c>
      <c r="G116" s="90">
        <f t="shared" si="3"/>
        <v>1.7600675865953253</v>
      </c>
      <c r="H116" s="90">
        <v>568.16</v>
      </c>
      <c r="I116" s="13">
        <f t="shared" si="4"/>
        <v>-3625925</v>
      </c>
      <c r="J116" s="14" t="s">
        <v>179</v>
      </c>
      <c r="K116" s="14" t="s">
        <v>83</v>
      </c>
      <c r="L116" s="14" t="s">
        <v>1118</v>
      </c>
      <c r="M116" s="14" t="s">
        <v>81</v>
      </c>
      <c r="N116" s="14" t="s">
        <v>1128</v>
      </c>
      <c r="O116" s="14" t="s">
        <v>1062</v>
      </c>
      <c r="P116" s="74"/>
      <c r="Q116" s="6"/>
    </row>
    <row r="117" spans="1:17">
      <c r="A117" s="79">
        <v>43649</v>
      </c>
      <c r="B117" s="14" t="s">
        <v>298</v>
      </c>
      <c r="C117" s="11" t="s">
        <v>27</v>
      </c>
      <c r="D117" s="14" t="s">
        <v>180</v>
      </c>
      <c r="E117" s="15"/>
      <c r="F117" s="15">
        <v>1000</v>
      </c>
      <c r="G117" s="90">
        <f t="shared" si="3"/>
        <v>1.7600675865953253</v>
      </c>
      <c r="H117" s="90">
        <v>568.16</v>
      </c>
      <c r="I117" s="13">
        <f t="shared" si="4"/>
        <v>-3626925</v>
      </c>
      <c r="J117" s="14" t="s">
        <v>179</v>
      </c>
      <c r="K117" s="14" t="s">
        <v>83</v>
      </c>
      <c r="L117" s="14" t="s">
        <v>1118</v>
      </c>
      <c r="M117" s="14" t="s">
        <v>81</v>
      </c>
      <c r="N117" s="14" t="s">
        <v>1128</v>
      </c>
      <c r="O117" s="14" t="s">
        <v>1062</v>
      </c>
      <c r="P117" s="74"/>
      <c r="Q117" s="6"/>
    </row>
    <row r="118" spans="1:17">
      <c r="A118" s="79">
        <v>43649</v>
      </c>
      <c r="B118" s="14" t="s">
        <v>345</v>
      </c>
      <c r="C118" s="11" t="s">
        <v>27</v>
      </c>
      <c r="D118" s="14" t="s">
        <v>20</v>
      </c>
      <c r="E118" s="12"/>
      <c r="F118" s="12">
        <v>1000</v>
      </c>
      <c r="G118" s="90">
        <f t="shared" si="3"/>
        <v>1.811889619684369</v>
      </c>
      <c r="H118" s="90">
        <v>551.91</v>
      </c>
      <c r="I118" s="13">
        <f t="shared" si="4"/>
        <v>-3627925</v>
      </c>
      <c r="J118" s="14" t="s">
        <v>335</v>
      </c>
      <c r="K118" s="11" t="s">
        <v>83</v>
      </c>
      <c r="L118" s="14" t="s">
        <v>1117</v>
      </c>
      <c r="M118" s="14" t="s">
        <v>81</v>
      </c>
      <c r="N118" s="14" t="s">
        <v>1128</v>
      </c>
      <c r="O118" s="14" t="s">
        <v>1062</v>
      </c>
      <c r="P118" s="74"/>
      <c r="Q118" s="6"/>
    </row>
    <row r="119" spans="1:17">
      <c r="A119" s="79">
        <v>43649</v>
      </c>
      <c r="B119" s="14" t="s">
        <v>346</v>
      </c>
      <c r="C119" s="11" t="s">
        <v>27</v>
      </c>
      <c r="D119" s="14" t="s">
        <v>20</v>
      </c>
      <c r="E119" s="12"/>
      <c r="F119" s="12">
        <v>1500</v>
      </c>
      <c r="G119" s="90">
        <f t="shared" si="3"/>
        <v>2.7178344295265533</v>
      </c>
      <c r="H119" s="90">
        <v>551.91</v>
      </c>
      <c r="I119" s="13">
        <f t="shared" si="4"/>
        <v>-3629425</v>
      </c>
      <c r="J119" s="14" t="s">
        <v>335</v>
      </c>
      <c r="K119" s="11" t="s">
        <v>83</v>
      </c>
      <c r="L119" s="14" t="s">
        <v>1117</v>
      </c>
      <c r="M119" s="14" t="s">
        <v>81</v>
      </c>
      <c r="N119" s="14" t="s">
        <v>1128</v>
      </c>
      <c r="O119" s="14" t="s">
        <v>1062</v>
      </c>
      <c r="P119" s="74"/>
      <c r="Q119" s="6"/>
    </row>
    <row r="120" spans="1:17">
      <c r="A120" s="79">
        <v>43649</v>
      </c>
      <c r="B120" s="11" t="s">
        <v>513</v>
      </c>
      <c r="C120" s="11" t="s">
        <v>27</v>
      </c>
      <c r="D120" s="11" t="s">
        <v>78</v>
      </c>
      <c r="E120" s="17"/>
      <c r="F120" s="17">
        <v>500</v>
      </c>
      <c r="G120" s="90">
        <f t="shared" si="3"/>
        <v>0.88003379329766263</v>
      </c>
      <c r="H120" s="90">
        <v>568.16</v>
      </c>
      <c r="I120" s="13">
        <f t="shared" si="4"/>
        <v>-3629925</v>
      </c>
      <c r="J120" s="11" t="s">
        <v>187</v>
      </c>
      <c r="K120" s="14" t="s">
        <v>83</v>
      </c>
      <c r="L120" s="14" t="s">
        <v>1118</v>
      </c>
      <c r="M120" s="14" t="s">
        <v>81</v>
      </c>
      <c r="N120" s="14" t="s">
        <v>1128</v>
      </c>
      <c r="O120" s="14" t="s">
        <v>1062</v>
      </c>
      <c r="P120" s="74"/>
      <c r="Q120" s="6"/>
    </row>
    <row r="121" spans="1:17">
      <c r="A121" s="79">
        <v>43649</v>
      </c>
      <c r="B121" s="11" t="s">
        <v>514</v>
      </c>
      <c r="C121" s="14" t="s">
        <v>82</v>
      </c>
      <c r="D121" s="11" t="s">
        <v>78</v>
      </c>
      <c r="E121" s="17"/>
      <c r="F121" s="17">
        <v>25000</v>
      </c>
      <c r="G121" s="90">
        <f t="shared" si="3"/>
        <v>44.001689664883131</v>
      </c>
      <c r="H121" s="90">
        <v>568.16</v>
      </c>
      <c r="I121" s="13">
        <f t="shared" si="4"/>
        <v>-3654925</v>
      </c>
      <c r="J121" s="11" t="s">
        <v>187</v>
      </c>
      <c r="K121" s="14" t="s">
        <v>80</v>
      </c>
      <c r="L121" s="14" t="s">
        <v>1118</v>
      </c>
      <c r="M121" s="14" t="s">
        <v>81</v>
      </c>
      <c r="N121" s="14" t="s">
        <v>1128</v>
      </c>
      <c r="O121" s="14" t="s">
        <v>1063</v>
      </c>
      <c r="P121" s="74"/>
      <c r="Q121" s="6"/>
    </row>
    <row r="122" spans="1:17">
      <c r="A122" s="79">
        <v>43649</v>
      </c>
      <c r="B122" s="11" t="s">
        <v>515</v>
      </c>
      <c r="C122" s="14" t="s">
        <v>82</v>
      </c>
      <c r="D122" s="11" t="s">
        <v>78</v>
      </c>
      <c r="E122" s="17"/>
      <c r="F122" s="17">
        <v>25000</v>
      </c>
      <c r="G122" s="90">
        <f t="shared" si="3"/>
        <v>44.001689664883131</v>
      </c>
      <c r="H122" s="90">
        <v>568.16</v>
      </c>
      <c r="I122" s="13">
        <f t="shared" si="4"/>
        <v>-3679925</v>
      </c>
      <c r="J122" s="11" t="s">
        <v>187</v>
      </c>
      <c r="K122" s="14" t="s">
        <v>80</v>
      </c>
      <c r="L122" s="14" t="s">
        <v>1118</v>
      </c>
      <c r="M122" s="14" t="s">
        <v>81</v>
      </c>
      <c r="N122" s="14" t="s">
        <v>1128</v>
      </c>
      <c r="O122" s="14" t="s">
        <v>1063</v>
      </c>
      <c r="P122" s="74"/>
      <c r="Q122" s="6"/>
    </row>
    <row r="123" spans="1:17">
      <c r="A123" s="79">
        <v>43649</v>
      </c>
      <c r="B123" s="11" t="s">
        <v>516</v>
      </c>
      <c r="C123" s="11" t="s">
        <v>27</v>
      </c>
      <c r="D123" s="11" t="s">
        <v>78</v>
      </c>
      <c r="E123" s="17"/>
      <c r="F123" s="17">
        <v>500</v>
      </c>
      <c r="G123" s="90">
        <f t="shared" si="3"/>
        <v>0.88003379329766263</v>
      </c>
      <c r="H123" s="90">
        <v>568.16</v>
      </c>
      <c r="I123" s="13">
        <f t="shared" si="4"/>
        <v>-3680425</v>
      </c>
      <c r="J123" s="11" t="s">
        <v>187</v>
      </c>
      <c r="K123" s="14" t="s">
        <v>83</v>
      </c>
      <c r="L123" s="14" t="s">
        <v>1118</v>
      </c>
      <c r="M123" s="14" t="s">
        <v>81</v>
      </c>
      <c r="N123" s="14" t="s">
        <v>1128</v>
      </c>
      <c r="O123" s="14" t="s">
        <v>1062</v>
      </c>
      <c r="P123" s="74"/>
      <c r="Q123" s="6"/>
    </row>
    <row r="124" spans="1:17">
      <c r="A124" s="79">
        <v>43649</v>
      </c>
      <c r="B124" s="11" t="s">
        <v>517</v>
      </c>
      <c r="C124" s="11" t="s">
        <v>27</v>
      </c>
      <c r="D124" s="11" t="s">
        <v>78</v>
      </c>
      <c r="E124" s="17"/>
      <c r="F124" s="17">
        <v>500</v>
      </c>
      <c r="G124" s="90">
        <f t="shared" si="3"/>
        <v>0.88003379329766263</v>
      </c>
      <c r="H124" s="90">
        <v>568.16</v>
      </c>
      <c r="I124" s="13">
        <f t="shared" si="4"/>
        <v>-3680925</v>
      </c>
      <c r="J124" s="11" t="s">
        <v>187</v>
      </c>
      <c r="K124" s="14" t="s">
        <v>83</v>
      </c>
      <c r="L124" s="14" t="s">
        <v>1118</v>
      </c>
      <c r="M124" s="14" t="s">
        <v>81</v>
      </c>
      <c r="N124" s="14" t="s">
        <v>1128</v>
      </c>
      <c r="O124" s="14" t="s">
        <v>1062</v>
      </c>
      <c r="P124" s="74"/>
      <c r="Q124" s="6"/>
    </row>
    <row r="125" spans="1:17">
      <c r="A125" s="79">
        <v>43649</v>
      </c>
      <c r="B125" s="11" t="s">
        <v>518</v>
      </c>
      <c r="C125" s="11" t="s">
        <v>27</v>
      </c>
      <c r="D125" s="11" t="s">
        <v>78</v>
      </c>
      <c r="E125" s="17"/>
      <c r="F125" s="17">
        <v>500</v>
      </c>
      <c r="G125" s="90">
        <f t="shared" si="3"/>
        <v>0.88003379329766263</v>
      </c>
      <c r="H125" s="90">
        <v>568.16</v>
      </c>
      <c r="I125" s="13">
        <f t="shared" si="4"/>
        <v>-3681425</v>
      </c>
      <c r="J125" s="11" t="s">
        <v>187</v>
      </c>
      <c r="K125" s="14" t="s">
        <v>83</v>
      </c>
      <c r="L125" s="14" t="s">
        <v>1118</v>
      </c>
      <c r="M125" s="14" t="s">
        <v>81</v>
      </c>
      <c r="N125" s="14" t="s">
        <v>1128</v>
      </c>
      <c r="O125" s="14" t="s">
        <v>1062</v>
      </c>
      <c r="P125" s="74"/>
      <c r="Q125" s="6"/>
    </row>
    <row r="126" spans="1:17">
      <c r="A126" s="79">
        <v>43649</v>
      </c>
      <c r="B126" s="11" t="s">
        <v>519</v>
      </c>
      <c r="C126" s="11" t="s">
        <v>27</v>
      </c>
      <c r="D126" s="11" t="s">
        <v>78</v>
      </c>
      <c r="E126" s="17"/>
      <c r="F126" s="17">
        <v>250</v>
      </c>
      <c r="G126" s="90">
        <f t="shared" si="3"/>
        <v>0.44001689664883131</v>
      </c>
      <c r="H126" s="90">
        <v>568.16</v>
      </c>
      <c r="I126" s="13">
        <f t="shared" si="4"/>
        <v>-3681675</v>
      </c>
      <c r="J126" s="11" t="s">
        <v>187</v>
      </c>
      <c r="K126" s="14" t="s">
        <v>83</v>
      </c>
      <c r="L126" s="14" t="s">
        <v>1118</v>
      </c>
      <c r="M126" s="14" t="s">
        <v>81</v>
      </c>
      <c r="N126" s="14" t="s">
        <v>1128</v>
      </c>
      <c r="O126" s="14" t="s">
        <v>1062</v>
      </c>
      <c r="P126" s="74"/>
      <c r="Q126" s="6"/>
    </row>
    <row r="127" spans="1:17">
      <c r="A127" s="79">
        <v>43649</v>
      </c>
      <c r="B127" s="11" t="s">
        <v>520</v>
      </c>
      <c r="C127" s="11" t="s">
        <v>27</v>
      </c>
      <c r="D127" s="11" t="s">
        <v>78</v>
      </c>
      <c r="E127" s="17"/>
      <c r="F127" s="17">
        <v>500</v>
      </c>
      <c r="G127" s="90">
        <f t="shared" si="3"/>
        <v>0.88003379329766263</v>
      </c>
      <c r="H127" s="90">
        <v>568.16</v>
      </c>
      <c r="I127" s="13">
        <f t="shared" si="4"/>
        <v>-3682175</v>
      </c>
      <c r="J127" s="11" t="s">
        <v>187</v>
      </c>
      <c r="K127" s="14" t="s">
        <v>83</v>
      </c>
      <c r="L127" s="14" t="s">
        <v>1118</v>
      </c>
      <c r="M127" s="14" t="s">
        <v>81</v>
      </c>
      <c r="N127" s="14" t="s">
        <v>1128</v>
      </c>
      <c r="O127" s="14" t="s">
        <v>1062</v>
      </c>
      <c r="P127" s="74"/>
      <c r="Q127" s="6"/>
    </row>
    <row r="128" spans="1:17">
      <c r="A128" s="79">
        <v>43649</v>
      </c>
      <c r="B128" s="11" t="s">
        <v>521</v>
      </c>
      <c r="C128" s="11" t="s">
        <v>27</v>
      </c>
      <c r="D128" s="11" t="s">
        <v>78</v>
      </c>
      <c r="E128" s="17"/>
      <c r="F128" s="17">
        <v>500</v>
      </c>
      <c r="G128" s="90">
        <f t="shared" si="3"/>
        <v>0.88003379329766263</v>
      </c>
      <c r="H128" s="90">
        <v>568.16</v>
      </c>
      <c r="I128" s="13">
        <f t="shared" si="4"/>
        <v>-3682675</v>
      </c>
      <c r="J128" s="11" t="s">
        <v>187</v>
      </c>
      <c r="K128" s="14" t="s">
        <v>83</v>
      </c>
      <c r="L128" s="14" t="s">
        <v>1118</v>
      </c>
      <c r="M128" s="14" t="s">
        <v>81</v>
      </c>
      <c r="N128" s="14" t="s">
        <v>1128</v>
      </c>
      <c r="O128" s="14" t="s">
        <v>1062</v>
      </c>
      <c r="P128" s="74"/>
      <c r="Q128" s="6"/>
    </row>
    <row r="129" spans="1:17">
      <c r="A129" s="79">
        <v>43649</v>
      </c>
      <c r="B129" s="11" t="s">
        <v>522</v>
      </c>
      <c r="C129" s="11" t="s">
        <v>27</v>
      </c>
      <c r="D129" s="11" t="s">
        <v>78</v>
      </c>
      <c r="E129" s="17"/>
      <c r="F129" s="17">
        <v>500</v>
      </c>
      <c r="G129" s="90">
        <f t="shared" si="3"/>
        <v>0.88003379329766263</v>
      </c>
      <c r="H129" s="90">
        <v>568.16</v>
      </c>
      <c r="I129" s="13">
        <f t="shared" si="4"/>
        <v>-3683175</v>
      </c>
      <c r="J129" s="11" t="s">
        <v>187</v>
      </c>
      <c r="K129" s="14" t="s">
        <v>83</v>
      </c>
      <c r="L129" s="14" t="s">
        <v>1118</v>
      </c>
      <c r="M129" s="14" t="s">
        <v>81</v>
      </c>
      <c r="N129" s="14" t="s">
        <v>1128</v>
      </c>
      <c r="O129" s="14" t="s">
        <v>1062</v>
      </c>
      <c r="P129" s="74"/>
      <c r="Q129" s="6"/>
    </row>
    <row r="130" spans="1:17">
      <c r="A130" s="79">
        <v>43649</v>
      </c>
      <c r="B130" s="11" t="s">
        <v>580</v>
      </c>
      <c r="C130" s="11" t="s">
        <v>27</v>
      </c>
      <c r="D130" s="11" t="s">
        <v>78</v>
      </c>
      <c r="E130" s="12"/>
      <c r="F130" s="12">
        <v>2000</v>
      </c>
      <c r="G130" s="90">
        <f t="shared" si="3"/>
        <v>3.5201351731906505</v>
      </c>
      <c r="H130" s="90">
        <v>568.16</v>
      </c>
      <c r="I130" s="13">
        <f t="shared" si="4"/>
        <v>-3685175</v>
      </c>
      <c r="J130" s="14" t="s">
        <v>183</v>
      </c>
      <c r="K130" s="11" t="s">
        <v>83</v>
      </c>
      <c r="L130" s="14" t="s">
        <v>1118</v>
      </c>
      <c r="M130" s="14" t="s">
        <v>81</v>
      </c>
      <c r="N130" s="14" t="s">
        <v>1128</v>
      </c>
      <c r="O130" s="14" t="s">
        <v>1062</v>
      </c>
      <c r="P130" s="74"/>
      <c r="Q130" s="6"/>
    </row>
    <row r="131" spans="1:17">
      <c r="A131" s="79">
        <v>43649</v>
      </c>
      <c r="B131" s="11" t="s">
        <v>1071</v>
      </c>
      <c r="C131" s="11" t="s">
        <v>27</v>
      </c>
      <c r="D131" s="11" t="s">
        <v>78</v>
      </c>
      <c r="E131" s="12"/>
      <c r="F131" s="12">
        <v>20000</v>
      </c>
      <c r="G131" s="90">
        <f t="shared" si="3"/>
        <v>35.201351731906506</v>
      </c>
      <c r="H131" s="90">
        <v>568.16</v>
      </c>
      <c r="I131" s="13">
        <f t="shared" si="4"/>
        <v>-3705175</v>
      </c>
      <c r="J131" s="14" t="s">
        <v>183</v>
      </c>
      <c r="K131" s="11" t="s">
        <v>80</v>
      </c>
      <c r="L131" s="14" t="s">
        <v>1118</v>
      </c>
      <c r="M131" s="14" t="s">
        <v>81</v>
      </c>
      <c r="N131" s="14" t="s">
        <v>1127</v>
      </c>
      <c r="O131" s="14" t="s">
        <v>1063</v>
      </c>
      <c r="P131" s="94" t="s">
        <v>1171</v>
      </c>
      <c r="Q131" s="6"/>
    </row>
    <row r="132" spans="1:17">
      <c r="A132" s="79">
        <v>43649</v>
      </c>
      <c r="B132" s="11" t="s">
        <v>1070</v>
      </c>
      <c r="C132" s="11" t="s">
        <v>27</v>
      </c>
      <c r="D132" s="11" t="s">
        <v>78</v>
      </c>
      <c r="E132" s="12"/>
      <c r="F132" s="12">
        <v>20000</v>
      </c>
      <c r="G132" s="90">
        <f t="shared" si="3"/>
        <v>35.201351731906506</v>
      </c>
      <c r="H132" s="90">
        <v>568.16</v>
      </c>
      <c r="I132" s="13">
        <f t="shared" si="4"/>
        <v>-3725175</v>
      </c>
      <c r="J132" s="14" t="s">
        <v>183</v>
      </c>
      <c r="K132" s="11" t="s">
        <v>80</v>
      </c>
      <c r="L132" s="14" t="s">
        <v>1118</v>
      </c>
      <c r="M132" s="14" t="s">
        <v>81</v>
      </c>
      <c r="N132" s="14" t="s">
        <v>1127</v>
      </c>
      <c r="O132" s="14" t="s">
        <v>1063</v>
      </c>
      <c r="P132" s="94" t="s">
        <v>1171</v>
      </c>
      <c r="Q132" s="6"/>
    </row>
    <row r="133" spans="1:17">
      <c r="A133" s="79">
        <v>43649</v>
      </c>
      <c r="B133" s="11" t="s">
        <v>649</v>
      </c>
      <c r="C133" s="11" t="s">
        <v>27</v>
      </c>
      <c r="D133" s="11" t="s">
        <v>78</v>
      </c>
      <c r="E133" s="16"/>
      <c r="F133" s="16">
        <v>1000</v>
      </c>
      <c r="G133" s="90">
        <f t="shared" si="3"/>
        <v>1.7600675865953253</v>
      </c>
      <c r="H133" s="90">
        <v>568.16</v>
      </c>
      <c r="I133" s="13">
        <f t="shared" si="4"/>
        <v>-3726175</v>
      </c>
      <c r="J133" s="14" t="s">
        <v>647</v>
      </c>
      <c r="K133" s="14" t="s">
        <v>83</v>
      </c>
      <c r="L133" s="14" t="s">
        <v>1118</v>
      </c>
      <c r="M133" s="14" t="s">
        <v>81</v>
      </c>
      <c r="N133" s="14" t="s">
        <v>1128</v>
      </c>
      <c r="O133" s="14" t="s">
        <v>1062</v>
      </c>
      <c r="P133" s="74"/>
      <c r="Q133" s="6"/>
    </row>
    <row r="134" spans="1:17">
      <c r="A134" s="79">
        <v>43649</v>
      </c>
      <c r="B134" s="11" t="s">
        <v>650</v>
      </c>
      <c r="C134" s="11" t="s">
        <v>27</v>
      </c>
      <c r="D134" s="11" t="s">
        <v>78</v>
      </c>
      <c r="E134" s="16"/>
      <c r="F134" s="16">
        <v>1000</v>
      </c>
      <c r="G134" s="90">
        <f t="shared" si="3"/>
        <v>1.7600675865953253</v>
      </c>
      <c r="H134" s="90">
        <v>568.16</v>
      </c>
      <c r="I134" s="13">
        <f t="shared" si="4"/>
        <v>-3727175</v>
      </c>
      <c r="J134" s="14" t="s">
        <v>647</v>
      </c>
      <c r="K134" s="14" t="s">
        <v>83</v>
      </c>
      <c r="L134" s="14" t="s">
        <v>1118</v>
      </c>
      <c r="M134" s="14" t="s">
        <v>81</v>
      </c>
      <c r="N134" s="14" t="s">
        <v>1128</v>
      </c>
      <c r="O134" s="14" t="s">
        <v>1062</v>
      </c>
      <c r="P134" s="74"/>
      <c r="Q134" s="6"/>
    </row>
    <row r="135" spans="1:17">
      <c r="A135" s="79">
        <v>43649</v>
      </c>
      <c r="B135" s="14" t="s">
        <v>684</v>
      </c>
      <c r="C135" s="11" t="s">
        <v>27</v>
      </c>
      <c r="D135" s="14" t="s">
        <v>165</v>
      </c>
      <c r="E135" s="15"/>
      <c r="F135" s="15">
        <v>2000</v>
      </c>
      <c r="G135" s="90">
        <f t="shared" si="3"/>
        <v>3.5283325100557477</v>
      </c>
      <c r="H135" s="90">
        <v>566.84</v>
      </c>
      <c r="I135" s="13">
        <f t="shared" si="4"/>
        <v>-3729175</v>
      </c>
      <c r="J135" s="14" t="s">
        <v>178</v>
      </c>
      <c r="K135" s="14" t="s">
        <v>83</v>
      </c>
      <c r="L135" s="14" t="s">
        <v>1197</v>
      </c>
      <c r="M135" s="14" t="s">
        <v>81</v>
      </c>
      <c r="N135" s="14" t="s">
        <v>1128</v>
      </c>
      <c r="O135" s="14" t="s">
        <v>1062</v>
      </c>
      <c r="P135" s="74"/>
      <c r="Q135" s="6"/>
    </row>
    <row r="136" spans="1:17">
      <c r="A136" s="79">
        <v>43649</v>
      </c>
      <c r="B136" s="14" t="s">
        <v>685</v>
      </c>
      <c r="C136" s="14" t="s">
        <v>170</v>
      </c>
      <c r="D136" s="14" t="s">
        <v>165</v>
      </c>
      <c r="E136" s="15"/>
      <c r="F136" s="15">
        <v>1000</v>
      </c>
      <c r="G136" s="90">
        <f t="shared" si="3"/>
        <v>1.7641662550278738</v>
      </c>
      <c r="H136" s="90">
        <v>566.84</v>
      </c>
      <c r="I136" s="13">
        <f t="shared" si="4"/>
        <v>-3730175</v>
      </c>
      <c r="J136" s="14" t="s">
        <v>178</v>
      </c>
      <c r="K136" s="14" t="s">
        <v>83</v>
      </c>
      <c r="L136" s="14" t="s">
        <v>1197</v>
      </c>
      <c r="M136" s="14" t="s">
        <v>81</v>
      </c>
      <c r="N136" s="14" t="s">
        <v>1128</v>
      </c>
      <c r="O136" s="14" t="s">
        <v>1062</v>
      </c>
      <c r="P136" s="74"/>
      <c r="Q136" s="6"/>
    </row>
    <row r="137" spans="1:17">
      <c r="A137" s="79">
        <v>43649</v>
      </c>
      <c r="B137" s="14" t="s">
        <v>688</v>
      </c>
      <c r="C137" s="11" t="s">
        <v>27</v>
      </c>
      <c r="D137" s="14" t="s">
        <v>165</v>
      </c>
      <c r="E137" s="15"/>
      <c r="F137" s="15">
        <v>2000</v>
      </c>
      <c r="G137" s="90">
        <f t="shared" si="3"/>
        <v>3.5283325100557477</v>
      </c>
      <c r="H137" s="90">
        <v>566.84</v>
      </c>
      <c r="I137" s="13">
        <f t="shared" si="4"/>
        <v>-3732175</v>
      </c>
      <c r="J137" s="14" t="s">
        <v>178</v>
      </c>
      <c r="K137" s="14" t="s">
        <v>83</v>
      </c>
      <c r="L137" s="14" t="s">
        <v>1197</v>
      </c>
      <c r="M137" s="14" t="s">
        <v>81</v>
      </c>
      <c r="N137" s="14" t="s">
        <v>1128</v>
      </c>
      <c r="O137" s="14" t="s">
        <v>1062</v>
      </c>
      <c r="P137" s="74"/>
      <c r="Q137" s="6"/>
    </row>
    <row r="138" spans="1:17">
      <c r="A138" s="79">
        <v>43649</v>
      </c>
      <c r="B138" s="11" t="s">
        <v>713</v>
      </c>
      <c r="C138" s="11" t="s">
        <v>27</v>
      </c>
      <c r="D138" s="11" t="s">
        <v>78</v>
      </c>
      <c r="E138" s="15"/>
      <c r="F138" s="15">
        <v>300</v>
      </c>
      <c r="G138" s="90">
        <f t="shared" si="3"/>
        <v>0.52802027597859758</v>
      </c>
      <c r="H138" s="90">
        <v>568.16</v>
      </c>
      <c r="I138" s="13">
        <f t="shared" si="4"/>
        <v>-3732475</v>
      </c>
      <c r="J138" s="14" t="s">
        <v>176</v>
      </c>
      <c r="K138" s="11" t="s">
        <v>83</v>
      </c>
      <c r="L138" s="14" t="s">
        <v>1118</v>
      </c>
      <c r="M138" s="14" t="s">
        <v>81</v>
      </c>
      <c r="N138" s="14" t="s">
        <v>1128</v>
      </c>
      <c r="O138" s="14" t="s">
        <v>1062</v>
      </c>
      <c r="P138" s="74"/>
      <c r="Q138" s="6"/>
    </row>
    <row r="139" spans="1:17">
      <c r="A139" s="79">
        <v>43649</v>
      </c>
      <c r="B139" s="11" t="s">
        <v>714</v>
      </c>
      <c r="C139" s="11" t="s">
        <v>27</v>
      </c>
      <c r="D139" s="11" t="s">
        <v>78</v>
      </c>
      <c r="E139" s="15"/>
      <c r="F139" s="15">
        <v>300</v>
      </c>
      <c r="G139" s="90">
        <f t="shared" si="3"/>
        <v>0.52802027597859758</v>
      </c>
      <c r="H139" s="90">
        <v>568.16</v>
      </c>
      <c r="I139" s="13">
        <f t="shared" si="4"/>
        <v>-3732775</v>
      </c>
      <c r="J139" s="14" t="s">
        <v>176</v>
      </c>
      <c r="K139" s="11" t="s">
        <v>83</v>
      </c>
      <c r="L139" s="14" t="s">
        <v>1118</v>
      </c>
      <c r="M139" s="14" t="s">
        <v>81</v>
      </c>
      <c r="N139" s="14" t="s">
        <v>1128</v>
      </c>
      <c r="O139" s="14" t="s">
        <v>1062</v>
      </c>
      <c r="P139" s="74"/>
      <c r="Q139" s="6"/>
    </row>
    <row r="140" spans="1:17">
      <c r="A140" s="79">
        <v>43649</v>
      </c>
      <c r="B140" s="11" t="s">
        <v>715</v>
      </c>
      <c r="C140" s="11" t="s">
        <v>27</v>
      </c>
      <c r="D140" s="11" t="s">
        <v>78</v>
      </c>
      <c r="E140" s="15"/>
      <c r="F140" s="15">
        <v>300</v>
      </c>
      <c r="G140" s="90">
        <f t="shared" ref="G140:G203" si="5">+F140/H140</f>
        <v>0.52802027597859758</v>
      </c>
      <c r="H140" s="90">
        <v>568.16</v>
      </c>
      <c r="I140" s="13">
        <f t="shared" si="4"/>
        <v>-3733075</v>
      </c>
      <c r="J140" s="14" t="s">
        <v>176</v>
      </c>
      <c r="K140" s="11" t="s">
        <v>83</v>
      </c>
      <c r="L140" s="14" t="s">
        <v>1118</v>
      </c>
      <c r="M140" s="14" t="s">
        <v>81</v>
      </c>
      <c r="N140" s="14" t="s">
        <v>1128</v>
      </c>
      <c r="O140" s="14" t="s">
        <v>1062</v>
      </c>
      <c r="P140" s="74"/>
      <c r="Q140" s="6"/>
    </row>
    <row r="141" spans="1:17">
      <c r="A141" s="79">
        <v>43649</v>
      </c>
      <c r="B141" s="11" t="s">
        <v>716</v>
      </c>
      <c r="C141" s="11" t="s">
        <v>27</v>
      </c>
      <c r="D141" s="11" t="s">
        <v>78</v>
      </c>
      <c r="E141" s="15"/>
      <c r="F141" s="15">
        <v>300</v>
      </c>
      <c r="G141" s="90">
        <f t="shared" si="5"/>
        <v>0.52802027597859758</v>
      </c>
      <c r="H141" s="90">
        <v>568.16</v>
      </c>
      <c r="I141" s="13">
        <f t="shared" si="4"/>
        <v>-3733375</v>
      </c>
      <c r="J141" s="14" t="s">
        <v>176</v>
      </c>
      <c r="K141" s="11" t="s">
        <v>83</v>
      </c>
      <c r="L141" s="14" t="s">
        <v>1118</v>
      </c>
      <c r="M141" s="14" t="s">
        <v>81</v>
      </c>
      <c r="N141" s="14" t="s">
        <v>1128</v>
      </c>
      <c r="O141" s="14" t="s">
        <v>1062</v>
      </c>
      <c r="P141" s="74"/>
      <c r="Q141" s="6"/>
    </row>
    <row r="142" spans="1:17">
      <c r="A142" s="79">
        <v>43649</v>
      </c>
      <c r="B142" s="11" t="s">
        <v>709</v>
      </c>
      <c r="C142" s="11" t="s">
        <v>27</v>
      </c>
      <c r="D142" s="11" t="s">
        <v>78</v>
      </c>
      <c r="E142" s="15"/>
      <c r="F142" s="15">
        <v>300</v>
      </c>
      <c r="G142" s="90">
        <f t="shared" si="5"/>
        <v>0.52802027597859758</v>
      </c>
      <c r="H142" s="90">
        <v>568.16</v>
      </c>
      <c r="I142" s="13">
        <f t="shared" si="4"/>
        <v>-3733675</v>
      </c>
      <c r="J142" s="14" t="s">
        <v>176</v>
      </c>
      <c r="K142" s="11" t="s">
        <v>83</v>
      </c>
      <c r="L142" s="14" t="s">
        <v>1118</v>
      </c>
      <c r="M142" s="14" t="s">
        <v>81</v>
      </c>
      <c r="N142" s="14" t="s">
        <v>1128</v>
      </c>
      <c r="O142" s="14" t="s">
        <v>1062</v>
      </c>
      <c r="P142" s="74"/>
      <c r="Q142" s="6"/>
    </row>
    <row r="143" spans="1:17">
      <c r="A143" s="79">
        <v>43649</v>
      </c>
      <c r="B143" s="11" t="s">
        <v>717</v>
      </c>
      <c r="C143" s="11" t="s">
        <v>27</v>
      </c>
      <c r="D143" s="11" t="s">
        <v>78</v>
      </c>
      <c r="E143" s="15"/>
      <c r="F143" s="15">
        <v>300</v>
      </c>
      <c r="G143" s="90">
        <f t="shared" si="5"/>
        <v>0.52802027597859758</v>
      </c>
      <c r="H143" s="90">
        <v>568.16</v>
      </c>
      <c r="I143" s="13">
        <f t="shared" si="4"/>
        <v>-3733975</v>
      </c>
      <c r="J143" s="14" t="s">
        <v>176</v>
      </c>
      <c r="K143" s="11" t="s">
        <v>83</v>
      </c>
      <c r="L143" s="14" t="s">
        <v>1118</v>
      </c>
      <c r="M143" s="14" t="s">
        <v>81</v>
      </c>
      <c r="N143" s="14" t="s">
        <v>1128</v>
      </c>
      <c r="O143" s="14" t="s">
        <v>1062</v>
      </c>
      <c r="P143" s="74"/>
      <c r="Q143" s="6"/>
    </row>
    <row r="144" spans="1:17">
      <c r="A144" s="79">
        <v>43649</v>
      </c>
      <c r="B144" s="11" t="s">
        <v>718</v>
      </c>
      <c r="C144" s="11" t="s">
        <v>27</v>
      </c>
      <c r="D144" s="11" t="s">
        <v>78</v>
      </c>
      <c r="E144" s="15"/>
      <c r="F144" s="15">
        <v>7000</v>
      </c>
      <c r="G144" s="90">
        <f t="shared" si="5"/>
        <v>12.320473106167277</v>
      </c>
      <c r="H144" s="90">
        <v>568.16</v>
      </c>
      <c r="I144" s="13">
        <f t="shared" si="4"/>
        <v>-3740975</v>
      </c>
      <c r="J144" s="14" t="s">
        <v>176</v>
      </c>
      <c r="K144" s="11" t="s">
        <v>80</v>
      </c>
      <c r="L144" s="14" t="s">
        <v>1118</v>
      </c>
      <c r="M144" s="14" t="s">
        <v>81</v>
      </c>
      <c r="N144" s="14" t="s">
        <v>1128</v>
      </c>
      <c r="O144" s="14" t="s">
        <v>1063</v>
      </c>
      <c r="P144" s="74"/>
      <c r="Q144" s="6"/>
    </row>
    <row r="145" spans="1:17">
      <c r="A145" s="79">
        <v>43649</v>
      </c>
      <c r="B145" s="11" t="s">
        <v>719</v>
      </c>
      <c r="C145" s="11" t="s">
        <v>27</v>
      </c>
      <c r="D145" s="11" t="s">
        <v>78</v>
      </c>
      <c r="E145" s="15"/>
      <c r="F145" s="15">
        <v>300</v>
      </c>
      <c r="G145" s="90">
        <f t="shared" si="5"/>
        <v>0.52802027597859758</v>
      </c>
      <c r="H145" s="90">
        <v>568.16</v>
      </c>
      <c r="I145" s="13">
        <f t="shared" si="4"/>
        <v>-3741275</v>
      </c>
      <c r="J145" s="14" t="s">
        <v>176</v>
      </c>
      <c r="K145" s="11" t="s">
        <v>83</v>
      </c>
      <c r="L145" s="14" t="s">
        <v>1118</v>
      </c>
      <c r="M145" s="14" t="s">
        <v>81</v>
      </c>
      <c r="N145" s="14" t="s">
        <v>1128</v>
      </c>
      <c r="O145" s="14" t="s">
        <v>1062</v>
      </c>
      <c r="P145" s="74"/>
      <c r="Q145" s="6"/>
    </row>
    <row r="146" spans="1:17">
      <c r="A146" s="79">
        <v>43649</v>
      </c>
      <c r="B146" s="11" t="s">
        <v>704</v>
      </c>
      <c r="C146" s="11" t="s">
        <v>27</v>
      </c>
      <c r="D146" s="11" t="s">
        <v>78</v>
      </c>
      <c r="E146" s="15"/>
      <c r="F146" s="15">
        <v>300</v>
      </c>
      <c r="G146" s="90">
        <f t="shared" si="5"/>
        <v>0.52802027597859758</v>
      </c>
      <c r="H146" s="90">
        <v>568.16</v>
      </c>
      <c r="I146" s="13">
        <f t="shared" si="4"/>
        <v>-3741575</v>
      </c>
      <c r="J146" s="14" t="s">
        <v>176</v>
      </c>
      <c r="K146" s="11" t="s">
        <v>83</v>
      </c>
      <c r="L146" s="14" t="s">
        <v>1118</v>
      </c>
      <c r="M146" s="14" t="s">
        <v>81</v>
      </c>
      <c r="N146" s="14" t="s">
        <v>1128</v>
      </c>
      <c r="O146" s="14" t="s">
        <v>1062</v>
      </c>
      <c r="P146" s="74"/>
      <c r="Q146" s="6"/>
    </row>
    <row r="147" spans="1:17">
      <c r="A147" s="79">
        <v>43649</v>
      </c>
      <c r="B147" s="11" t="s">
        <v>567</v>
      </c>
      <c r="C147" s="11" t="s">
        <v>27</v>
      </c>
      <c r="D147" s="11" t="s">
        <v>78</v>
      </c>
      <c r="E147" s="15"/>
      <c r="F147" s="15">
        <v>300</v>
      </c>
      <c r="G147" s="90">
        <f t="shared" si="5"/>
        <v>0.52802027597859758</v>
      </c>
      <c r="H147" s="90">
        <v>568.16</v>
      </c>
      <c r="I147" s="13">
        <f t="shared" si="4"/>
        <v>-3741875</v>
      </c>
      <c r="J147" s="14" t="s">
        <v>176</v>
      </c>
      <c r="K147" s="11" t="s">
        <v>83</v>
      </c>
      <c r="L147" s="14" t="s">
        <v>1118</v>
      </c>
      <c r="M147" s="14" t="s">
        <v>81</v>
      </c>
      <c r="N147" s="14" t="s">
        <v>1128</v>
      </c>
      <c r="O147" s="14" t="s">
        <v>1062</v>
      </c>
      <c r="P147" s="74"/>
      <c r="Q147" s="6"/>
    </row>
    <row r="148" spans="1:17">
      <c r="A148" s="79">
        <v>43649</v>
      </c>
      <c r="B148" s="14" t="s">
        <v>988</v>
      </c>
      <c r="C148" s="14" t="s">
        <v>1022</v>
      </c>
      <c r="D148" s="14" t="s">
        <v>172</v>
      </c>
      <c r="E148" s="17"/>
      <c r="F148" s="15">
        <v>3484</v>
      </c>
      <c r="G148" s="90">
        <f t="shared" si="5"/>
        <v>6.1320754716981138</v>
      </c>
      <c r="H148" s="90">
        <v>568.16</v>
      </c>
      <c r="I148" s="13">
        <f t="shared" si="4"/>
        <v>-3745359</v>
      </c>
      <c r="J148" s="14" t="s">
        <v>1136</v>
      </c>
      <c r="K148" s="11">
        <v>3126103</v>
      </c>
      <c r="L148" s="14" t="s">
        <v>1118</v>
      </c>
      <c r="M148" s="14" t="s">
        <v>81</v>
      </c>
      <c r="N148" s="14" t="s">
        <v>1128</v>
      </c>
      <c r="O148" s="14" t="s">
        <v>1063</v>
      </c>
      <c r="P148" s="74"/>
      <c r="Q148" s="6"/>
    </row>
    <row r="149" spans="1:17">
      <c r="A149" s="79">
        <v>43650</v>
      </c>
      <c r="B149" s="11" t="s">
        <v>23</v>
      </c>
      <c r="C149" s="11" t="s">
        <v>27</v>
      </c>
      <c r="D149" s="14" t="s">
        <v>20</v>
      </c>
      <c r="E149" s="12"/>
      <c r="F149" s="12">
        <v>1000</v>
      </c>
      <c r="G149" s="90">
        <f t="shared" si="5"/>
        <v>1.811889619684369</v>
      </c>
      <c r="H149" s="90">
        <v>551.91</v>
      </c>
      <c r="I149" s="13">
        <f t="shared" si="4"/>
        <v>-3746359</v>
      </c>
      <c r="J149" s="14" t="s">
        <v>21</v>
      </c>
      <c r="K149" s="11" t="s">
        <v>22</v>
      </c>
      <c r="L149" s="14" t="s">
        <v>1117</v>
      </c>
      <c r="M149" s="14" t="s">
        <v>81</v>
      </c>
      <c r="N149" s="14" t="s">
        <v>1128</v>
      </c>
      <c r="O149" s="14" t="s">
        <v>1062</v>
      </c>
      <c r="P149" s="74"/>
      <c r="Q149" s="6"/>
    </row>
    <row r="150" spans="1:17">
      <c r="A150" s="79">
        <v>43650</v>
      </c>
      <c r="B150" s="11" t="s">
        <v>26</v>
      </c>
      <c r="C150" s="11" t="s">
        <v>27</v>
      </c>
      <c r="D150" s="14" t="s">
        <v>20</v>
      </c>
      <c r="E150" s="12"/>
      <c r="F150" s="12">
        <v>1000</v>
      </c>
      <c r="G150" s="90">
        <f t="shared" si="5"/>
        <v>1.811889619684369</v>
      </c>
      <c r="H150" s="90">
        <v>551.91</v>
      </c>
      <c r="I150" s="13">
        <f t="shared" si="4"/>
        <v>-3747359</v>
      </c>
      <c r="J150" s="14" t="s">
        <v>21</v>
      </c>
      <c r="K150" s="11" t="s">
        <v>22</v>
      </c>
      <c r="L150" s="14" t="s">
        <v>1117</v>
      </c>
      <c r="M150" s="14" t="s">
        <v>81</v>
      </c>
      <c r="N150" s="14" t="s">
        <v>1128</v>
      </c>
      <c r="O150" s="14" t="s">
        <v>1062</v>
      </c>
      <c r="P150" s="74"/>
      <c r="Q150" s="6"/>
    </row>
    <row r="151" spans="1:17">
      <c r="A151" s="79">
        <v>43650</v>
      </c>
      <c r="B151" s="11" t="s">
        <v>28</v>
      </c>
      <c r="C151" s="11" t="s">
        <v>27</v>
      </c>
      <c r="D151" s="14" t="s">
        <v>20</v>
      </c>
      <c r="E151" s="12"/>
      <c r="F151" s="12">
        <v>1000</v>
      </c>
      <c r="G151" s="90">
        <f t="shared" si="5"/>
        <v>1.811889619684369</v>
      </c>
      <c r="H151" s="90">
        <v>551.91</v>
      </c>
      <c r="I151" s="13">
        <f t="shared" si="4"/>
        <v>-3748359</v>
      </c>
      <c r="J151" s="14" t="s">
        <v>21</v>
      </c>
      <c r="K151" s="11" t="s">
        <v>22</v>
      </c>
      <c r="L151" s="14" t="s">
        <v>1117</v>
      </c>
      <c r="M151" s="14" t="s">
        <v>81</v>
      </c>
      <c r="N151" s="14" t="s">
        <v>1128</v>
      </c>
      <c r="O151" s="14" t="s">
        <v>1062</v>
      </c>
      <c r="P151" s="74"/>
      <c r="Q151" s="6"/>
    </row>
    <row r="152" spans="1:17">
      <c r="A152" s="79">
        <v>43650</v>
      </c>
      <c r="B152" s="11" t="s">
        <v>29</v>
      </c>
      <c r="C152" s="11" t="s">
        <v>27</v>
      </c>
      <c r="D152" s="14" t="s">
        <v>20</v>
      </c>
      <c r="E152" s="12"/>
      <c r="F152" s="12">
        <v>1500</v>
      </c>
      <c r="G152" s="90">
        <f t="shared" si="5"/>
        <v>2.7178344295265533</v>
      </c>
      <c r="H152" s="90">
        <v>551.91</v>
      </c>
      <c r="I152" s="13">
        <f t="shared" si="4"/>
        <v>-3749859</v>
      </c>
      <c r="J152" s="14" t="s">
        <v>21</v>
      </c>
      <c r="K152" s="11" t="s">
        <v>22</v>
      </c>
      <c r="L152" s="14" t="s">
        <v>1117</v>
      </c>
      <c r="M152" s="14" t="s">
        <v>81</v>
      </c>
      <c r="N152" s="14" t="s">
        <v>1128</v>
      </c>
      <c r="O152" s="14" t="s">
        <v>1062</v>
      </c>
      <c r="P152" s="74"/>
      <c r="Q152" s="6"/>
    </row>
    <row r="153" spans="1:17" ht="16.5">
      <c r="A153" s="79">
        <v>43650</v>
      </c>
      <c r="B153" s="11" t="s">
        <v>30</v>
      </c>
      <c r="C153" s="11" t="s">
        <v>27</v>
      </c>
      <c r="D153" s="14" t="s">
        <v>20</v>
      </c>
      <c r="E153" s="12"/>
      <c r="F153" s="12">
        <v>15000</v>
      </c>
      <c r="G153" s="90">
        <f t="shared" si="5"/>
        <v>27.178344295265536</v>
      </c>
      <c r="H153" s="90">
        <v>551.91</v>
      </c>
      <c r="I153" s="13">
        <f t="shared" si="4"/>
        <v>-3764859</v>
      </c>
      <c r="J153" s="14" t="s">
        <v>21</v>
      </c>
      <c r="K153" s="11" t="s">
        <v>1072</v>
      </c>
      <c r="L153" s="14" t="s">
        <v>1117</v>
      </c>
      <c r="M153" s="14" t="s">
        <v>81</v>
      </c>
      <c r="N153" s="14" t="s">
        <v>1128</v>
      </c>
      <c r="O153" s="14" t="s">
        <v>1063</v>
      </c>
      <c r="P153" s="74"/>
      <c r="Q153" s="1"/>
    </row>
    <row r="154" spans="1:17">
      <c r="A154" s="79">
        <v>43650</v>
      </c>
      <c r="B154" s="14" t="s">
        <v>274</v>
      </c>
      <c r="C154" s="11" t="s">
        <v>27</v>
      </c>
      <c r="D154" s="11" t="s">
        <v>78</v>
      </c>
      <c r="E154" s="15"/>
      <c r="F154" s="15">
        <v>2000</v>
      </c>
      <c r="G154" s="90">
        <f t="shared" si="5"/>
        <v>3.5201351731906505</v>
      </c>
      <c r="H154" s="90">
        <v>568.16</v>
      </c>
      <c r="I154" s="13">
        <f t="shared" ref="I154:I217" si="6">I153+E154-F154</f>
        <v>-3766859</v>
      </c>
      <c r="J154" s="14" t="s">
        <v>24</v>
      </c>
      <c r="K154" s="14" t="s">
        <v>83</v>
      </c>
      <c r="L154" s="14" t="s">
        <v>1118</v>
      </c>
      <c r="M154" s="14" t="s">
        <v>81</v>
      </c>
      <c r="N154" s="14" t="s">
        <v>1128</v>
      </c>
      <c r="O154" s="14" t="s">
        <v>1062</v>
      </c>
      <c r="P154" s="74"/>
      <c r="Q154" s="6"/>
    </row>
    <row r="155" spans="1:17">
      <c r="A155" s="79">
        <v>43650</v>
      </c>
      <c r="B155" s="14" t="s">
        <v>1042</v>
      </c>
      <c r="C155" s="14" t="s">
        <v>174</v>
      </c>
      <c r="D155" s="14" t="s">
        <v>172</v>
      </c>
      <c r="E155" s="15"/>
      <c r="F155" s="15">
        <v>800</v>
      </c>
      <c r="G155" s="90">
        <f t="shared" si="5"/>
        <v>1.4080540692762602</v>
      </c>
      <c r="H155" s="90">
        <v>568.16</v>
      </c>
      <c r="I155" s="13">
        <f t="shared" si="6"/>
        <v>-3767659</v>
      </c>
      <c r="J155" s="14" t="s">
        <v>24</v>
      </c>
      <c r="K155" s="14" t="s">
        <v>1073</v>
      </c>
      <c r="L155" s="14" t="s">
        <v>1118</v>
      </c>
      <c r="M155" s="14" t="s">
        <v>81</v>
      </c>
      <c r="N155" s="14" t="s">
        <v>1128</v>
      </c>
      <c r="O155" s="14" t="s">
        <v>1063</v>
      </c>
      <c r="P155" s="74"/>
      <c r="Q155" s="6"/>
    </row>
    <row r="156" spans="1:17">
      <c r="A156" s="79">
        <v>43650</v>
      </c>
      <c r="B156" s="14" t="s">
        <v>1043</v>
      </c>
      <c r="C156" s="14" t="s">
        <v>174</v>
      </c>
      <c r="D156" s="14" t="s">
        <v>172</v>
      </c>
      <c r="E156" s="15"/>
      <c r="F156" s="15">
        <v>7500</v>
      </c>
      <c r="G156" s="90">
        <f t="shared" si="5"/>
        <v>13.200506899464941</v>
      </c>
      <c r="H156" s="90">
        <v>568.16</v>
      </c>
      <c r="I156" s="13">
        <f t="shared" si="6"/>
        <v>-3775159</v>
      </c>
      <c r="J156" s="14" t="s">
        <v>24</v>
      </c>
      <c r="K156" s="14" t="s">
        <v>1074</v>
      </c>
      <c r="L156" s="14" t="s">
        <v>1118</v>
      </c>
      <c r="M156" s="14" t="s">
        <v>81</v>
      </c>
      <c r="N156" s="14" t="s">
        <v>1128</v>
      </c>
      <c r="O156" s="14" t="s">
        <v>1063</v>
      </c>
      <c r="P156" s="74"/>
      <c r="Q156" s="6"/>
    </row>
    <row r="157" spans="1:17">
      <c r="A157" s="79">
        <v>43650</v>
      </c>
      <c r="B157" s="14" t="s">
        <v>299</v>
      </c>
      <c r="C157" s="11" t="s">
        <v>27</v>
      </c>
      <c r="D157" s="14" t="s">
        <v>180</v>
      </c>
      <c r="E157" s="15"/>
      <c r="F157" s="15">
        <v>1000</v>
      </c>
      <c r="G157" s="90">
        <f t="shared" si="5"/>
        <v>1.7600675865953253</v>
      </c>
      <c r="H157" s="90">
        <v>568.16</v>
      </c>
      <c r="I157" s="13">
        <f t="shared" si="6"/>
        <v>-3776159</v>
      </c>
      <c r="J157" s="14" t="s">
        <v>179</v>
      </c>
      <c r="K157" s="14" t="s">
        <v>83</v>
      </c>
      <c r="L157" s="14" t="s">
        <v>1118</v>
      </c>
      <c r="M157" s="14" t="s">
        <v>81</v>
      </c>
      <c r="N157" s="14" t="s">
        <v>1128</v>
      </c>
      <c r="O157" s="14" t="s">
        <v>1062</v>
      </c>
      <c r="P157" s="74"/>
      <c r="Q157" s="6"/>
    </row>
    <row r="158" spans="1:17">
      <c r="A158" s="79">
        <v>43650</v>
      </c>
      <c r="B158" s="14" t="s">
        <v>299</v>
      </c>
      <c r="C158" s="11" t="s">
        <v>27</v>
      </c>
      <c r="D158" s="14" t="s">
        <v>180</v>
      </c>
      <c r="E158" s="15"/>
      <c r="F158" s="15">
        <v>1000</v>
      </c>
      <c r="G158" s="90">
        <f t="shared" si="5"/>
        <v>1.7600675865953253</v>
      </c>
      <c r="H158" s="90">
        <v>568.16</v>
      </c>
      <c r="I158" s="13">
        <f t="shared" si="6"/>
        <v>-3777159</v>
      </c>
      <c r="J158" s="14" t="s">
        <v>179</v>
      </c>
      <c r="K158" s="14" t="s">
        <v>83</v>
      </c>
      <c r="L158" s="14" t="s">
        <v>1118</v>
      </c>
      <c r="M158" s="14" t="s">
        <v>81</v>
      </c>
      <c r="N158" s="14" t="s">
        <v>1128</v>
      </c>
      <c r="O158" s="14" t="s">
        <v>1062</v>
      </c>
      <c r="P158" s="74"/>
      <c r="Q158" s="6"/>
    </row>
    <row r="159" spans="1:17">
      <c r="A159" s="79">
        <v>43650</v>
      </c>
      <c r="B159" s="14" t="s">
        <v>347</v>
      </c>
      <c r="C159" s="11" t="s">
        <v>27</v>
      </c>
      <c r="D159" s="14" t="s">
        <v>20</v>
      </c>
      <c r="E159" s="12"/>
      <c r="F159" s="12">
        <v>1000</v>
      </c>
      <c r="G159" s="90">
        <f t="shared" si="5"/>
        <v>1.811889619684369</v>
      </c>
      <c r="H159" s="90">
        <v>551.91</v>
      </c>
      <c r="I159" s="13">
        <f t="shared" si="6"/>
        <v>-3778159</v>
      </c>
      <c r="J159" s="14" t="s">
        <v>335</v>
      </c>
      <c r="K159" s="11" t="s">
        <v>83</v>
      </c>
      <c r="L159" s="14" t="s">
        <v>1117</v>
      </c>
      <c r="M159" s="14" t="s">
        <v>81</v>
      </c>
      <c r="N159" s="14" t="s">
        <v>1128</v>
      </c>
      <c r="O159" s="14" t="s">
        <v>1062</v>
      </c>
      <c r="P159" s="74"/>
      <c r="Q159" s="6"/>
    </row>
    <row r="160" spans="1:17" ht="16.5">
      <c r="A160" s="79">
        <v>43650</v>
      </c>
      <c r="B160" s="14" t="s">
        <v>348</v>
      </c>
      <c r="C160" s="11" t="s">
        <v>119</v>
      </c>
      <c r="D160" s="14" t="s">
        <v>20</v>
      </c>
      <c r="E160" s="12"/>
      <c r="F160" s="12">
        <v>15000</v>
      </c>
      <c r="G160" s="90">
        <f t="shared" si="5"/>
        <v>27.178344295265536</v>
      </c>
      <c r="H160" s="90">
        <v>551.91</v>
      </c>
      <c r="I160" s="13">
        <f t="shared" si="6"/>
        <v>-3793159</v>
      </c>
      <c r="J160" s="14" t="s">
        <v>335</v>
      </c>
      <c r="K160" s="11">
        <v>3</v>
      </c>
      <c r="L160" s="14" t="s">
        <v>1117</v>
      </c>
      <c r="M160" s="14" t="s">
        <v>81</v>
      </c>
      <c r="N160" s="14" t="s">
        <v>1128</v>
      </c>
      <c r="O160" s="14" t="s">
        <v>1063</v>
      </c>
      <c r="P160" s="74"/>
      <c r="Q160" s="1"/>
    </row>
    <row r="161" spans="1:17">
      <c r="A161" s="79">
        <v>43650</v>
      </c>
      <c r="B161" s="14" t="s">
        <v>349</v>
      </c>
      <c r="C161" s="11" t="s">
        <v>27</v>
      </c>
      <c r="D161" s="14" t="s">
        <v>20</v>
      </c>
      <c r="E161" s="12"/>
      <c r="F161" s="12">
        <v>500</v>
      </c>
      <c r="G161" s="90">
        <f t="shared" si="5"/>
        <v>0.90594480984218451</v>
      </c>
      <c r="H161" s="90">
        <v>551.91</v>
      </c>
      <c r="I161" s="13">
        <f t="shared" si="6"/>
        <v>-3793659</v>
      </c>
      <c r="J161" s="14" t="s">
        <v>335</v>
      </c>
      <c r="K161" s="11" t="s">
        <v>83</v>
      </c>
      <c r="L161" s="14" t="s">
        <v>1117</v>
      </c>
      <c r="M161" s="14" t="s">
        <v>81</v>
      </c>
      <c r="N161" s="14" t="s">
        <v>1128</v>
      </c>
      <c r="O161" s="14" t="s">
        <v>1062</v>
      </c>
      <c r="P161" s="74"/>
      <c r="Q161" s="6"/>
    </row>
    <row r="162" spans="1:17">
      <c r="A162" s="79">
        <v>43650</v>
      </c>
      <c r="B162" s="14" t="s">
        <v>58</v>
      </c>
      <c r="C162" s="14" t="s">
        <v>350</v>
      </c>
      <c r="D162" s="14" t="s">
        <v>20</v>
      </c>
      <c r="E162" s="12"/>
      <c r="F162" s="12">
        <v>5000</v>
      </c>
      <c r="G162" s="90">
        <f t="shared" si="5"/>
        <v>9.0594480984218446</v>
      </c>
      <c r="H162" s="90">
        <v>551.91</v>
      </c>
      <c r="I162" s="13">
        <f t="shared" si="6"/>
        <v>-3798659</v>
      </c>
      <c r="J162" s="14" t="s">
        <v>335</v>
      </c>
      <c r="K162" s="11" t="s">
        <v>83</v>
      </c>
      <c r="L162" s="14" t="s">
        <v>1117</v>
      </c>
      <c r="M162" s="14" t="s">
        <v>81</v>
      </c>
      <c r="N162" s="14" t="s">
        <v>1128</v>
      </c>
      <c r="O162" s="14" t="s">
        <v>1062</v>
      </c>
      <c r="P162" s="74"/>
      <c r="Q162" s="6"/>
    </row>
    <row r="163" spans="1:17">
      <c r="A163" s="79">
        <v>43650</v>
      </c>
      <c r="B163" s="14" t="s">
        <v>351</v>
      </c>
      <c r="C163" s="11" t="s">
        <v>27</v>
      </c>
      <c r="D163" s="14" t="s">
        <v>20</v>
      </c>
      <c r="E163" s="12"/>
      <c r="F163" s="12">
        <v>1000</v>
      </c>
      <c r="G163" s="90">
        <f t="shared" si="5"/>
        <v>1.811889619684369</v>
      </c>
      <c r="H163" s="90">
        <v>551.91</v>
      </c>
      <c r="I163" s="13">
        <f t="shared" si="6"/>
        <v>-3799659</v>
      </c>
      <c r="J163" s="14" t="s">
        <v>335</v>
      </c>
      <c r="K163" s="11" t="s">
        <v>83</v>
      </c>
      <c r="L163" s="14" t="s">
        <v>1117</v>
      </c>
      <c r="M163" s="14" t="s">
        <v>81</v>
      </c>
      <c r="N163" s="14" t="s">
        <v>1128</v>
      </c>
      <c r="O163" s="14" t="s">
        <v>1062</v>
      </c>
      <c r="P163" s="74"/>
      <c r="Q163" s="6"/>
    </row>
    <row r="164" spans="1:17">
      <c r="A164" s="79">
        <v>43650</v>
      </c>
      <c r="B164" s="14" t="s">
        <v>352</v>
      </c>
      <c r="C164" s="11" t="s">
        <v>27</v>
      </c>
      <c r="D164" s="14" t="s">
        <v>20</v>
      </c>
      <c r="E164" s="12"/>
      <c r="F164" s="12">
        <v>2000</v>
      </c>
      <c r="G164" s="90">
        <f t="shared" si="5"/>
        <v>3.623779239368738</v>
      </c>
      <c r="H164" s="90">
        <v>551.91</v>
      </c>
      <c r="I164" s="13">
        <f t="shared" si="6"/>
        <v>-3801659</v>
      </c>
      <c r="J164" s="14" t="s">
        <v>335</v>
      </c>
      <c r="K164" s="11" t="s">
        <v>83</v>
      </c>
      <c r="L164" s="14" t="s">
        <v>1117</v>
      </c>
      <c r="M164" s="14" t="s">
        <v>81</v>
      </c>
      <c r="N164" s="14" t="s">
        <v>1128</v>
      </c>
      <c r="O164" s="14" t="s">
        <v>1062</v>
      </c>
      <c r="P164" s="74"/>
      <c r="Q164" s="6"/>
    </row>
    <row r="165" spans="1:17">
      <c r="A165" s="79">
        <v>43650</v>
      </c>
      <c r="B165" s="14" t="s">
        <v>353</v>
      </c>
      <c r="C165" s="11" t="s">
        <v>27</v>
      </c>
      <c r="D165" s="14" t="s">
        <v>20</v>
      </c>
      <c r="E165" s="12"/>
      <c r="F165" s="12">
        <v>1500</v>
      </c>
      <c r="G165" s="90">
        <f t="shared" si="5"/>
        <v>2.7178344295265533</v>
      </c>
      <c r="H165" s="90">
        <v>551.91</v>
      </c>
      <c r="I165" s="13">
        <f t="shared" si="6"/>
        <v>-3803159</v>
      </c>
      <c r="J165" s="14" t="s">
        <v>335</v>
      </c>
      <c r="K165" s="11" t="s">
        <v>83</v>
      </c>
      <c r="L165" s="14" t="s">
        <v>1117</v>
      </c>
      <c r="M165" s="14" t="s">
        <v>81</v>
      </c>
      <c r="N165" s="14" t="s">
        <v>1128</v>
      </c>
      <c r="O165" s="14" t="s">
        <v>1062</v>
      </c>
      <c r="P165" s="74"/>
      <c r="Q165" s="6"/>
    </row>
    <row r="166" spans="1:17">
      <c r="A166" s="79">
        <v>43650</v>
      </c>
      <c r="B166" s="14" t="s">
        <v>354</v>
      </c>
      <c r="C166" s="14" t="s">
        <v>350</v>
      </c>
      <c r="D166" s="14" t="s">
        <v>20</v>
      </c>
      <c r="E166" s="12"/>
      <c r="F166" s="12">
        <v>10000</v>
      </c>
      <c r="G166" s="90">
        <f t="shared" si="5"/>
        <v>18.118896196843689</v>
      </c>
      <c r="H166" s="90">
        <v>551.91</v>
      </c>
      <c r="I166" s="13">
        <f t="shared" si="6"/>
        <v>-3813159</v>
      </c>
      <c r="J166" s="14" t="s">
        <v>335</v>
      </c>
      <c r="K166" s="11" t="s">
        <v>83</v>
      </c>
      <c r="L166" s="14" t="s">
        <v>1117</v>
      </c>
      <c r="M166" s="14" t="s">
        <v>81</v>
      </c>
      <c r="N166" s="14" t="s">
        <v>1128</v>
      </c>
      <c r="O166" s="14" t="s">
        <v>1062</v>
      </c>
      <c r="P166" s="74"/>
      <c r="Q166" s="6"/>
    </row>
    <row r="167" spans="1:17">
      <c r="A167" s="79">
        <v>43650</v>
      </c>
      <c r="B167" s="14" t="s">
        <v>355</v>
      </c>
      <c r="C167" s="11" t="s">
        <v>27</v>
      </c>
      <c r="D167" s="14" t="s">
        <v>20</v>
      </c>
      <c r="E167" s="12"/>
      <c r="F167" s="12">
        <v>1000</v>
      </c>
      <c r="G167" s="90">
        <f t="shared" si="5"/>
        <v>1.811889619684369</v>
      </c>
      <c r="H167" s="90">
        <v>551.91</v>
      </c>
      <c r="I167" s="13">
        <f t="shared" si="6"/>
        <v>-3814159</v>
      </c>
      <c r="J167" s="14" t="s">
        <v>335</v>
      </c>
      <c r="K167" s="11" t="s">
        <v>83</v>
      </c>
      <c r="L167" s="14" t="s">
        <v>1117</v>
      </c>
      <c r="M167" s="14" t="s">
        <v>81</v>
      </c>
      <c r="N167" s="14" t="s">
        <v>1128</v>
      </c>
      <c r="O167" s="14" t="s">
        <v>1062</v>
      </c>
      <c r="P167" s="74"/>
      <c r="Q167" s="6"/>
    </row>
    <row r="168" spans="1:17">
      <c r="A168" s="79">
        <v>43650</v>
      </c>
      <c r="B168" s="11" t="s">
        <v>523</v>
      </c>
      <c r="C168" s="11" t="s">
        <v>27</v>
      </c>
      <c r="D168" s="11" t="s">
        <v>78</v>
      </c>
      <c r="E168" s="17"/>
      <c r="F168" s="17">
        <v>500</v>
      </c>
      <c r="G168" s="90">
        <f t="shared" si="5"/>
        <v>0.88003379329766263</v>
      </c>
      <c r="H168" s="90">
        <v>568.16</v>
      </c>
      <c r="I168" s="13">
        <f t="shared" si="6"/>
        <v>-3814659</v>
      </c>
      <c r="J168" s="11" t="s">
        <v>187</v>
      </c>
      <c r="K168" s="14" t="s">
        <v>83</v>
      </c>
      <c r="L168" s="14" t="s">
        <v>1118</v>
      </c>
      <c r="M168" s="14" t="s">
        <v>81</v>
      </c>
      <c r="N168" s="14" t="s">
        <v>1128</v>
      </c>
      <c r="O168" s="14" t="s">
        <v>1062</v>
      </c>
      <c r="P168" s="74"/>
      <c r="Q168" s="6"/>
    </row>
    <row r="169" spans="1:17">
      <c r="A169" s="79">
        <v>43650</v>
      </c>
      <c r="B169" s="11" t="s">
        <v>524</v>
      </c>
      <c r="C169" s="11" t="s">
        <v>27</v>
      </c>
      <c r="D169" s="11" t="s">
        <v>78</v>
      </c>
      <c r="E169" s="17"/>
      <c r="F169" s="17">
        <v>500</v>
      </c>
      <c r="G169" s="90">
        <f t="shared" si="5"/>
        <v>0.88003379329766263</v>
      </c>
      <c r="H169" s="90">
        <v>568.16</v>
      </c>
      <c r="I169" s="13">
        <f t="shared" si="6"/>
        <v>-3815159</v>
      </c>
      <c r="J169" s="11" t="s">
        <v>187</v>
      </c>
      <c r="K169" s="14" t="s">
        <v>83</v>
      </c>
      <c r="L169" s="14" t="s">
        <v>1118</v>
      </c>
      <c r="M169" s="14" t="s">
        <v>81</v>
      </c>
      <c r="N169" s="14" t="s">
        <v>1128</v>
      </c>
      <c r="O169" s="14" t="s">
        <v>1062</v>
      </c>
      <c r="P169" s="74"/>
      <c r="Q169" s="6"/>
    </row>
    <row r="170" spans="1:17">
      <c r="A170" s="79">
        <v>43650</v>
      </c>
      <c r="B170" s="11" t="s">
        <v>525</v>
      </c>
      <c r="C170" s="11" t="s">
        <v>27</v>
      </c>
      <c r="D170" s="11" t="s">
        <v>78</v>
      </c>
      <c r="E170" s="17"/>
      <c r="F170" s="17">
        <v>500</v>
      </c>
      <c r="G170" s="90">
        <f t="shared" si="5"/>
        <v>0.88003379329766263</v>
      </c>
      <c r="H170" s="90">
        <v>568.16</v>
      </c>
      <c r="I170" s="13">
        <f t="shared" si="6"/>
        <v>-3815659</v>
      </c>
      <c r="J170" s="11" t="s">
        <v>187</v>
      </c>
      <c r="K170" s="14" t="s">
        <v>83</v>
      </c>
      <c r="L170" s="14" t="s">
        <v>1118</v>
      </c>
      <c r="M170" s="14" t="s">
        <v>81</v>
      </c>
      <c r="N170" s="14" t="s">
        <v>1128</v>
      </c>
      <c r="O170" s="14" t="s">
        <v>1062</v>
      </c>
      <c r="P170" s="74"/>
      <c r="Q170" s="6"/>
    </row>
    <row r="171" spans="1:17">
      <c r="A171" s="79">
        <v>43650</v>
      </c>
      <c r="B171" s="11" t="s">
        <v>526</v>
      </c>
      <c r="C171" s="11" t="s">
        <v>27</v>
      </c>
      <c r="D171" s="11" t="s">
        <v>78</v>
      </c>
      <c r="E171" s="17"/>
      <c r="F171" s="17">
        <v>500</v>
      </c>
      <c r="G171" s="90">
        <f t="shared" si="5"/>
        <v>0.88003379329766263</v>
      </c>
      <c r="H171" s="90">
        <v>568.16</v>
      </c>
      <c r="I171" s="13">
        <f t="shared" si="6"/>
        <v>-3816159</v>
      </c>
      <c r="J171" s="11" t="s">
        <v>187</v>
      </c>
      <c r="K171" s="14" t="s">
        <v>83</v>
      </c>
      <c r="L171" s="14" t="s">
        <v>1118</v>
      </c>
      <c r="M171" s="14" t="s">
        <v>81</v>
      </c>
      <c r="N171" s="14" t="s">
        <v>1128</v>
      </c>
      <c r="O171" s="14" t="s">
        <v>1062</v>
      </c>
      <c r="P171" s="74"/>
      <c r="Q171" s="6"/>
    </row>
    <row r="172" spans="1:17">
      <c r="A172" s="79">
        <v>43650</v>
      </c>
      <c r="B172" s="11" t="s">
        <v>527</v>
      </c>
      <c r="C172" s="11" t="s">
        <v>27</v>
      </c>
      <c r="D172" s="11" t="s">
        <v>78</v>
      </c>
      <c r="E172" s="17"/>
      <c r="F172" s="17">
        <v>500</v>
      </c>
      <c r="G172" s="90">
        <f t="shared" si="5"/>
        <v>0.88003379329766263</v>
      </c>
      <c r="H172" s="90">
        <v>568.16</v>
      </c>
      <c r="I172" s="13">
        <f t="shared" si="6"/>
        <v>-3816659</v>
      </c>
      <c r="J172" s="11" t="s">
        <v>187</v>
      </c>
      <c r="K172" s="14" t="s">
        <v>83</v>
      </c>
      <c r="L172" s="14" t="s">
        <v>1118</v>
      </c>
      <c r="M172" s="14" t="s">
        <v>81</v>
      </c>
      <c r="N172" s="14" t="s">
        <v>1128</v>
      </c>
      <c r="O172" s="14" t="s">
        <v>1062</v>
      </c>
      <c r="P172" s="74"/>
      <c r="Q172" s="6"/>
    </row>
    <row r="173" spans="1:17">
      <c r="A173" s="79">
        <v>43650</v>
      </c>
      <c r="B173" s="11" t="s">
        <v>528</v>
      </c>
      <c r="C173" s="11" t="s">
        <v>27</v>
      </c>
      <c r="D173" s="11" t="s">
        <v>78</v>
      </c>
      <c r="E173" s="17"/>
      <c r="F173" s="17">
        <v>500</v>
      </c>
      <c r="G173" s="90">
        <f t="shared" si="5"/>
        <v>0.88003379329766263</v>
      </c>
      <c r="H173" s="90">
        <v>568.16</v>
      </c>
      <c r="I173" s="13">
        <f t="shared" si="6"/>
        <v>-3817159</v>
      </c>
      <c r="J173" s="11" t="s">
        <v>187</v>
      </c>
      <c r="K173" s="14" t="s">
        <v>83</v>
      </c>
      <c r="L173" s="14" t="s">
        <v>1118</v>
      </c>
      <c r="M173" s="14" t="s">
        <v>81</v>
      </c>
      <c r="N173" s="14" t="s">
        <v>1128</v>
      </c>
      <c r="O173" s="14" t="s">
        <v>1062</v>
      </c>
      <c r="P173" s="74"/>
      <c r="Q173" s="6"/>
    </row>
    <row r="174" spans="1:17">
      <c r="A174" s="79">
        <v>43650</v>
      </c>
      <c r="B174" s="11" t="s">
        <v>529</v>
      </c>
      <c r="C174" s="11" t="s">
        <v>27</v>
      </c>
      <c r="D174" s="11" t="s">
        <v>78</v>
      </c>
      <c r="E174" s="17"/>
      <c r="F174" s="17">
        <v>500</v>
      </c>
      <c r="G174" s="90">
        <f t="shared" si="5"/>
        <v>0.88003379329766263</v>
      </c>
      <c r="H174" s="90">
        <v>568.16</v>
      </c>
      <c r="I174" s="13">
        <f t="shared" si="6"/>
        <v>-3817659</v>
      </c>
      <c r="J174" s="11" t="s">
        <v>187</v>
      </c>
      <c r="K174" s="14" t="s">
        <v>83</v>
      </c>
      <c r="L174" s="14" t="s">
        <v>1118</v>
      </c>
      <c r="M174" s="14" t="s">
        <v>81</v>
      </c>
      <c r="N174" s="14" t="s">
        <v>1128</v>
      </c>
      <c r="O174" s="14" t="s">
        <v>1062</v>
      </c>
      <c r="P174" s="74"/>
      <c r="Q174" s="6"/>
    </row>
    <row r="175" spans="1:17">
      <c r="A175" s="79">
        <v>43650</v>
      </c>
      <c r="B175" s="11" t="s">
        <v>530</v>
      </c>
      <c r="C175" s="11" t="s">
        <v>27</v>
      </c>
      <c r="D175" s="11" t="s">
        <v>78</v>
      </c>
      <c r="E175" s="17"/>
      <c r="F175" s="17">
        <v>500</v>
      </c>
      <c r="G175" s="90">
        <f t="shared" si="5"/>
        <v>0.88003379329766263</v>
      </c>
      <c r="H175" s="90">
        <v>568.16</v>
      </c>
      <c r="I175" s="13">
        <f t="shared" si="6"/>
        <v>-3818159</v>
      </c>
      <c r="J175" s="11" t="s">
        <v>187</v>
      </c>
      <c r="K175" s="14" t="s">
        <v>83</v>
      </c>
      <c r="L175" s="14" t="s">
        <v>1118</v>
      </c>
      <c r="M175" s="14" t="s">
        <v>81</v>
      </c>
      <c r="N175" s="14" t="s">
        <v>1128</v>
      </c>
      <c r="O175" s="14" t="s">
        <v>1062</v>
      </c>
      <c r="P175" s="74"/>
      <c r="Q175" s="6"/>
    </row>
    <row r="176" spans="1:17">
      <c r="A176" s="79">
        <v>43650</v>
      </c>
      <c r="B176" s="11" t="s">
        <v>581</v>
      </c>
      <c r="C176" s="11" t="s">
        <v>27</v>
      </c>
      <c r="D176" s="11" t="s">
        <v>78</v>
      </c>
      <c r="E176" s="12"/>
      <c r="F176" s="12">
        <v>2000</v>
      </c>
      <c r="G176" s="90">
        <f t="shared" si="5"/>
        <v>3.5201351731906505</v>
      </c>
      <c r="H176" s="90">
        <v>568.16</v>
      </c>
      <c r="I176" s="13">
        <f t="shared" si="6"/>
        <v>-3820159</v>
      </c>
      <c r="J176" s="14" t="s">
        <v>183</v>
      </c>
      <c r="K176" s="11" t="s">
        <v>83</v>
      </c>
      <c r="L176" s="14" t="s">
        <v>1118</v>
      </c>
      <c r="M176" s="14" t="s">
        <v>81</v>
      </c>
      <c r="N176" s="14" t="s">
        <v>1128</v>
      </c>
      <c r="O176" s="14" t="s">
        <v>1062</v>
      </c>
      <c r="P176" s="74"/>
      <c r="Q176" s="6"/>
    </row>
    <row r="177" spans="1:17">
      <c r="A177" s="79">
        <v>43650</v>
      </c>
      <c r="B177" s="11" t="s">
        <v>582</v>
      </c>
      <c r="C177" s="11" t="s">
        <v>27</v>
      </c>
      <c r="D177" s="11" t="s">
        <v>78</v>
      </c>
      <c r="E177" s="12"/>
      <c r="F177" s="12">
        <v>500</v>
      </c>
      <c r="G177" s="90">
        <f t="shared" si="5"/>
        <v>0.88003379329766263</v>
      </c>
      <c r="H177" s="90">
        <v>568.16</v>
      </c>
      <c r="I177" s="13">
        <f t="shared" si="6"/>
        <v>-3820659</v>
      </c>
      <c r="J177" s="14" t="s">
        <v>183</v>
      </c>
      <c r="K177" s="11" t="s">
        <v>83</v>
      </c>
      <c r="L177" s="14" t="s">
        <v>1118</v>
      </c>
      <c r="M177" s="14" t="s">
        <v>81</v>
      </c>
      <c r="N177" s="14" t="s">
        <v>1128</v>
      </c>
      <c r="O177" s="14" t="s">
        <v>1062</v>
      </c>
      <c r="P177" s="74"/>
      <c r="Q177" s="6"/>
    </row>
    <row r="178" spans="1:17">
      <c r="A178" s="79">
        <v>43650</v>
      </c>
      <c r="B178" s="11" t="s">
        <v>649</v>
      </c>
      <c r="C178" s="11" t="s">
        <v>27</v>
      </c>
      <c r="D178" s="11" t="s">
        <v>78</v>
      </c>
      <c r="E178" s="16"/>
      <c r="F178" s="16">
        <v>1000</v>
      </c>
      <c r="G178" s="90">
        <f t="shared" si="5"/>
        <v>1.7600675865953253</v>
      </c>
      <c r="H178" s="90">
        <v>568.16</v>
      </c>
      <c r="I178" s="13">
        <f t="shared" si="6"/>
        <v>-3821659</v>
      </c>
      <c r="J178" s="14" t="s">
        <v>647</v>
      </c>
      <c r="K178" s="14" t="s">
        <v>83</v>
      </c>
      <c r="L178" s="14" t="s">
        <v>1118</v>
      </c>
      <c r="M178" s="14" t="s">
        <v>81</v>
      </c>
      <c r="N178" s="14" t="s">
        <v>1128</v>
      </c>
      <c r="O178" s="14" t="s">
        <v>1062</v>
      </c>
      <c r="P178" s="74"/>
      <c r="Q178" s="6"/>
    </row>
    <row r="179" spans="1:17">
      <c r="A179" s="79">
        <v>43650</v>
      </c>
      <c r="B179" s="11" t="s">
        <v>650</v>
      </c>
      <c r="C179" s="11" t="s">
        <v>27</v>
      </c>
      <c r="D179" s="11" t="s">
        <v>78</v>
      </c>
      <c r="E179" s="16"/>
      <c r="F179" s="16">
        <v>1000</v>
      </c>
      <c r="G179" s="90">
        <f t="shared" si="5"/>
        <v>1.7600675865953253</v>
      </c>
      <c r="H179" s="90">
        <v>568.16</v>
      </c>
      <c r="I179" s="13">
        <f t="shared" si="6"/>
        <v>-3822659</v>
      </c>
      <c r="J179" s="14" t="s">
        <v>647</v>
      </c>
      <c r="K179" s="14" t="s">
        <v>83</v>
      </c>
      <c r="L179" s="14" t="s">
        <v>1118</v>
      </c>
      <c r="M179" s="14" t="s">
        <v>81</v>
      </c>
      <c r="N179" s="14" t="s">
        <v>1128</v>
      </c>
      <c r="O179" s="14" t="s">
        <v>1062</v>
      </c>
      <c r="P179" s="74"/>
      <c r="Q179" s="6"/>
    </row>
    <row r="180" spans="1:17">
      <c r="A180" s="79">
        <v>43650</v>
      </c>
      <c r="B180" s="14" t="s">
        <v>684</v>
      </c>
      <c r="C180" s="11" t="s">
        <v>27</v>
      </c>
      <c r="D180" s="14" t="s">
        <v>165</v>
      </c>
      <c r="E180" s="15"/>
      <c r="F180" s="15">
        <v>2000</v>
      </c>
      <c r="G180" s="90">
        <f t="shared" si="5"/>
        <v>3.5283325100557477</v>
      </c>
      <c r="H180" s="90">
        <v>566.84</v>
      </c>
      <c r="I180" s="13">
        <f t="shared" si="6"/>
        <v>-3824659</v>
      </c>
      <c r="J180" s="14" t="s">
        <v>178</v>
      </c>
      <c r="K180" s="14" t="s">
        <v>83</v>
      </c>
      <c r="L180" s="14" t="s">
        <v>1197</v>
      </c>
      <c r="M180" s="14" t="s">
        <v>81</v>
      </c>
      <c r="N180" s="14" t="s">
        <v>1128</v>
      </c>
      <c r="O180" s="14" t="s">
        <v>1062</v>
      </c>
      <c r="P180" s="74"/>
      <c r="Q180" s="6"/>
    </row>
    <row r="181" spans="1:17">
      <c r="A181" s="79">
        <v>43650</v>
      </c>
      <c r="B181" s="14" t="s">
        <v>685</v>
      </c>
      <c r="C181" s="14" t="s">
        <v>170</v>
      </c>
      <c r="D181" s="14" t="s">
        <v>165</v>
      </c>
      <c r="E181" s="15"/>
      <c r="F181" s="15">
        <v>1000</v>
      </c>
      <c r="G181" s="90">
        <f t="shared" si="5"/>
        <v>1.7641662550278738</v>
      </c>
      <c r="H181" s="90">
        <v>566.84</v>
      </c>
      <c r="I181" s="13">
        <f t="shared" si="6"/>
        <v>-3825659</v>
      </c>
      <c r="J181" s="14" t="s">
        <v>178</v>
      </c>
      <c r="K181" s="14" t="s">
        <v>83</v>
      </c>
      <c r="L181" s="14" t="s">
        <v>1197</v>
      </c>
      <c r="M181" s="14" t="s">
        <v>81</v>
      </c>
      <c r="N181" s="14" t="s">
        <v>1128</v>
      </c>
      <c r="O181" s="14" t="s">
        <v>1062</v>
      </c>
      <c r="P181" s="74"/>
      <c r="Q181" s="6"/>
    </row>
    <row r="182" spans="1:17">
      <c r="A182" s="79">
        <v>43650</v>
      </c>
      <c r="B182" s="14" t="s">
        <v>687</v>
      </c>
      <c r="C182" s="11" t="s">
        <v>27</v>
      </c>
      <c r="D182" s="14" t="s">
        <v>165</v>
      </c>
      <c r="E182" s="15"/>
      <c r="F182" s="15">
        <v>1000</v>
      </c>
      <c r="G182" s="90">
        <f t="shared" si="5"/>
        <v>1.7641662550278738</v>
      </c>
      <c r="H182" s="90">
        <v>566.84</v>
      </c>
      <c r="I182" s="13">
        <f t="shared" si="6"/>
        <v>-3826659</v>
      </c>
      <c r="J182" s="14" t="s">
        <v>178</v>
      </c>
      <c r="K182" s="14" t="s">
        <v>83</v>
      </c>
      <c r="L182" s="14" t="s">
        <v>1197</v>
      </c>
      <c r="M182" s="14" t="s">
        <v>81</v>
      </c>
      <c r="N182" s="14" t="s">
        <v>1128</v>
      </c>
      <c r="O182" s="14" t="s">
        <v>1062</v>
      </c>
      <c r="P182" s="74"/>
      <c r="Q182" s="6"/>
    </row>
    <row r="183" spans="1:17">
      <c r="A183" s="79">
        <v>43650</v>
      </c>
      <c r="B183" s="14" t="s">
        <v>687</v>
      </c>
      <c r="C183" s="11" t="s">
        <v>27</v>
      </c>
      <c r="D183" s="14" t="s">
        <v>165</v>
      </c>
      <c r="E183" s="15"/>
      <c r="F183" s="15">
        <v>1000</v>
      </c>
      <c r="G183" s="90">
        <f t="shared" si="5"/>
        <v>1.7641662550278738</v>
      </c>
      <c r="H183" s="90">
        <v>566.84</v>
      </c>
      <c r="I183" s="13">
        <f t="shared" si="6"/>
        <v>-3827659</v>
      </c>
      <c r="J183" s="14" t="s">
        <v>178</v>
      </c>
      <c r="K183" s="14" t="s">
        <v>83</v>
      </c>
      <c r="L183" s="14" t="s">
        <v>1197</v>
      </c>
      <c r="M183" s="14" t="s">
        <v>81</v>
      </c>
      <c r="N183" s="14" t="s">
        <v>1128</v>
      </c>
      <c r="O183" s="14" t="s">
        <v>1062</v>
      </c>
      <c r="P183" s="74"/>
      <c r="Q183" s="6"/>
    </row>
    <row r="184" spans="1:17">
      <c r="A184" s="79">
        <v>43650</v>
      </c>
      <c r="B184" s="11" t="s">
        <v>720</v>
      </c>
      <c r="C184" s="11" t="s">
        <v>119</v>
      </c>
      <c r="D184" s="11" t="s">
        <v>78</v>
      </c>
      <c r="E184" s="15"/>
      <c r="F184" s="15">
        <v>30000</v>
      </c>
      <c r="G184" s="90">
        <f t="shared" si="5"/>
        <v>52.802027597859762</v>
      </c>
      <c r="H184" s="90">
        <v>568.16</v>
      </c>
      <c r="I184" s="13">
        <f t="shared" si="6"/>
        <v>-3857659</v>
      </c>
      <c r="J184" s="14" t="s">
        <v>176</v>
      </c>
      <c r="K184" s="11">
        <v>214</v>
      </c>
      <c r="L184" s="14" t="s">
        <v>1118</v>
      </c>
      <c r="M184" s="14" t="s">
        <v>81</v>
      </c>
      <c r="N184" s="14" t="s">
        <v>1128</v>
      </c>
      <c r="O184" s="14" t="s">
        <v>1063</v>
      </c>
      <c r="P184" s="74"/>
      <c r="Q184" s="6"/>
    </row>
    <row r="185" spans="1:17">
      <c r="A185" s="79">
        <v>43650</v>
      </c>
      <c r="B185" s="11" t="s">
        <v>721</v>
      </c>
      <c r="C185" s="11" t="s">
        <v>119</v>
      </c>
      <c r="D185" s="11" t="s">
        <v>78</v>
      </c>
      <c r="E185" s="15"/>
      <c r="F185" s="15">
        <v>30000</v>
      </c>
      <c r="G185" s="90">
        <f t="shared" si="5"/>
        <v>52.802027597859762</v>
      </c>
      <c r="H185" s="90">
        <v>568.16</v>
      </c>
      <c r="I185" s="13">
        <f t="shared" si="6"/>
        <v>-3887659</v>
      </c>
      <c r="J185" s="14" t="s">
        <v>176</v>
      </c>
      <c r="K185" s="11" t="s">
        <v>83</v>
      </c>
      <c r="L185" s="14" t="s">
        <v>1118</v>
      </c>
      <c r="M185" s="14" t="s">
        <v>81</v>
      </c>
      <c r="N185" s="14" t="s">
        <v>1128</v>
      </c>
      <c r="O185" s="14" t="s">
        <v>1062</v>
      </c>
      <c r="P185" s="74"/>
      <c r="Q185" s="6"/>
    </row>
    <row r="186" spans="1:17">
      <c r="A186" s="79">
        <v>43650</v>
      </c>
      <c r="B186" s="11" t="s">
        <v>715</v>
      </c>
      <c r="C186" s="11" t="s">
        <v>27</v>
      </c>
      <c r="D186" s="11" t="s">
        <v>78</v>
      </c>
      <c r="E186" s="15"/>
      <c r="F186" s="15">
        <v>300</v>
      </c>
      <c r="G186" s="90">
        <f t="shared" si="5"/>
        <v>0.52802027597859758</v>
      </c>
      <c r="H186" s="90">
        <v>568.16</v>
      </c>
      <c r="I186" s="13">
        <f t="shared" si="6"/>
        <v>-3887959</v>
      </c>
      <c r="J186" s="14" t="s">
        <v>176</v>
      </c>
      <c r="K186" s="11" t="s">
        <v>83</v>
      </c>
      <c r="L186" s="14" t="s">
        <v>1118</v>
      </c>
      <c r="M186" s="14" t="s">
        <v>81</v>
      </c>
      <c r="N186" s="14" t="s">
        <v>1128</v>
      </c>
      <c r="O186" s="14" t="s">
        <v>1062</v>
      </c>
      <c r="P186" s="74"/>
      <c r="Q186" s="6"/>
    </row>
    <row r="187" spans="1:17">
      <c r="A187" s="79">
        <v>43650</v>
      </c>
      <c r="B187" s="11" t="s">
        <v>722</v>
      </c>
      <c r="C187" s="11" t="s">
        <v>27</v>
      </c>
      <c r="D187" s="11" t="s">
        <v>78</v>
      </c>
      <c r="E187" s="15"/>
      <c r="F187" s="15">
        <v>1500</v>
      </c>
      <c r="G187" s="90">
        <f t="shared" si="5"/>
        <v>2.6401013798929882</v>
      </c>
      <c r="H187" s="90">
        <v>568.16</v>
      </c>
      <c r="I187" s="13">
        <f t="shared" si="6"/>
        <v>-3889459</v>
      </c>
      <c r="J187" s="14" t="s">
        <v>176</v>
      </c>
      <c r="K187" s="11" t="s">
        <v>83</v>
      </c>
      <c r="L187" s="14" t="s">
        <v>1118</v>
      </c>
      <c r="M187" s="14" t="s">
        <v>81</v>
      </c>
      <c r="N187" s="14" t="s">
        <v>1128</v>
      </c>
      <c r="O187" s="14" t="s">
        <v>1062</v>
      </c>
      <c r="P187" s="74"/>
      <c r="Q187" s="6"/>
    </row>
    <row r="188" spans="1:17">
      <c r="A188" s="79">
        <v>43650</v>
      </c>
      <c r="B188" s="14" t="s">
        <v>945</v>
      </c>
      <c r="C188" s="11" t="s">
        <v>27</v>
      </c>
      <c r="D188" s="14" t="s">
        <v>78</v>
      </c>
      <c r="E188" s="16"/>
      <c r="F188" s="16">
        <v>1000</v>
      </c>
      <c r="G188" s="90">
        <f t="shared" si="5"/>
        <v>1.7600675865953253</v>
      </c>
      <c r="H188" s="90">
        <v>568.16</v>
      </c>
      <c r="I188" s="13">
        <f t="shared" si="6"/>
        <v>-3890459</v>
      </c>
      <c r="J188" s="14" t="s">
        <v>655</v>
      </c>
      <c r="K188" s="14" t="s">
        <v>946</v>
      </c>
      <c r="L188" s="14" t="s">
        <v>1118</v>
      </c>
      <c r="M188" s="14" t="s">
        <v>81</v>
      </c>
      <c r="N188" s="14" t="s">
        <v>1128</v>
      </c>
      <c r="O188" s="14" t="s">
        <v>1062</v>
      </c>
      <c r="P188" s="74"/>
      <c r="Q188" s="6"/>
    </row>
    <row r="189" spans="1:17">
      <c r="A189" s="79">
        <v>43650</v>
      </c>
      <c r="B189" s="14" t="s">
        <v>947</v>
      </c>
      <c r="C189" s="11" t="s">
        <v>27</v>
      </c>
      <c r="D189" s="14" t="s">
        <v>78</v>
      </c>
      <c r="E189" s="16"/>
      <c r="F189" s="16">
        <v>500</v>
      </c>
      <c r="G189" s="90">
        <f t="shared" si="5"/>
        <v>0.88003379329766263</v>
      </c>
      <c r="H189" s="90">
        <v>568.16</v>
      </c>
      <c r="I189" s="13">
        <f t="shared" si="6"/>
        <v>-3890959</v>
      </c>
      <c r="J189" s="14" t="s">
        <v>655</v>
      </c>
      <c r="K189" s="14" t="s">
        <v>946</v>
      </c>
      <c r="L189" s="14" t="s">
        <v>1118</v>
      </c>
      <c r="M189" s="14" t="s">
        <v>81</v>
      </c>
      <c r="N189" s="14" t="s">
        <v>1128</v>
      </c>
      <c r="O189" s="14" t="s">
        <v>1062</v>
      </c>
      <c r="P189" s="74"/>
      <c r="Q189" s="6"/>
    </row>
    <row r="190" spans="1:17">
      <c r="A190" s="79">
        <v>43651</v>
      </c>
      <c r="B190" s="11" t="s">
        <v>31</v>
      </c>
      <c r="C190" s="11" t="s">
        <v>27</v>
      </c>
      <c r="D190" s="14" t="s">
        <v>20</v>
      </c>
      <c r="E190" s="12"/>
      <c r="F190" s="12">
        <v>2000</v>
      </c>
      <c r="G190" s="90">
        <f t="shared" si="5"/>
        <v>3.623779239368738</v>
      </c>
      <c r="H190" s="90">
        <v>551.91</v>
      </c>
      <c r="I190" s="13">
        <f t="shared" si="6"/>
        <v>-3892959</v>
      </c>
      <c r="J190" s="14" t="s">
        <v>21</v>
      </c>
      <c r="K190" s="11" t="s">
        <v>22</v>
      </c>
      <c r="L190" s="14" t="s">
        <v>1117</v>
      </c>
      <c r="M190" s="14" t="s">
        <v>81</v>
      </c>
      <c r="N190" s="14" t="s">
        <v>1128</v>
      </c>
      <c r="O190" s="14" t="s">
        <v>1062</v>
      </c>
      <c r="P190" s="74"/>
      <c r="Q190" s="6"/>
    </row>
    <row r="191" spans="1:17">
      <c r="A191" s="79">
        <v>43651</v>
      </c>
      <c r="B191" s="11" t="s">
        <v>32</v>
      </c>
      <c r="C191" s="11" t="s">
        <v>27</v>
      </c>
      <c r="D191" s="14" t="s">
        <v>20</v>
      </c>
      <c r="E191" s="12"/>
      <c r="F191" s="12">
        <v>1000</v>
      </c>
      <c r="G191" s="90">
        <f t="shared" si="5"/>
        <v>1.811889619684369</v>
      </c>
      <c r="H191" s="90">
        <v>551.91</v>
      </c>
      <c r="I191" s="13">
        <f t="shared" si="6"/>
        <v>-3893959</v>
      </c>
      <c r="J191" s="14" t="s">
        <v>21</v>
      </c>
      <c r="K191" s="11" t="s">
        <v>22</v>
      </c>
      <c r="L191" s="14" t="s">
        <v>1117</v>
      </c>
      <c r="M191" s="14" t="s">
        <v>81</v>
      </c>
      <c r="N191" s="14" t="s">
        <v>1128</v>
      </c>
      <c r="O191" s="14" t="s">
        <v>1062</v>
      </c>
      <c r="P191" s="74"/>
      <c r="Q191" s="6"/>
    </row>
    <row r="192" spans="1:17">
      <c r="A192" s="79">
        <v>43651</v>
      </c>
      <c r="B192" s="11" t="s">
        <v>207</v>
      </c>
      <c r="C192" s="11" t="s">
        <v>27</v>
      </c>
      <c r="D192" s="11" t="s">
        <v>78</v>
      </c>
      <c r="E192" s="12"/>
      <c r="F192" s="12">
        <v>1000</v>
      </c>
      <c r="G192" s="90">
        <f t="shared" si="5"/>
        <v>1.7600675865953253</v>
      </c>
      <c r="H192" s="90">
        <v>568.16</v>
      </c>
      <c r="I192" s="13">
        <f t="shared" si="6"/>
        <v>-3894959</v>
      </c>
      <c r="J192" s="11" t="s">
        <v>186</v>
      </c>
      <c r="K192" s="11" t="s">
        <v>83</v>
      </c>
      <c r="L192" s="14" t="s">
        <v>1118</v>
      </c>
      <c r="M192" s="14" t="s">
        <v>81</v>
      </c>
      <c r="N192" s="14" t="s">
        <v>1128</v>
      </c>
      <c r="O192" s="14" t="s">
        <v>1062</v>
      </c>
      <c r="P192" s="74"/>
      <c r="Q192" s="6"/>
    </row>
    <row r="193" spans="1:17">
      <c r="A193" s="79">
        <v>43651</v>
      </c>
      <c r="B193" s="11" t="s">
        <v>207</v>
      </c>
      <c r="C193" s="11" t="s">
        <v>27</v>
      </c>
      <c r="D193" s="11" t="s">
        <v>78</v>
      </c>
      <c r="E193" s="12"/>
      <c r="F193" s="12">
        <v>1000</v>
      </c>
      <c r="G193" s="90">
        <f t="shared" si="5"/>
        <v>1.7600675865953253</v>
      </c>
      <c r="H193" s="90">
        <v>568.16</v>
      </c>
      <c r="I193" s="13">
        <f t="shared" si="6"/>
        <v>-3895959</v>
      </c>
      <c r="J193" s="11" t="s">
        <v>186</v>
      </c>
      <c r="K193" s="11" t="s">
        <v>83</v>
      </c>
      <c r="L193" s="14" t="s">
        <v>1118</v>
      </c>
      <c r="M193" s="14" t="s">
        <v>81</v>
      </c>
      <c r="N193" s="14" t="s">
        <v>1128</v>
      </c>
      <c r="O193" s="14" t="s">
        <v>1062</v>
      </c>
      <c r="P193" s="74"/>
      <c r="Q193" s="6"/>
    </row>
    <row r="194" spans="1:17">
      <c r="A194" s="79">
        <v>43651</v>
      </c>
      <c r="B194" s="11" t="s">
        <v>207</v>
      </c>
      <c r="C194" s="11" t="s">
        <v>27</v>
      </c>
      <c r="D194" s="11" t="s">
        <v>78</v>
      </c>
      <c r="E194" s="12"/>
      <c r="F194" s="12">
        <v>1000</v>
      </c>
      <c r="G194" s="90">
        <f t="shared" si="5"/>
        <v>1.7600675865953253</v>
      </c>
      <c r="H194" s="90">
        <v>568.16</v>
      </c>
      <c r="I194" s="13">
        <f t="shared" si="6"/>
        <v>-3896959</v>
      </c>
      <c r="J194" s="11" t="s">
        <v>186</v>
      </c>
      <c r="K194" s="11" t="s">
        <v>83</v>
      </c>
      <c r="L194" s="14" t="s">
        <v>1118</v>
      </c>
      <c r="M194" s="14" t="s">
        <v>81</v>
      </c>
      <c r="N194" s="14" t="s">
        <v>1128</v>
      </c>
      <c r="O194" s="14" t="s">
        <v>1062</v>
      </c>
      <c r="P194" s="74"/>
      <c r="Q194" s="6"/>
    </row>
    <row r="195" spans="1:17">
      <c r="A195" s="79">
        <v>43651</v>
      </c>
      <c r="B195" s="11" t="s">
        <v>207</v>
      </c>
      <c r="C195" s="11" t="s">
        <v>27</v>
      </c>
      <c r="D195" s="11" t="s">
        <v>78</v>
      </c>
      <c r="E195" s="12"/>
      <c r="F195" s="12">
        <v>1000</v>
      </c>
      <c r="G195" s="90">
        <f t="shared" si="5"/>
        <v>1.7600675865953253</v>
      </c>
      <c r="H195" s="90">
        <v>568.16</v>
      </c>
      <c r="I195" s="13">
        <f t="shared" si="6"/>
        <v>-3897959</v>
      </c>
      <c r="J195" s="11" t="s">
        <v>186</v>
      </c>
      <c r="K195" s="11" t="s">
        <v>83</v>
      </c>
      <c r="L195" s="14" t="s">
        <v>1118</v>
      </c>
      <c r="M195" s="14" t="s">
        <v>81</v>
      </c>
      <c r="N195" s="14" t="s">
        <v>1128</v>
      </c>
      <c r="O195" s="14" t="s">
        <v>1062</v>
      </c>
      <c r="P195" s="74"/>
      <c r="Q195" s="6"/>
    </row>
    <row r="196" spans="1:17">
      <c r="A196" s="79">
        <v>43651</v>
      </c>
      <c r="B196" s="11" t="s">
        <v>207</v>
      </c>
      <c r="C196" s="11" t="s">
        <v>27</v>
      </c>
      <c r="D196" s="11" t="s">
        <v>78</v>
      </c>
      <c r="E196" s="12"/>
      <c r="F196" s="12">
        <v>1000</v>
      </c>
      <c r="G196" s="90">
        <f t="shared" si="5"/>
        <v>1.7600675865953253</v>
      </c>
      <c r="H196" s="90">
        <v>568.16</v>
      </c>
      <c r="I196" s="13">
        <f t="shared" si="6"/>
        <v>-3898959</v>
      </c>
      <c r="J196" s="11" t="s">
        <v>186</v>
      </c>
      <c r="K196" s="11" t="s">
        <v>83</v>
      </c>
      <c r="L196" s="14" t="s">
        <v>1118</v>
      </c>
      <c r="M196" s="14" t="s">
        <v>81</v>
      </c>
      <c r="N196" s="14" t="s">
        <v>1128</v>
      </c>
      <c r="O196" s="14" t="s">
        <v>1062</v>
      </c>
      <c r="P196" s="74"/>
      <c r="Q196" s="6"/>
    </row>
    <row r="197" spans="1:17">
      <c r="A197" s="79">
        <v>43651</v>
      </c>
      <c r="B197" s="11" t="s">
        <v>207</v>
      </c>
      <c r="C197" s="11" t="s">
        <v>27</v>
      </c>
      <c r="D197" s="11" t="s">
        <v>78</v>
      </c>
      <c r="E197" s="12"/>
      <c r="F197" s="12">
        <v>1000</v>
      </c>
      <c r="G197" s="90">
        <f t="shared" si="5"/>
        <v>1.7600675865953253</v>
      </c>
      <c r="H197" s="90">
        <v>568.16</v>
      </c>
      <c r="I197" s="13">
        <f t="shared" si="6"/>
        <v>-3899959</v>
      </c>
      <c r="J197" s="11" t="s">
        <v>186</v>
      </c>
      <c r="K197" s="11" t="s">
        <v>83</v>
      </c>
      <c r="L197" s="14" t="s">
        <v>1118</v>
      </c>
      <c r="M197" s="14" t="s">
        <v>81</v>
      </c>
      <c r="N197" s="14" t="s">
        <v>1128</v>
      </c>
      <c r="O197" s="14" t="s">
        <v>1062</v>
      </c>
      <c r="P197" s="74"/>
      <c r="Q197" s="6"/>
    </row>
    <row r="198" spans="1:17">
      <c r="A198" s="79">
        <v>43651</v>
      </c>
      <c r="B198" s="14" t="s">
        <v>1044</v>
      </c>
      <c r="C198" s="14" t="s">
        <v>174</v>
      </c>
      <c r="D198" s="14" t="s">
        <v>172</v>
      </c>
      <c r="E198" s="15"/>
      <c r="F198" s="15">
        <v>9000</v>
      </c>
      <c r="G198" s="90">
        <f t="shared" si="5"/>
        <v>15.840608279357928</v>
      </c>
      <c r="H198" s="90">
        <v>568.16</v>
      </c>
      <c r="I198" s="13">
        <f t="shared" si="6"/>
        <v>-3908959</v>
      </c>
      <c r="J198" s="14" t="s">
        <v>24</v>
      </c>
      <c r="K198" s="14" t="s">
        <v>80</v>
      </c>
      <c r="L198" s="14" t="s">
        <v>1118</v>
      </c>
      <c r="M198" s="14" t="s">
        <v>81</v>
      </c>
      <c r="N198" s="14" t="s">
        <v>1128</v>
      </c>
      <c r="O198" s="14" t="s">
        <v>1063</v>
      </c>
      <c r="P198" s="74"/>
      <c r="Q198" s="6"/>
    </row>
    <row r="199" spans="1:17">
      <c r="A199" s="79">
        <v>43651</v>
      </c>
      <c r="B199" s="14" t="s">
        <v>1048</v>
      </c>
      <c r="C199" s="14" t="s">
        <v>174</v>
      </c>
      <c r="D199" s="14" t="s">
        <v>172</v>
      </c>
      <c r="E199" s="15"/>
      <c r="F199" s="15">
        <v>1400</v>
      </c>
      <c r="G199" s="90">
        <f t="shared" si="5"/>
        <v>2.4640946212334556</v>
      </c>
      <c r="H199" s="90">
        <v>568.16</v>
      </c>
      <c r="I199" s="13">
        <f t="shared" si="6"/>
        <v>-3910359</v>
      </c>
      <c r="J199" s="14" t="s">
        <v>24</v>
      </c>
      <c r="K199" s="14" t="s">
        <v>1075</v>
      </c>
      <c r="L199" s="14" t="s">
        <v>1118</v>
      </c>
      <c r="M199" s="14" t="s">
        <v>81</v>
      </c>
      <c r="N199" s="14" t="s">
        <v>1128</v>
      </c>
      <c r="O199" s="14" t="s">
        <v>1063</v>
      </c>
      <c r="P199" s="74"/>
      <c r="Q199" s="6"/>
    </row>
    <row r="200" spans="1:17">
      <c r="A200" s="79">
        <v>43651</v>
      </c>
      <c r="B200" s="14" t="s">
        <v>275</v>
      </c>
      <c r="C200" s="11" t="s">
        <v>27</v>
      </c>
      <c r="D200" s="11" t="s">
        <v>78</v>
      </c>
      <c r="E200" s="15"/>
      <c r="F200" s="15">
        <v>2000</v>
      </c>
      <c r="G200" s="90">
        <f t="shared" si="5"/>
        <v>3.5201351731906505</v>
      </c>
      <c r="H200" s="90">
        <v>568.16</v>
      </c>
      <c r="I200" s="13">
        <f t="shared" si="6"/>
        <v>-3912359</v>
      </c>
      <c r="J200" s="14" t="s">
        <v>24</v>
      </c>
      <c r="K200" s="14" t="s">
        <v>83</v>
      </c>
      <c r="L200" s="14" t="s">
        <v>1118</v>
      </c>
      <c r="M200" s="14" t="s">
        <v>81</v>
      </c>
      <c r="N200" s="14" t="s">
        <v>1128</v>
      </c>
      <c r="O200" s="14" t="s">
        <v>1062</v>
      </c>
      <c r="P200" s="74"/>
      <c r="Q200" s="6"/>
    </row>
    <row r="201" spans="1:17">
      <c r="A201" s="79">
        <v>43651</v>
      </c>
      <c r="B201" s="14" t="s">
        <v>300</v>
      </c>
      <c r="C201" s="11" t="s">
        <v>27</v>
      </c>
      <c r="D201" s="14" t="s">
        <v>180</v>
      </c>
      <c r="E201" s="15"/>
      <c r="F201" s="15">
        <v>1000</v>
      </c>
      <c r="G201" s="90">
        <f t="shared" si="5"/>
        <v>1.7600675865953253</v>
      </c>
      <c r="H201" s="90">
        <v>568.16</v>
      </c>
      <c r="I201" s="13">
        <f t="shared" si="6"/>
        <v>-3913359</v>
      </c>
      <c r="J201" s="14" t="s">
        <v>179</v>
      </c>
      <c r="K201" s="14" t="s">
        <v>83</v>
      </c>
      <c r="L201" s="14" t="s">
        <v>1118</v>
      </c>
      <c r="M201" s="14" t="s">
        <v>81</v>
      </c>
      <c r="N201" s="14" t="s">
        <v>1128</v>
      </c>
      <c r="O201" s="14" t="s">
        <v>1062</v>
      </c>
      <c r="P201" s="74"/>
      <c r="Q201" s="6"/>
    </row>
    <row r="202" spans="1:17">
      <c r="A202" s="79">
        <v>43651</v>
      </c>
      <c r="B202" s="14" t="s">
        <v>301</v>
      </c>
      <c r="C202" s="11" t="s">
        <v>27</v>
      </c>
      <c r="D202" s="14" t="s">
        <v>180</v>
      </c>
      <c r="E202" s="15"/>
      <c r="F202" s="15">
        <v>1000</v>
      </c>
      <c r="G202" s="90">
        <f t="shared" si="5"/>
        <v>1.7600675865953253</v>
      </c>
      <c r="H202" s="90">
        <v>568.16</v>
      </c>
      <c r="I202" s="13">
        <f t="shared" si="6"/>
        <v>-3914359</v>
      </c>
      <c r="J202" s="14" t="s">
        <v>179</v>
      </c>
      <c r="K202" s="14" t="s">
        <v>83</v>
      </c>
      <c r="L202" s="14" t="s">
        <v>1118</v>
      </c>
      <c r="M202" s="14" t="s">
        <v>81</v>
      </c>
      <c r="N202" s="14" t="s">
        <v>1128</v>
      </c>
      <c r="O202" s="14" t="s">
        <v>1062</v>
      </c>
      <c r="P202" s="74"/>
      <c r="Q202" s="6"/>
    </row>
    <row r="203" spans="1:17">
      <c r="A203" s="79">
        <v>43651</v>
      </c>
      <c r="B203" s="14" t="s">
        <v>302</v>
      </c>
      <c r="C203" s="11" t="s">
        <v>27</v>
      </c>
      <c r="D203" s="14" t="s">
        <v>180</v>
      </c>
      <c r="E203" s="15"/>
      <c r="F203" s="15">
        <v>1000</v>
      </c>
      <c r="G203" s="90">
        <f t="shared" si="5"/>
        <v>1.7600675865953253</v>
      </c>
      <c r="H203" s="90">
        <v>568.16</v>
      </c>
      <c r="I203" s="13">
        <f t="shared" si="6"/>
        <v>-3915359</v>
      </c>
      <c r="J203" s="14" t="s">
        <v>179</v>
      </c>
      <c r="K203" s="14" t="s">
        <v>83</v>
      </c>
      <c r="L203" s="14" t="s">
        <v>1118</v>
      </c>
      <c r="M203" s="14" t="s">
        <v>81</v>
      </c>
      <c r="N203" s="14" t="s">
        <v>1128</v>
      </c>
      <c r="O203" s="14" t="s">
        <v>1062</v>
      </c>
      <c r="P203" s="74"/>
      <c r="Q203" s="6"/>
    </row>
    <row r="204" spans="1:17">
      <c r="A204" s="79">
        <v>43651</v>
      </c>
      <c r="B204" s="14" t="s">
        <v>303</v>
      </c>
      <c r="C204" s="11" t="s">
        <v>27</v>
      </c>
      <c r="D204" s="14" t="s">
        <v>180</v>
      </c>
      <c r="E204" s="15"/>
      <c r="F204" s="15">
        <v>1000</v>
      </c>
      <c r="G204" s="90">
        <f t="shared" ref="G204:G267" si="7">+F204/H204</f>
        <v>1.7600675865953253</v>
      </c>
      <c r="H204" s="90">
        <v>568.16</v>
      </c>
      <c r="I204" s="13">
        <f t="shared" si="6"/>
        <v>-3916359</v>
      </c>
      <c r="J204" s="14" t="s">
        <v>179</v>
      </c>
      <c r="K204" s="14" t="s">
        <v>83</v>
      </c>
      <c r="L204" s="14" t="s">
        <v>1118</v>
      </c>
      <c r="M204" s="14" t="s">
        <v>81</v>
      </c>
      <c r="N204" s="14" t="s">
        <v>1128</v>
      </c>
      <c r="O204" s="14" t="s">
        <v>1062</v>
      </c>
      <c r="P204" s="74"/>
      <c r="Q204" s="6"/>
    </row>
    <row r="205" spans="1:17">
      <c r="A205" s="79">
        <v>43651</v>
      </c>
      <c r="B205" s="14" t="s">
        <v>304</v>
      </c>
      <c r="C205" s="11" t="s">
        <v>27</v>
      </c>
      <c r="D205" s="14" t="s">
        <v>180</v>
      </c>
      <c r="E205" s="15"/>
      <c r="F205" s="15">
        <v>1000</v>
      </c>
      <c r="G205" s="90">
        <f t="shared" si="7"/>
        <v>1.7600675865953253</v>
      </c>
      <c r="H205" s="90">
        <v>568.16</v>
      </c>
      <c r="I205" s="13">
        <f t="shared" si="6"/>
        <v>-3917359</v>
      </c>
      <c r="J205" s="14" t="s">
        <v>179</v>
      </c>
      <c r="K205" s="14" t="s">
        <v>83</v>
      </c>
      <c r="L205" s="14" t="s">
        <v>1118</v>
      </c>
      <c r="M205" s="14" t="s">
        <v>81</v>
      </c>
      <c r="N205" s="14" t="s">
        <v>1128</v>
      </c>
      <c r="O205" s="14" t="s">
        <v>1062</v>
      </c>
      <c r="P205" s="74"/>
      <c r="Q205" s="6"/>
    </row>
    <row r="206" spans="1:17">
      <c r="A206" s="79">
        <v>43651</v>
      </c>
      <c r="B206" s="14" t="s">
        <v>305</v>
      </c>
      <c r="C206" s="11" t="s">
        <v>27</v>
      </c>
      <c r="D206" s="14" t="s">
        <v>180</v>
      </c>
      <c r="E206" s="15"/>
      <c r="F206" s="15">
        <v>1000</v>
      </c>
      <c r="G206" s="90">
        <f t="shared" si="7"/>
        <v>1.7600675865953253</v>
      </c>
      <c r="H206" s="90">
        <v>568.16</v>
      </c>
      <c r="I206" s="13">
        <f t="shared" si="6"/>
        <v>-3918359</v>
      </c>
      <c r="J206" s="14" t="s">
        <v>179</v>
      </c>
      <c r="K206" s="14" t="s">
        <v>83</v>
      </c>
      <c r="L206" s="14" t="s">
        <v>1118</v>
      </c>
      <c r="M206" s="14" t="s">
        <v>81</v>
      </c>
      <c r="N206" s="14" t="s">
        <v>1128</v>
      </c>
      <c r="O206" s="14" t="s">
        <v>1062</v>
      </c>
      <c r="P206" s="74"/>
      <c r="Q206" s="6"/>
    </row>
    <row r="207" spans="1:17">
      <c r="A207" s="79">
        <v>43651</v>
      </c>
      <c r="B207" s="14" t="s">
        <v>306</v>
      </c>
      <c r="C207" s="11" t="s">
        <v>27</v>
      </c>
      <c r="D207" s="14" t="s">
        <v>180</v>
      </c>
      <c r="E207" s="15"/>
      <c r="F207" s="15">
        <v>1000</v>
      </c>
      <c r="G207" s="90">
        <f t="shared" si="7"/>
        <v>1.7600675865953253</v>
      </c>
      <c r="H207" s="90">
        <v>568.16</v>
      </c>
      <c r="I207" s="13">
        <f t="shared" si="6"/>
        <v>-3919359</v>
      </c>
      <c r="J207" s="14" t="s">
        <v>179</v>
      </c>
      <c r="K207" s="14" t="s">
        <v>83</v>
      </c>
      <c r="L207" s="14" t="s">
        <v>1118</v>
      </c>
      <c r="M207" s="14" t="s">
        <v>81</v>
      </c>
      <c r="N207" s="14" t="s">
        <v>1128</v>
      </c>
      <c r="O207" s="14" t="s">
        <v>1062</v>
      </c>
      <c r="P207" s="74"/>
      <c r="Q207" s="6"/>
    </row>
    <row r="208" spans="1:17">
      <c r="A208" s="79">
        <v>43651</v>
      </c>
      <c r="B208" s="14" t="s">
        <v>307</v>
      </c>
      <c r="C208" s="11" t="s">
        <v>27</v>
      </c>
      <c r="D208" s="14" t="s">
        <v>180</v>
      </c>
      <c r="E208" s="15"/>
      <c r="F208" s="15">
        <v>1000</v>
      </c>
      <c r="G208" s="90">
        <f t="shared" si="7"/>
        <v>1.7600675865953253</v>
      </c>
      <c r="H208" s="90">
        <v>568.16</v>
      </c>
      <c r="I208" s="13">
        <f t="shared" si="6"/>
        <v>-3920359</v>
      </c>
      <c r="J208" s="14" t="s">
        <v>179</v>
      </c>
      <c r="K208" s="14" t="s">
        <v>83</v>
      </c>
      <c r="L208" s="14" t="s">
        <v>1118</v>
      </c>
      <c r="M208" s="14" t="s">
        <v>81</v>
      </c>
      <c r="N208" s="14" t="s">
        <v>1128</v>
      </c>
      <c r="O208" s="14" t="s">
        <v>1062</v>
      </c>
      <c r="P208" s="74"/>
      <c r="Q208" s="6"/>
    </row>
    <row r="209" spans="1:17">
      <c r="A209" s="79">
        <v>43651</v>
      </c>
      <c r="B209" s="14" t="s">
        <v>356</v>
      </c>
      <c r="C209" s="11" t="s">
        <v>27</v>
      </c>
      <c r="D209" s="14" t="s">
        <v>20</v>
      </c>
      <c r="E209" s="12"/>
      <c r="F209" s="12">
        <v>2000</v>
      </c>
      <c r="G209" s="90">
        <f t="shared" si="7"/>
        <v>3.623779239368738</v>
      </c>
      <c r="H209" s="90">
        <v>551.91</v>
      </c>
      <c r="I209" s="13">
        <f t="shared" si="6"/>
        <v>-3922359</v>
      </c>
      <c r="J209" s="14" t="s">
        <v>335</v>
      </c>
      <c r="K209" s="11" t="s">
        <v>83</v>
      </c>
      <c r="L209" s="14" t="s">
        <v>1117</v>
      </c>
      <c r="M209" s="14" t="s">
        <v>81</v>
      </c>
      <c r="N209" s="14" t="s">
        <v>1128</v>
      </c>
      <c r="O209" s="14" t="s">
        <v>1062</v>
      </c>
      <c r="P209" s="74"/>
      <c r="Q209" s="6"/>
    </row>
    <row r="210" spans="1:17">
      <c r="A210" s="79">
        <v>43651</v>
      </c>
      <c r="B210" s="14" t="s">
        <v>357</v>
      </c>
      <c r="C210" s="14" t="s">
        <v>350</v>
      </c>
      <c r="D210" s="14" t="s">
        <v>20</v>
      </c>
      <c r="E210" s="12"/>
      <c r="F210" s="12">
        <v>3000</v>
      </c>
      <c r="G210" s="90">
        <f t="shared" si="7"/>
        <v>5.4356688590531066</v>
      </c>
      <c r="H210" s="90">
        <v>551.91</v>
      </c>
      <c r="I210" s="13">
        <f t="shared" si="6"/>
        <v>-3925359</v>
      </c>
      <c r="J210" s="14" t="s">
        <v>335</v>
      </c>
      <c r="K210" s="11" t="s">
        <v>83</v>
      </c>
      <c r="L210" s="14" t="s">
        <v>1117</v>
      </c>
      <c r="M210" s="14" t="s">
        <v>81</v>
      </c>
      <c r="N210" s="14" t="s">
        <v>1128</v>
      </c>
      <c r="O210" s="14" t="s">
        <v>1062</v>
      </c>
      <c r="P210" s="74"/>
      <c r="Q210" s="6"/>
    </row>
    <row r="211" spans="1:17">
      <c r="A211" s="79">
        <v>43651</v>
      </c>
      <c r="B211" s="14" t="s">
        <v>358</v>
      </c>
      <c r="C211" s="11" t="s">
        <v>27</v>
      </c>
      <c r="D211" s="14" t="s">
        <v>20</v>
      </c>
      <c r="E211" s="12"/>
      <c r="F211" s="12">
        <v>1500</v>
      </c>
      <c r="G211" s="90">
        <f t="shared" si="7"/>
        <v>2.7178344295265533</v>
      </c>
      <c r="H211" s="90">
        <v>551.91</v>
      </c>
      <c r="I211" s="13">
        <f t="shared" si="6"/>
        <v>-3926859</v>
      </c>
      <c r="J211" s="14" t="s">
        <v>335</v>
      </c>
      <c r="K211" s="11" t="s">
        <v>83</v>
      </c>
      <c r="L211" s="14" t="s">
        <v>1117</v>
      </c>
      <c r="M211" s="14" t="s">
        <v>81</v>
      </c>
      <c r="N211" s="14" t="s">
        <v>1128</v>
      </c>
      <c r="O211" s="14" t="s">
        <v>1062</v>
      </c>
      <c r="P211" s="74"/>
      <c r="Q211" s="6"/>
    </row>
    <row r="212" spans="1:17">
      <c r="A212" s="79">
        <v>43651</v>
      </c>
      <c r="B212" s="14" t="s">
        <v>359</v>
      </c>
      <c r="C212" s="11" t="s">
        <v>27</v>
      </c>
      <c r="D212" s="14" t="s">
        <v>20</v>
      </c>
      <c r="E212" s="12"/>
      <c r="F212" s="12">
        <v>500</v>
      </c>
      <c r="G212" s="90">
        <f t="shared" si="7"/>
        <v>0.90594480984218451</v>
      </c>
      <c r="H212" s="90">
        <v>551.91</v>
      </c>
      <c r="I212" s="13">
        <f t="shared" si="6"/>
        <v>-3927359</v>
      </c>
      <c r="J212" s="14" t="s">
        <v>335</v>
      </c>
      <c r="K212" s="11" t="s">
        <v>83</v>
      </c>
      <c r="L212" s="14" t="s">
        <v>1117</v>
      </c>
      <c r="M212" s="14" t="s">
        <v>81</v>
      </c>
      <c r="N212" s="14" t="s">
        <v>1128</v>
      </c>
      <c r="O212" s="14" t="s">
        <v>1062</v>
      </c>
      <c r="P212" s="74"/>
      <c r="Q212" s="6"/>
    </row>
    <row r="213" spans="1:17">
      <c r="A213" s="79">
        <v>43651</v>
      </c>
      <c r="B213" s="14" t="s">
        <v>360</v>
      </c>
      <c r="C213" s="14" t="s">
        <v>350</v>
      </c>
      <c r="D213" s="14" t="s">
        <v>20</v>
      </c>
      <c r="E213" s="12"/>
      <c r="F213" s="12">
        <v>2000</v>
      </c>
      <c r="G213" s="90">
        <f t="shared" si="7"/>
        <v>3.623779239368738</v>
      </c>
      <c r="H213" s="90">
        <v>551.91</v>
      </c>
      <c r="I213" s="13">
        <f t="shared" si="6"/>
        <v>-3929359</v>
      </c>
      <c r="J213" s="14" t="s">
        <v>335</v>
      </c>
      <c r="K213" s="11" t="s">
        <v>83</v>
      </c>
      <c r="L213" s="14" t="s">
        <v>1117</v>
      </c>
      <c r="M213" s="14" t="s">
        <v>81</v>
      </c>
      <c r="N213" s="14" t="s">
        <v>1128</v>
      </c>
      <c r="O213" s="14" t="s">
        <v>1062</v>
      </c>
      <c r="P213" s="74"/>
      <c r="Q213" s="6"/>
    </row>
    <row r="214" spans="1:17">
      <c r="A214" s="79">
        <v>43651</v>
      </c>
      <c r="B214" s="14" t="s">
        <v>361</v>
      </c>
      <c r="C214" s="11" t="s">
        <v>27</v>
      </c>
      <c r="D214" s="14" t="s">
        <v>20</v>
      </c>
      <c r="E214" s="12"/>
      <c r="F214" s="12">
        <v>1500</v>
      </c>
      <c r="G214" s="90">
        <f t="shared" si="7"/>
        <v>2.7178344295265533</v>
      </c>
      <c r="H214" s="90">
        <v>551.91</v>
      </c>
      <c r="I214" s="13">
        <f t="shared" si="6"/>
        <v>-3930859</v>
      </c>
      <c r="J214" s="14" t="s">
        <v>335</v>
      </c>
      <c r="K214" s="11" t="s">
        <v>83</v>
      </c>
      <c r="L214" s="14" t="s">
        <v>1117</v>
      </c>
      <c r="M214" s="14" t="s">
        <v>81</v>
      </c>
      <c r="N214" s="14" t="s">
        <v>1128</v>
      </c>
      <c r="O214" s="14" t="s">
        <v>1062</v>
      </c>
      <c r="P214" s="74"/>
      <c r="Q214" s="6"/>
    </row>
    <row r="215" spans="1:17">
      <c r="A215" s="79">
        <v>43651</v>
      </c>
      <c r="B215" s="14" t="s">
        <v>362</v>
      </c>
      <c r="C215" s="14" t="s">
        <v>350</v>
      </c>
      <c r="D215" s="14" t="s">
        <v>20</v>
      </c>
      <c r="E215" s="12"/>
      <c r="F215" s="12">
        <v>3000</v>
      </c>
      <c r="G215" s="90">
        <f t="shared" si="7"/>
        <v>5.4356688590531066</v>
      </c>
      <c r="H215" s="90">
        <v>551.91</v>
      </c>
      <c r="I215" s="13">
        <f t="shared" si="6"/>
        <v>-3933859</v>
      </c>
      <c r="J215" s="14" t="s">
        <v>335</v>
      </c>
      <c r="K215" s="11" t="s">
        <v>83</v>
      </c>
      <c r="L215" s="14" t="s">
        <v>1117</v>
      </c>
      <c r="M215" s="14" t="s">
        <v>81</v>
      </c>
      <c r="N215" s="14" t="s">
        <v>1128</v>
      </c>
      <c r="O215" s="14" t="s">
        <v>1062</v>
      </c>
      <c r="P215" s="74"/>
      <c r="Q215" s="6"/>
    </row>
    <row r="216" spans="1:17">
      <c r="A216" s="79">
        <v>43651</v>
      </c>
      <c r="B216" s="14" t="s">
        <v>363</v>
      </c>
      <c r="C216" s="11" t="s">
        <v>27</v>
      </c>
      <c r="D216" s="14" t="s">
        <v>20</v>
      </c>
      <c r="E216" s="12"/>
      <c r="F216" s="12">
        <v>1500</v>
      </c>
      <c r="G216" s="90">
        <f t="shared" si="7"/>
        <v>2.7178344295265533</v>
      </c>
      <c r="H216" s="90">
        <v>551.91</v>
      </c>
      <c r="I216" s="13">
        <f t="shared" si="6"/>
        <v>-3935359</v>
      </c>
      <c r="J216" s="14" t="s">
        <v>335</v>
      </c>
      <c r="K216" s="11" t="s">
        <v>83</v>
      </c>
      <c r="L216" s="14" t="s">
        <v>1117</v>
      </c>
      <c r="M216" s="14" t="s">
        <v>81</v>
      </c>
      <c r="N216" s="14" t="s">
        <v>1128</v>
      </c>
      <c r="O216" s="14" t="s">
        <v>1062</v>
      </c>
      <c r="P216" s="74"/>
      <c r="Q216" s="6"/>
    </row>
    <row r="217" spans="1:17">
      <c r="A217" s="79">
        <v>43651</v>
      </c>
      <c r="B217" s="11" t="s">
        <v>531</v>
      </c>
      <c r="C217" s="11" t="s">
        <v>27</v>
      </c>
      <c r="D217" s="11" t="s">
        <v>78</v>
      </c>
      <c r="E217" s="17"/>
      <c r="F217" s="17">
        <v>500</v>
      </c>
      <c r="G217" s="90">
        <f t="shared" si="7"/>
        <v>0.88003379329766263</v>
      </c>
      <c r="H217" s="90">
        <v>568.16</v>
      </c>
      <c r="I217" s="13">
        <f t="shared" si="6"/>
        <v>-3935859</v>
      </c>
      <c r="J217" s="11" t="s">
        <v>187</v>
      </c>
      <c r="K217" s="14" t="s">
        <v>83</v>
      </c>
      <c r="L217" s="14" t="s">
        <v>1118</v>
      </c>
      <c r="M217" s="14" t="s">
        <v>81</v>
      </c>
      <c r="N217" s="14" t="s">
        <v>1128</v>
      </c>
      <c r="O217" s="14" t="s">
        <v>1062</v>
      </c>
      <c r="P217" s="74"/>
      <c r="Q217" s="6"/>
    </row>
    <row r="218" spans="1:17">
      <c r="A218" s="79">
        <v>43651</v>
      </c>
      <c r="B218" s="11" t="s">
        <v>532</v>
      </c>
      <c r="C218" s="11" t="s">
        <v>27</v>
      </c>
      <c r="D218" s="11" t="s">
        <v>78</v>
      </c>
      <c r="E218" s="17"/>
      <c r="F218" s="17">
        <v>500</v>
      </c>
      <c r="G218" s="90">
        <f t="shared" si="7"/>
        <v>0.88003379329766263</v>
      </c>
      <c r="H218" s="90">
        <v>568.16</v>
      </c>
      <c r="I218" s="13">
        <f t="shared" ref="I218:I281" si="8">I217+E218-F218</f>
        <v>-3936359</v>
      </c>
      <c r="J218" s="11" t="s">
        <v>187</v>
      </c>
      <c r="K218" s="14" t="s">
        <v>83</v>
      </c>
      <c r="L218" s="14" t="s">
        <v>1118</v>
      </c>
      <c r="M218" s="14" t="s">
        <v>81</v>
      </c>
      <c r="N218" s="14" t="s">
        <v>1128</v>
      </c>
      <c r="O218" s="14" t="s">
        <v>1062</v>
      </c>
      <c r="P218" s="74"/>
      <c r="Q218" s="6"/>
    </row>
    <row r="219" spans="1:17">
      <c r="A219" s="79">
        <v>43651</v>
      </c>
      <c r="B219" s="11" t="s">
        <v>533</v>
      </c>
      <c r="C219" s="11" t="s">
        <v>27</v>
      </c>
      <c r="D219" s="11" t="s">
        <v>78</v>
      </c>
      <c r="E219" s="17"/>
      <c r="F219" s="17">
        <v>500</v>
      </c>
      <c r="G219" s="90">
        <f t="shared" si="7"/>
        <v>0.88003379329766263</v>
      </c>
      <c r="H219" s="90">
        <v>568.16</v>
      </c>
      <c r="I219" s="13">
        <f t="shared" si="8"/>
        <v>-3936859</v>
      </c>
      <c r="J219" s="11" t="s">
        <v>187</v>
      </c>
      <c r="K219" s="14" t="s">
        <v>83</v>
      </c>
      <c r="L219" s="14" t="s">
        <v>1118</v>
      </c>
      <c r="M219" s="14" t="s">
        <v>81</v>
      </c>
      <c r="N219" s="14" t="s">
        <v>1128</v>
      </c>
      <c r="O219" s="14" t="s">
        <v>1062</v>
      </c>
      <c r="P219" s="74"/>
      <c r="Q219" s="6"/>
    </row>
    <row r="220" spans="1:17">
      <c r="A220" s="79">
        <v>43651</v>
      </c>
      <c r="B220" s="11" t="s">
        <v>534</v>
      </c>
      <c r="C220" s="11" t="s">
        <v>27</v>
      </c>
      <c r="D220" s="11" t="s">
        <v>78</v>
      </c>
      <c r="E220" s="17"/>
      <c r="F220" s="17">
        <v>500</v>
      </c>
      <c r="G220" s="90">
        <f t="shared" si="7"/>
        <v>0.88003379329766263</v>
      </c>
      <c r="H220" s="90">
        <v>568.16</v>
      </c>
      <c r="I220" s="13">
        <f t="shared" si="8"/>
        <v>-3937359</v>
      </c>
      <c r="J220" s="11" t="s">
        <v>187</v>
      </c>
      <c r="K220" s="14" t="s">
        <v>83</v>
      </c>
      <c r="L220" s="14" t="s">
        <v>1118</v>
      </c>
      <c r="M220" s="14" t="s">
        <v>81</v>
      </c>
      <c r="N220" s="14" t="s">
        <v>1128</v>
      </c>
      <c r="O220" s="14" t="s">
        <v>1062</v>
      </c>
      <c r="P220" s="74"/>
      <c r="Q220" s="6"/>
    </row>
    <row r="221" spans="1:17">
      <c r="A221" s="79">
        <v>43651</v>
      </c>
      <c r="B221" s="11" t="s">
        <v>535</v>
      </c>
      <c r="C221" s="11" t="s">
        <v>27</v>
      </c>
      <c r="D221" s="11" t="s">
        <v>78</v>
      </c>
      <c r="E221" s="17"/>
      <c r="F221" s="17">
        <v>500</v>
      </c>
      <c r="G221" s="90">
        <f t="shared" si="7"/>
        <v>0.88003379329766263</v>
      </c>
      <c r="H221" s="90">
        <v>568.16</v>
      </c>
      <c r="I221" s="13">
        <f t="shared" si="8"/>
        <v>-3937859</v>
      </c>
      <c r="J221" s="11" t="s">
        <v>187</v>
      </c>
      <c r="K221" s="14" t="s">
        <v>83</v>
      </c>
      <c r="L221" s="14" t="s">
        <v>1118</v>
      </c>
      <c r="M221" s="14" t="s">
        <v>81</v>
      </c>
      <c r="N221" s="14" t="s">
        <v>1128</v>
      </c>
      <c r="O221" s="14" t="s">
        <v>1062</v>
      </c>
      <c r="P221" s="74"/>
      <c r="Q221" s="6"/>
    </row>
    <row r="222" spans="1:17">
      <c r="A222" s="79">
        <v>43651</v>
      </c>
      <c r="B222" s="11" t="s">
        <v>536</v>
      </c>
      <c r="C222" s="11" t="s">
        <v>27</v>
      </c>
      <c r="D222" s="11" t="s">
        <v>78</v>
      </c>
      <c r="E222" s="17"/>
      <c r="F222" s="17">
        <v>500</v>
      </c>
      <c r="G222" s="90">
        <f t="shared" si="7"/>
        <v>0.88003379329766263</v>
      </c>
      <c r="H222" s="90">
        <v>568.16</v>
      </c>
      <c r="I222" s="13">
        <f t="shared" si="8"/>
        <v>-3938359</v>
      </c>
      <c r="J222" s="11" t="s">
        <v>187</v>
      </c>
      <c r="K222" s="14" t="s">
        <v>83</v>
      </c>
      <c r="L222" s="14" t="s">
        <v>1118</v>
      </c>
      <c r="M222" s="14" t="s">
        <v>81</v>
      </c>
      <c r="N222" s="14" t="s">
        <v>1128</v>
      </c>
      <c r="O222" s="14" t="s">
        <v>1062</v>
      </c>
      <c r="P222" s="74"/>
      <c r="Q222" s="6"/>
    </row>
    <row r="223" spans="1:17">
      <c r="A223" s="79">
        <v>43651</v>
      </c>
      <c r="B223" s="11" t="s">
        <v>583</v>
      </c>
      <c r="C223" s="11" t="s">
        <v>27</v>
      </c>
      <c r="D223" s="11" t="s">
        <v>78</v>
      </c>
      <c r="E223" s="12"/>
      <c r="F223" s="12">
        <v>500</v>
      </c>
      <c r="G223" s="90">
        <f t="shared" si="7"/>
        <v>0.88003379329766263</v>
      </c>
      <c r="H223" s="90">
        <v>568.16</v>
      </c>
      <c r="I223" s="13">
        <f t="shared" si="8"/>
        <v>-3938859</v>
      </c>
      <c r="J223" s="14" t="s">
        <v>183</v>
      </c>
      <c r="K223" s="11" t="s">
        <v>83</v>
      </c>
      <c r="L223" s="14" t="s">
        <v>1118</v>
      </c>
      <c r="M223" s="14" t="s">
        <v>81</v>
      </c>
      <c r="N223" s="14" t="s">
        <v>1128</v>
      </c>
      <c r="O223" s="14" t="s">
        <v>1062</v>
      </c>
      <c r="P223" s="74"/>
      <c r="Q223" s="6"/>
    </row>
    <row r="224" spans="1:17">
      <c r="A224" s="79">
        <v>43651</v>
      </c>
      <c r="B224" s="11" t="s">
        <v>584</v>
      </c>
      <c r="C224" s="11" t="s">
        <v>27</v>
      </c>
      <c r="D224" s="11" t="s">
        <v>78</v>
      </c>
      <c r="E224" s="12"/>
      <c r="F224" s="12">
        <v>500</v>
      </c>
      <c r="G224" s="90">
        <f t="shared" si="7"/>
        <v>0.88003379329766263</v>
      </c>
      <c r="H224" s="90">
        <v>568.16</v>
      </c>
      <c r="I224" s="13">
        <f t="shared" si="8"/>
        <v>-3939359</v>
      </c>
      <c r="J224" s="14" t="s">
        <v>183</v>
      </c>
      <c r="K224" s="11" t="s">
        <v>83</v>
      </c>
      <c r="L224" s="14" t="s">
        <v>1118</v>
      </c>
      <c r="M224" s="14" t="s">
        <v>81</v>
      </c>
      <c r="N224" s="14" t="s">
        <v>1128</v>
      </c>
      <c r="O224" s="14" t="s">
        <v>1062</v>
      </c>
      <c r="P224" s="74"/>
      <c r="Q224" s="6"/>
    </row>
    <row r="225" spans="1:17">
      <c r="A225" s="79">
        <v>43651</v>
      </c>
      <c r="B225" s="11" t="s">
        <v>585</v>
      </c>
      <c r="C225" s="11" t="s">
        <v>27</v>
      </c>
      <c r="D225" s="11" t="s">
        <v>78</v>
      </c>
      <c r="E225" s="12"/>
      <c r="F225" s="12">
        <v>500</v>
      </c>
      <c r="G225" s="90">
        <f t="shared" si="7"/>
        <v>0.88003379329766263</v>
      </c>
      <c r="H225" s="90">
        <v>568.16</v>
      </c>
      <c r="I225" s="13">
        <f t="shared" si="8"/>
        <v>-3939859</v>
      </c>
      <c r="J225" s="14" t="s">
        <v>183</v>
      </c>
      <c r="K225" s="11" t="s">
        <v>83</v>
      </c>
      <c r="L225" s="14" t="s">
        <v>1118</v>
      </c>
      <c r="M225" s="14" t="s">
        <v>81</v>
      </c>
      <c r="N225" s="14" t="s">
        <v>1128</v>
      </c>
      <c r="O225" s="14" t="s">
        <v>1062</v>
      </c>
      <c r="P225" s="74"/>
      <c r="Q225" s="6"/>
    </row>
    <row r="226" spans="1:17">
      <c r="A226" s="79">
        <v>43651</v>
      </c>
      <c r="B226" s="11" t="s">
        <v>586</v>
      </c>
      <c r="C226" s="11" t="s">
        <v>27</v>
      </c>
      <c r="D226" s="11" t="s">
        <v>78</v>
      </c>
      <c r="E226" s="12"/>
      <c r="F226" s="12">
        <v>500</v>
      </c>
      <c r="G226" s="90">
        <f t="shared" si="7"/>
        <v>0.88003379329766263</v>
      </c>
      <c r="H226" s="90">
        <v>568.16</v>
      </c>
      <c r="I226" s="13">
        <f t="shared" si="8"/>
        <v>-3940359</v>
      </c>
      <c r="J226" s="14" t="s">
        <v>183</v>
      </c>
      <c r="K226" s="11" t="s">
        <v>83</v>
      </c>
      <c r="L226" s="14" t="s">
        <v>1118</v>
      </c>
      <c r="M226" s="14" t="s">
        <v>81</v>
      </c>
      <c r="N226" s="14" t="s">
        <v>1128</v>
      </c>
      <c r="O226" s="14" t="s">
        <v>1062</v>
      </c>
      <c r="P226" s="74"/>
      <c r="Q226" s="6"/>
    </row>
    <row r="227" spans="1:17">
      <c r="A227" s="79">
        <v>43651</v>
      </c>
      <c r="B227" s="11" t="s">
        <v>587</v>
      </c>
      <c r="C227" s="11" t="s">
        <v>27</v>
      </c>
      <c r="D227" s="11" t="s">
        <v>78</v>
      </c>
      <c r="E227" s="12"/>
      <c r="F227" s="12">
        <v>500</v>
      </c>
      <c r="G227" s="90">
        <f t="shared" si="7"/>
        <v>0.88003379329766263</v>
      </c>
      <c r="H227" s="90">
        <v>568.16</v>
      </c>
      <c r="I227" s="13">
        <f t="shared" si="8"/>
        <v>-3940859</v>
      </c>
      <c r="J227" s="14" t="s">
        <v>183</v>
      </c>
      <c r="K227" s="11" t="s">
        <v>83</v>
      </c>
      <c r="L227" s="14" t="s">
        <v>1118</v>
      </c>
      <c r="M227" s="14" t="s">
        <v>81</v>
      </c>
      <c r="N227" s="14" t="s">
        <v>1128</v>
      </c>
      <c r="O227" s="14" t="s">
        <v>1062</v>
      </c>
      <c r="P227" s="74"/>
      <c r="Q227" s="6"/>
    </row>
    <row r="228" spans="1:17">
      <c r="A228" s="79">
        <v>43651</v>
      </c>
      <c r="B228" s="11" t="s">
        <v>588</v>
      </c>
      <c r="C228" s="11" t="s">
        <v>27</v>
      </c>
      <c r="D228" s="11" t="s">
        <v>78</v>
      </c>
      <c r="E228" s="12"/>
      <c r="F228" s="12">
        <v>500</v>
      </c>
      <c r="G228" s="90">
        <f t="shared" si="7"/>
        <v>0.88003379329766263</v>
      </c>
      <c r="H228" s="90">
        <v>568.16</v>
      </c>
      <c r="I228" s="13">
        <f t="shared" si="8"/>
        <v>-3941359</v>
      </c>
      <c r="J228" s="14" t="s">
        <v>183</v>
      </c>
      <c r="K228" s="11" t="s">
        <v>83</v>
      </c>
      <c r="L228" s="14" t="s">
        <v>1118</v>
      </c>
      <c r="M228" s="14" t="s">
        <v>81</v>
      </c>
      <c r="N228" s="14" t="s">
        <v>1128</v>
      </c>
      <c r="O228" s="14" t="s">
        <v>1062</v>
      </c>
      <c r="P228" s="74"/>
      <c r="Q228" s="6"/>
    </row>
    <row r="229" spans="1:17">
      <c r="A229" s="79">
        <v>43651</v>
      </c>
      <c r="B229" s="11" t="s">
        <v>649</v>
      </c>
      <c r="C229" s="11" t="s">
        <v>27</v>
      </c>
      <c r="D229" s="11" t="s">
        <v>78</v>
      </c>
      <c r="E229" s="16"/>
      <c r="F229" s="16">
        <v>1000</v>
      </c>
      <c r="G229" s="90">
        <f t="shared" si="7"/>
        <v>1.7600675865953253</v>
      </c>
      <c r="H229" s="90">
        <v>568.16</v>
      </c>
      <c r="I229" s="13">
        <f t="shared" si="8"/>
        <v>-3942359</v>
      </c>
      <c r="J229" s="14" t="s">
        <v>647</v>
      </c>
      <c r="K229" s="14" t="s">
        <v>83</v>
      </c>
      <c r="L229" s="14" t="s">
        <v>1118</v>
      </c>
      <c r="M229" s="14" t="s">
        <v>81</v>
      </c>
      <c r="N229" s="14" t="s">
        <v>1128</v>
      </c>
      <c r="O229" s="14" t="s">
        <v>1062</v>
      </c>
      <c r="P229" s="74"/>
      <c r="Q229" s="6"/>
    </row>
    <row r="230" spans="1:17">
      <c r="A230" s="79">
        <v>43651</v>
      </c>
      <c r="B230" s="11" t="s">
        <v>650</v>
      </c>
      <c r="C230" s="11" t="s">
        <v>27</v>
      </c>
      <c r="D230" s="11" t="s">
        <v>78</v>
      </c>
      <c r="E230" s="16"/>
      <c r="F230" s="16">
        <v>1000</v>
      </c>
      <c r="G230" s="90">
        <f t="shared" si="7"/>
        <v>1.7600675865953253</v>
      </c>
      <c r="H230" s="90">
        <v>568.16</v>
      </c>
      <c r="I230" s="13">
        <f t="shared" si="8"/>
        <v>-3943359</v>
      </c>
      <c r="J230" s="14" t="s">
        <v>647</v>
      </c>
      <c r="K230" s="14" t="s">
        <v>83</v>
      </c>
      <c r="L230" s="14" t="s">
        <v>1118</v>
      </c>
      <c r="M230" s="14" t="s">
        <v>81</v>
      </c>
      <c r="N230" s="14" t="s">
        <v>1128</v>
      </c>
      <c r="O230" s="14" t="s">
        <v>1062</v>
      </c>
      <c r="P230" s="74"/>
      <c r="Q230" s="6"/>
    </row>
    <row r="231" spans="1:17">
      <c r="A231" s="79">
        <v>43651</v>
      </c>
      <c r="B231" s="14" t="s">
        <v>684</v>
      </c>
      <c r="C231" s="11" t="s">
        <v>27</v>
      </c>
      <c r="D231" s="14" t="s">
        <v>165</v>
      </c>
      <c r="E231" s="15"/>
      <c r="F231" s="15">
        <v>2000</v>
      </c>
      <c r="G231" s="90">
        <f t="shared" si="7"/>
        <v>3.5283325100557477</v>
      </c>
      <c r="H231" s="90">
        <v>566.84</v>
      </c>
      <c r="I231" s="13">
        <f t="shared" si="8"/>
        <v>-3945359</v>
      </c>
      <c r="J231" s="14" t="s">
        <v>178</v>
      </c>
      <c r="K231" s="14" t="s">
        <v>83</v>
      </c>
      <c r="L231" s="14" t="s">
        <v>1197</v>
      </c>
      <c r="M231" s="14" t="s">
        <v>81</v>
      </c>
      <c r="N231" s="14" t="s">
        <v>1128</v>
      </c>
      <c r="O231" s="14" t="s">
        <v>1062</v>
      </c>
      <c r="P231" s="74"/>
      <c r="Q231" s="6"/>
    </row>
    <row r="232" spans="1:17">
      <c r="A232" s="79">
        <v>43651</v>
      </c>
      <c r="B232" s="14" t="s">
        <v>685</v>
      </c>
      <c r="C232" s="14" t="s">
        <v>170</v>
      </c>
      <c r="D232" s="14" t="s">
        <v>165</v>
      </c>
      <c r="E232" s="15"/>
      <c r="F232" s="15">
        <v>1000</v>
      </c>
      <c r="G232" s="90">
        <f t="shared" si="7"/>
        <v>1.7641662550278738</v>
      </c>
      <c r="H232" s="90">
        <v>566.84</v>
      </c>
      <c r="I232" s="13">
        <f t="shared" si="8"/>
        <v>-3946359</v>
      </c>
      <c r="J232" s="14" t="s">
        <v>178</v>
      </c>
      <c r="K232" s="14" t="s">
        <v>83</v>
      </c>
      <c r="L232" s="14" t="s">
        <v>1197</v>
      </c>
      <c r="M232" s="14" t="s">
        <v>81</v>
      </c>
      <c r="N232" s="14" t="s">
        <v>1128</v>
      </c>
      <c r="O232" s="14" t="s">
        <v>1062</v>
      </c>
      <c r="P232" s="74"/>
      <c r="Q232" s="6"/>
    </row>
    <row r="233" spans="1:17">
      <c r="A233" s="79">
        <v>43651</v>
      </c>
      <c r="B233" s="14" t="s">
        <v>689</v>
      </c>
      <c r="C233" s="11" t="s">
        <v>27</v>
      </c>
      <c r="D233" s="14" t="s">
        <v>165</v>
      </c>
      <c r="E233" s="15"/>
      <c r="F233" s="15">
        <v>2000</v>
      </c>
      <c r="G233" s="90">
        <f t="shared" si="7"/>
        <v>3.5283325100557477</v>
      </c>
      <c r="H233" s="90">
        <v>566.84</v>
      </c>
      <c r="I233" s="13">
        <f t="shared" si="8"/>
        <v>-3948359</v>
      </c>
      <c r="J233" s="14" t="s">
        <v>178</v>
      </c>
      <c r="K233" s="14" t="s">
        <v>83</v>
      </c>
      <c r="L233" s="14" t="s">
        <v>1197</v>
      </c>
      <c r="M233" s="14" t="s">
        <v>81</v>
      </c>
      <c r="N233" s="14" t="s">
        <v>1128</v>
      </c>
      <c r="O233" s="14" t="s">
        <v>1062</v>
      </c>
      <c r="P233" s="74"/>
      <c r="Q233" s="6"/>
    </row>
    <row r="234" spans="1:17">
      <c r="A234" s="79">
        <v>43651</v>
      </c>
      <c r="B234" s="14" t="s">
        <v>948</v>
      </c>
      <c r="C234" s="11" t="s">
        <v>27</v>
      </c>
      <c r="D234" s="14" t="s">
        <v>78</v>
      </c>
      <c r="E234" s="16"/>
      <c r="F234" s="16">
        <v>1000</v>
      </c>
      <c r="G234" s="90">
        <f t="shared" si="7"/>
        <v>1.7600675865953253</v>
      </c>
      <c r="H234" s="90">
        <v>568.16</v>
      </c>
      <c r="I234" s="13">
        <f t="shared" si="8"/>
        <v>-3949359</v>
      </c>
      <c r="J234" s="14" t="s">
        <v>655</v>
      </c>
      <c r="K234" s="14" t="s">
        <v>946</v>
      </c>
      <c r="L234" s="14" t="s">
        <v>1118</v>
      </c>
      <c r="M234" s="14" t="s">
        <v>81</v>
      </c>
      <c r="N234" s="14" t="s">
        <v>1128</v>
      </c>
      <c r="O234" s="14" t="s">
        <v>1062</v>
      </c>
      <c r="P234" s="74"/>
      <c r="Q234" s="6"/>
    </row>
    <row r="235" spans="1:17">
      <c r="A235" s="79">
        <v>43651</v>
      </c>
      <c r="B235" s="14" t="s">
        <v>949</v>
      </c>
      <c r="C235" s="11" t="s">
        <v>27</v>
      </c>
      <c r="D235" s="14" t="s">
        <v>78</v>
      </c>
      <c r="E235" s="16"/>
      <c r="F235" s="16">
        <v>500</v>
      </c>
      <c r="G235" s="90">
        <f t="shared" si="7"/>
        <v>0.88003379329766263</v>
      </c>
      <c r="H235" s="90">
        <v>568.16</v>
      </c>
      <c r="I235" s="13">
        <f t="shared" si="8"/>
        <v>-3949859</v>
      </c>
      <c r="J235" s="14" t="s">
        <v>655</v>
      </c>
      <c r="K235" s="14" t="s">
        <v>946</v>
      </c>
      <c r="L235" s="14" t="s">
        <v>1118</v>
      </c>
      <c r="M235" s="14" t="s">
        <v>81</v>
      </c>
      <c r="N235" s="14" t="s">
        <v>1128</v>
      </c>
      <c r="O235" s="14" t="s">
        <v>1062</v>
      </c>
      <c r="P235" s="74"/>
      <c r="Q235" s="6"/>
    </row>
    <row r="236" spans="1:17">
      <c r="A236" s="79">
        <v>43651</v>
      </c>
      <c r="B236" s="14" t="s">
        <v>950</v>
      </c>
      <c r="C236" s="11" t="s">
        <v>27</v>
      </c>
      <c r="D236" s="14" t="s">
        <v>78</v>
      </c>
      <c r="E236" s="16"/>
      <c r="F236" s="16">
        <v>1500</v>
      </c>
      <c r="G236" s="90">
        <f t="shared" si="7"/>
        <v>2.6401013798929882</v>
      </c>
      <c r="H236" s="90">
        <v>568.16</v>
      </c>
      <c r="I236" s="13">
        <f t="shared" si="8"/>
        <v>-3951359</v>
      </c>
      <c r="J236" s="14" t="s">
        <v>655</v>
      </c>
      <c r="K236" s="14" t="s">
        <v>946</v>
      </c>
      <c r="L236" s="14" t="s">
        <v>1118</v>
      </c>
      <c r="M236" s="14" t="s">
        <v>81</v>
      </c>
      <c r="N236" s="14" t="s">
        <v>1128</v>
      </c>
      <c r="O236" s="14" t="s">
        <v>1062</v>
      </c>
      <c r="P236" s="74"/>
      <c r="Q236" s="6"/>
    </row>
    <row r="237" spans="1:17">
      <c r="A237" s="79">
        <v>43652</v>
      </c>
      <c r="B237" s="11" t="s">
        <v>33</v>
      </c>
      <c r="C237" s="11" t="s">
        <v>27</v>
      </c>
      <c r="D237" s="14" t="s">
        <v>20</v>
      </c>
      <c r="E237" s="12"/>
      <c r="F237" s="12">
        <v>500</v>
      </c>
      <c r="G237" s="90">
        <f t="shared" si="7"/>
        <v>0.90594480984218451</v>
      </c>
      <c r="H237" s="90">
        <v>551.91</v>
      </c>
      <c r="I237" s="13">
        <f t="shared" si="8"/>
        <v>-3951859</v>
      </c>
      <c r="J237" s="14" t="s">
        <v>21</v>
      </c>
      <c r="K237" s="11" t="s">
        <v>22</v>
      </c>
      <c r="L237" s="14" t="s">
        <v>1117</v>
      </c>
      <c r="M237" s="14" t="s">
        <v>81</v>
      </c>
      <c r="N237" s="14" t="s">
        <v>1128</v>
      </c>
      <c r="O237" s="14" t="s">
        <v>1062</v>
      </c>
      <c r="P237" s="74"/>
      <c r="Q237" s="6"/>
    </row>
    <row r="238" spans="1:17">
      <c r="A238" s="79">
        <v>43652</v>
      </c>
      <c r="B238" s="11" t="s">
        <v>1055</v>
      </c>
      <c r="C238" s="11" t="s">
        <v>27</v>
      </c>
      <c r="D238" s="14" t="s">
        <v>20</v>
      </c>
      <c r="E238" s="12"/>
      <c r="F238" s="12">
        <v>5000</v>
      </c>
      <c r="G238" s="90">
        <f t="shared" si="7"/>
        <v>9.0594480984218446</v>
      </c>
      <c r="H238" s="90">
        <v>551.91</v>
      </c>
      <c r="I238" s="13">
        <f t="shared" si="8"/>
        <v>-3956859</v>
      </c>
      <c r="J238" s="14" t="s">
        <v>21</v>
      </c>
      <c r="K238" s="11" t="s">
        <v>22</v>
      </c>
      <c r="L238" s="14" t="s">
        <v>1117</v>
      </c>
      <c r="M238" s="14" t="s">
        <v>81</v>
      </c>
      <c r="N238" s="14" t="s">
        <v>1128</v>
      </c>
      <c r="O238" s="14" t="s">
        <v>1062</v>
      </c>
      <c r="P238" s="74"/>
      <c r="Q238" s="6"/>
    </row>
    <row r="239" spans="1:17">
      <c r="A239" s="79">
        <v>43652</v>
      </c>
      <c r="B239" s="11" t="s">
        <v>34</v>
      </c>
      <c r="C239" s="11" t="s">
        <v>27</v>
      </c>
      <c r="D239" s="14" t="s">
        <v>20</v>
      </c>
      <c r="E239" s="12"/>
      <c r="F239" s="12">
        <v>1500</v>
      </c>
      <c r="G239" s="90">
        <f t="shared" si="7"/>
        <v>2.7178344295265533</v>
      </c>
      <c r="H239" s="90">
        <v>551.91</v>
      </c>
      <c r="I239" s="13">
        <f t="shared" si="8"/>
        <v>-3958359</v>
      </c>
      <c r="J239" s="14" t="s">
        <v>21</v>
      </c>
      <c r="K239" s="11" t="s">
        <v>22</v>
      </c>
      <c r="L239" s="14" t="s">
        <v>1117</v>
      </c>
      <c r="M239" s="14" t="s">
        <v>81</v>
      </c>
      <c r="N239" s="14" t="s">
        <v>1128</v>
      </c>
      <c r="O239" s="14" t="s">
        <v>1062</v>
      </c>
      <c r="P239" s="74"/>
      <c r="Q239" s="6"/>
    </row>
    <row r="240" spans="1:17">
      <c r="A240" s="79">
        <v>43652</v>
      </c>
      <c r="B240" s="11" t="s">
        <v>207</v>
      </c>
      <c r="C240" s="11" t="s">
        <v>27</v>
      </c>
      <c r="D240" s="11" t="s">
        <v>78</v>
      </c>
      <c r="E240" s="12"/>
      <c r="F240" s="12">
        <v>1000</v>
      </c>
      <c r="G240" s="90">
        <f t="shared" si="7"/>
        <v>1.7600675865953253</v>
      </c>
      <c r="H240" s="90">
        <v>568.16</v>
      </c>
      <c r="I240" s="13">
        <f t="shared" si="8"/>
        <v>-3959359</v>
      </c>
      <c r="J240" s="11" t="s">
        <v>186</v>
      </c>
      <c r="K240" s="11" t="s">
        <v>83</v>
      </c>
      <c r="L240" s="14" t="s">
        <v>1118</v>
      </c>
      <c r="M240" s="14" t="s">
        <v>81</v>
      </c>
      <c r="N240" s="14" t="s">
        <v>1128</v>
      </c>
      <c r="O240" s="14" t="s">
        <v>1062</v>
      </c>
      <c r="P240" s="74"/>
      <c r="Q240" s="6"/>
    </row>
    <row r="241" spans="1:17">
      <c r="A241" s="79">
        <v>43652</v>
      </c>
      <c r="B241" s="11" t="s">
        <v>207</v>
      </c>
      <c r="C241" s="11" t="s">
        <v>27</v>
      </c>
      <c r="D241" s="11" t="s">
        <v>78</v>
      </c>
      <c r="E241" s="12"/>
      <c r="F241" s="12">
        <v>1000</v>
      </c>
      <c r="G241" s="90">
        <f t="shared" si="7"/>
        <v>1.7600675865953253</v>
      </c>
      <c r="H241" s="90">
        <v>568.16</v>
      </c>
      <c r="I241" s="13">
        <f t="shared" si="8"/>
        <v>-3960359</v>
      </c>
      <c r="J241" s="11" t="s">
        <v>186</v>
      </c>
      <c r="K241" s="11" t="s">
        <v>83</v>
      </c>
      <c r="L241" s="14" t="s">
        <v>1118</v>
      </c>
      <c r="M241" s="14" t="s">
        <v>81</v>
      </c>
      <c r="N241" s="14" t="s">
        <v>1128</v>
      </c>
      <c r="O241" s="14" t="s">
        <v>1062</v>
      </c>
      <c r="P241" s="74"/>
      <c r="Q241" s="6"/>
    </row>
    <row r="242" spans="1:17">
      <c r="A242" s="79">
        <v>43652</v>
      </c>
      <c r="B242" s="11" t="s">
        <v>207</v>
      </c>
      <c r="C242" s="11" t="s">
        <v>27</v>
      </c>
      <c r="D242" s="11" t="s">
        <v>78</v>
      </c>
      <c r="E242" s="12"/>
      <c r="F242" s="12">
        <v>1000</v>
      </c>
      <c r="G242" s="90">
        <f t="shared" si="7"/>
        <v>1.7600675865953253</v>
      </c>
      <c r="H242" s="90">
        <v>568.16</v>
      </c>
      <c r="I242" s="13">
        <f t="shared" si="8"/>
        <v>-3961359</v>
      </c>
      <c r="J242" s="11" t="s">
        <v>186</v>
      </c>
      <c r="K242" s="11" t="s">
        <v>83</v>
      </c>
      <c r="L242" s="14" t="s">
        <v>1118</v>
      </c>
      <c r="M242" s="14" t="s">
        <v>81</v>
      </c>
      <c r="N242" s="14" t="s">
        <v>1128</v>
      </c>
      <c r="O242" s="14" t="s">
        <v>1062</v>
      </c>
      <c r="P242" s="74"/>
      <c r="Q242" s="6"/>
    </row>
    <row r="243" spans="1:17">
      <c r="A243" s="79">
        <v>43652</v>
      </c>
      <c r="B243" s="14" t="s">
        <v>364</v>
      </c>
      <c r="C243" s="11" t="s">
        <v>27</v>
      </c>
      <c r="D243" s="14" t="s">
        <v>20</v>
      </c>
      <c r="E243" s="12"/>
      <c r="F243" s="12">
        <v>500</v>
      </c>
      <c r="G243" s="90">
        <f t="shared" si="7"/>
        <v>0.90594480984218451</v>
      </c>
      <c r="H243" s="90">
        <v>551.91</v>
      </c>
      <c r="I243" s="13">
        <f t="shared" si="8"/>
        <v>-3961859</v>
      </c>
      <c r="J243" s="14" t="s">
        <v>335</v>
      </c>
      <c r="K243" s="11" t="s">
        <v>83</v>
      </c>
      <c r="L243" s="14" t="s">
        <v>1117</v>
      </c>
      <c r="M243" s="14" t="s">
        <v>81</v>
      </c>
      <c r="N243" s="14" t="s">
        <v>1128</v>
      </c>
      <c r="O243" s="14" t="s">
        <v>1062</v>
      </c>
      <c r="P243" s="74"/>
      <c r="Q243" s="6"/>
    </row>
    <row r="244" spans="1:17">
      <c r="A244" s="79">
        <v>43652</v>
      </c>
      <c r="B244" s="14" t="s">
        <v>365</v>
      </c>
      <c r="C244" s="14" t="s">
        <v>350</v>
      </c>
      <c r="D244" s="14" t="s">
        <v>20</v>
      </c>
      <c r="E244" s="12"/>
      <c r="F244" s="12">
        <v>2000</v>
      </c>
      <c r="G244" s="90">
        <f t="shared" si="7"/>
        <v>3.623779239368738</v>
      </c>
      <c r="H244" s="90">
        <v>551.91</v>
      </c>
      <c r="I244" s="13">
        <f t="shared" si="8"/>
        <v>-3963859</v>
      </c>
      <c r="J244" s="14" t="s">
        <v>335</v>
      </c>
      <c r="K244" s="11" t="s">
        <v>83</v>
      </c>
      <c r="L244" s="14" t="s">
        <v>1117</v>
      </c>
      <c r="M244" s="14" t="s">
        <v>81</v>
      </c>
      <c r="N244" s="14" t="s">
        <v>1128</v>
      </c>
      <c r="O244" s="14" t="s">
        <v>1062</v>
      </c>
      <c r="P244" s="74"/>
      <c r="Q244" s="6"/>
    </row>
    <row r="245" spans="1:17">
      <c r="A245" s="79">
        <v>43652</v>
      </c>
      <c r="B245" s="14" t="s">
        <v>366</v>
      </c>
      <c r="C245" s="11" t="s">
        <v>27</v>
      </c>
      <c r="D245" s="14" t="s">
        <v>20</v>
      </c>
      <c r="E245" s="12"/>
      <c r="F245" s="12">
        <v>1000</v>
      </c>
      <c r="G245" s="90">
        <f t="shared" si="7"/>
        <v>1.811889619684369</v>
      </c>
      <c r="H245" s="90">
        <v>551.91</v>
      </c>
      <c r="I245" s="13">
        <f t="shared" si="8"/>
        <v>-3964859</v>
      </c>
      <c r="J245" s="14" t="s">
        <v>335</v>
      </c>
      <c r="K245" s="11" t="s">
        <v>83</v>
      </c>
      <c r="L245" s="14" t="s">
        <v>1117</v>
      </c>
      <c r="M245" s="14" t="s">
        <v>81</v>
      </c>
      <c r="N245" s="14" t="s">
        <v>1128</v>
      </c>
      <c r="O245" s="14" t="s">
        <v>1062</v>
      </c>
      <c r="P245" s="74"/>
      <c r="Q245" s="6"/>
    </row>
    <row r="246" spans="1:17">
      <c r="A246" s="79">
        <v>43652</v>
      </c>
      <c r="B246" s="11" t="s">
        <v>537</v>
      </c>
      <c r="C246" s="11" t="s">
        <v>27</v>
      </c>
      <c r="D246" s="11" t="s">
        <v>78</v>
      </c>
      <c r="E246" s="17"/>
      <c r="F246" s="17">
        <v>500</v>
      </c>
      <c r="G246" s="90">
        <f t="shared" si="7"/>
        <v>0.88003379329766263</v>
      </c>
      <c r="H246" s="90">
        <v>568.16</v>
      </c>
      <c r="I246" s="13">
        <f t="shared" si="8"/>
        <v>-3965359</v>
      </c>
      <c r="J246" s="11" t="s">
        <v>187</v>
      </c>
      <c r="K246" s="14" t="s">
        <v>83</v>
      </c>
      <c r="L246" s="14" t="s">
        <v>1118</v>
      </c>
      <c r="M246" s="14" t="s">
        <v>81</v>
      </c>
      <c r="N246" s="14" t="s">
        <v>1128</v>
      </c>
      <c r="O246" s="14" t="s">
        <v>1062</v>
      </c>
      <c r="P246" s="74"/>
      <c r="Q246" s="6"/>
    </row>
    <row r="247" spans="1:17">
      <c r="A247" s="79">
        <v>43652</v>
      </c>
      <c r="B247" s="11" t="s">
        <v>538</v>
      </c>
      <c r="C247" s="11" t="s">
        <v>27</v>
      </c>
      <c r="D247" s="11" t="s">
        <v>78</v>
      </c>
      <c r="E247" s="17"/>
      <c r="F247" s="17">
        <v>500</v>
      </c>
      <c r="G247" s="90">
        <f t="shared" si="7"/>
        <v>0.88003379329766263</v>
      </c>
      <c r="H247" s="90">
        <v>568.16</v>
      </c>
      <c r="I247" s="13">
        <f t="shared" si="8"/>
        <v>-3965859</v>
      </c>
      <c r="J247" s="11" t="s">
        <v>187</v>
      </c>
      <c r="K247" s="14" t="s">
        <v>83</v>
      </c>
      <c r="L247" s="14" t="s">
        <v>1118</v>
      </c>
      <c r="M247" s="14" t="s">
        <v>81</v>
      </c>
      <c r="N247" s="14" t="s">
        <v>1128</v>
      </c>
      <c r="O247" s="14" t="s">
        <v>1062</v>
      </c>
      <c r="P247" s="74"/>
      <c r="Q247" s="6"/>
    </row>
    <row r="248" spans="1:17">
      <c r="A248" s="79">
        <v>43652</v>
      </c>
      <c r="B248" s="11" t="s">
        <v>589</v>
      </c>
      <c r="C248" s="11" t="s">
        <v>27</v>
      </c>
      <c r="D248" s="11" t="s">
        <v>78</v>
      </c>
      <c r="E248" s="12"/>
      <c r="F248" s="12">
        <v>500</v>
      </c>
      <c r="G248" s="90">
        <f t="shared" si="7"/>
        <v>0.88003379329766263</v>
      </c>
      <c r="H248" s="90">
        <v>568.16</v>
      </c>
      <c r="I248" s="13">
        <f t="shared" si="8"/>
        <v>-3966359</v>
      </c>
      <c r="J248" s="14" t="s">
        <v>183</v>
      </c>
      <c r="K248" s="11" t="s">
        <v>83</v>
      </c>
      <c r="L248" s="14" t="s">
        <v>1118</v>
      </c>
      <c r="M248" s="14" t="s">
        <v>81</v>
      </c>
      <c r="N248" s="14" t="s">
        <v>1128</v>
      </c>
      <c r="O248" s="14" t="s">
        <v>1062</v>
      </c>
      <c r="P248" s="74"/>
      <c r="Q248" s="6"/>
    </row>
    <row r="249" spans="1:17">
      <c r="A249" s="79">
        <v>43652</v>
      </c>
      <c r="B249" s="11" t="s">
        <v>590</v>
      </c>
      <c r="C249" s="11" t="s">
        <v>27</v>
      </c>
      <c r="D249" s="11" t="s">
        <v>78</v>
      </c>
      <c r="E249" s="12"/>
      <c r="F249" s="12">
        <v>500</v>
      </c>
      <c r="G249" s="90">
        <f t="shared" si="7"/>
        <v>0.88003379329766263</v>
      </c>
      <c r="H249" s="90">
        <v>568.16</v>
      </c>
      <c r="I249" s="13">
        <f t="shared" si="8"/>
        <v>-3966859</v>
      </c>
      <c r="J249" s="14" t="s">
        <v>183</v>
      </c>
      <c r="K249" s="11" t="s">
        <v>83</v>
      </c>
      <c r="L249" s="14" t="s">
        <v>1118</v>
      </c>
      <c r="M249" s="14" t="s">
        <v>81</v>
      </c>
      <c r="N249" s="14" t="s">
        <v>1128</v>
      </c>
      <c r="O249" s="14" t="s">
        <v>1062</v>
      </c>
      <c r="P249" s="74"/>
      <c r="Q249" s="6"/>
    </row>
    <row r="250" spans="1:17">
      <c r="A250" s="79">
        <v>43652</v>
      </c>
      <c r="B250" s="11" t="s">
        <v>591</v>
      </c>
      <c r="C250" s="11" t="s">
        <v>27</v>
      </c>
      <c r="D250" s="11" t="s">
        <v>78</v>
      </c>
      <c r="E250" s="12"/>
      <c r="F250" s="12">
        <v>500</v>
      </c>
      <c r="G250" s="90">
        <f t="shared" si="7"/>
        <v>0.88003379329766263</v>
      </c>
      <c r="H250" s="90">
        <v>568.16</v>
      </c>
      <c r="I250" s="13">
        <f t="shared" si="8"/>
        <v>-3967359</v>
      </c>
      <c r="J250" s="14" t="s">
        <v>183</v>
      </c>
      <c r="K250" s="11" t="s">
        <v>83</v>
      </c>
      <c r="L250" s="14" t="s">
        <v>1118</v>
      </c>
      <c r="M250" s="14" t="s">
        <v>81</v>
      </c>
      <c r="N250" s="14" t="s">
        <v>1128</v>
      </c>
      <c r="O250" s="14" t="s">
        <v>1062</v>
      </c>
      <c r="P250" s="74"/>
      <c r="Q250" s="6"/>
    </row>
    <row r="251" spans="1:17">
      <c r="A251" s="79">
        <v>43652</v>
      </c>
      <c r="B251" s="11" t="s">
        <v>592</v>
      </c>
      <c r="C251" s="11" t="s">
        <v>27</v>
      </c>
      <c r="D251" s="11" t="s">
        <v>78</v>
      </c>
      <c r="E251" s="12"/>
      <c r="F251" s="12">
        <v>500</v>
      </c>
      <c r="G251" s="90">
        <f t="shared" si="7"/>
        <v>0.88003379329766263</v>
      </c>
      <c r="H251" s="90">
        <v>568.16</v>
      </c>
      <c r="I251" s="13">
        <f t="shared" si="8"/>
        <v>-3967859</v>
      </c>
      <c r="J251" s="14" t="s">
        <v>183</v>
      </c>
      <c r="K251" s="11" t="s">
        <v>83</v>
      </c>
      <c r="L251" s="14" t="s">
        <v>1118</v>
      </c>
      <c r="M251" s="14" t="s">
        <v>81</v>
      </c>
      <c r="N251" s="14" t="s">
        <v>1128</v>
      </c>
      <c r="O251" s="14" t="s">
        <v>1062</v>
      </c>
      <c r="P251" s="74"/>
      <c r="Q251" s="6"/>
    </row>
    <row r="252" spans="1:17">
      <c r="A252" s="79">
        <v>43652</v>
      </c>
      <c r="B252" s="11" t="s">
        <v>593</v>
      </c>
      <c r="C252" s="11" t="s">
        <v>27</v>
      </c>
      <c r="D252" s="11" t="s">
        <v>78</v>
      </c>
      <c r="E252" s="12"/>
      <c r="F252" s="12">
        <v>500</v>
      </c>
      <c r="G252" s="90">
        <f t="shared" si="7"/>
        <v>0.88003379329766263</v>
      </c>
      <c r="H252" s="90">
        <v>568.16</v>
      </c>
      <c r="I252" s="13">
        <f t="shared" si="8"/>
        <v>-3968359</v>
      </c>
      <c r="J252" s="14" t="s">
        <v>183</v>
      </c>
      <c r="K252" s="11" t="s">
        <v>83</v>
      </c>
      <c r="L252" s="14" t="s">
        <v>1118</v>
      </c>
      <c r="M252" s="14" t="s">
        <v>81</v>
      </c>
      <c r="N252" s="14" t="s">
        <v>1128</v>
      </c>
      <c r="O252" s="14" t="s">
        <v>1062</v>
      </c>
      <c r="P252" s="74"/>
      <c r="Q252" s="6"/>
    </row>
    <row r="253" spans="1:17">
      <c r="A253" s="79">
        <v>43652</v>
      </c>
      <c r="B253" s="11" t="s">
        <v>594</v>
      </c>
      <c r="C253" s="11" t="s">
        <v>27</v>
      </c>
      <c r="D253" s="11" t="s">
        <v>78</v>
      </c>
      <c r="E253" s="12"/>
      <c r="F253" s="12">
        <v>500</v>
      </c>
      <c r="G253" s="90">
        <f t="shared" si="7"/>
        <v>0.88003379329766263</v>
      </c>
      <c r="H253" s="90">
        <v>568.16</v>
      </c>
      <c r="I253" s="13">
        <f t="shared" si="8"/>
        <v>-3968859</v>
      </c>
      <c r="J253" s="14" t="s">
        <v>183</v>
      </c>
      <c r="K253" s="11" t="s">
        <v>83</v>
      </c>
      <c r="L253" s="14" t="s">
        <v>1118</v>
      </c>
      <c r="M253" s="14" t="s">
        <v>81</v>
      </c>
      <c r="N253" s="14" t="s">
        <v>1128</v>
      </c>
      <c r="O253" s="14" t="s">
        <v>1062</v>
      </c>
      <c r="P253" s="74"/>
      <c r="Q253" s="6"/>
    </row>
    <row r="254" spans="1:17">
      <c r="A254" s="79">
        <v>43652</v>
      </c>
      <c r="B254" s="11" t="s">
        <v>595</v>
      </c>
      <c r="C254" s="11" t="s">
        <v>27</v>
      </c>
      <c r="D254" s="11" t="s">
        <v>78</v>
      </c>
      <c r="E254" s="12"/>
      <c r="F254" s="12">
        <v>500</v>
      </c>
      <c r="G254" s="90">
        <f t="shared" si="7"/>
        <v>0.88003379329766263</v>
      </c>
      <c r="H254" s="90">
        <v>568.16</v>
      </c>
      <c r="I254" s="13">
        <f t="shared" si="8"/>
        <v>-3969359</v>
      </c>
      <c r="J254" s="14" t="s">
        <v>183</v>
      </c>
      <c r="K254" s="11" t="s">
        <v>83</v>
      </c>
      <c r="L254" s="14" t="s">
        <v>1118</v>
      </c>
      <c r="M254" s="14" t="s">
        <v>81</v>
      </c>
      <c r="N254" s="14" t="s">
        <v>1128</v>
      </c>
      <c r="O254" s="14" t="s">
        <v>1062</v>
      </c>
      <c r="P254" s="74"/>
      <c r="Q254" s="6"/>
    </row>
    <row r="255" spans="1:17">
      <c r="A255" s="79">
        <v>43652</v>
      </c>
      <c r="B255" s="11" t="s">
        <v>596</v>
      </c>
      <c r="C255" s="11" t="s">
        <v>27</v>
      </c>
      <c r="D255" s="11" t="s">
        <v>78</v>
      </c>
      <c r="E255" s="12"/>
      <c r="F255" s="12">
        <v>500</v>
      </c>
      <c r="G255" s="90">
        <f t="shared" si="7"/>
        <v>0.88003379329766263</v>
      </c>
      <c r="H255" s="90">
        <v>568.16</v>
      </c>
      <c r="I255" s="13">
        <f t="shared" si="8"/>
        <v>-3969859</v>
      </c>
      <c r="J255" s="14" t="s">
        <v>183</v>
      </c>
      <c r="K255" s="11" t="s">
        <v>83</v>
      </c>
      <c r="L255" s="14" t="s">
        <v>1118</v>
      </c>
      <c r="M255" s="14" t="s">
        <v>81</v>
      </c>
      <c r="N255" s="14" t="s">
        <v>1128</v>
      </c>
      <c r="O255" s="14" t="s">
        <v>1062</v>
      </c>
      <c r="P255" s="74"/>
      <c r="Q255" s="6"/>
    </row>
    <row r="256" spans="1:17">
      <c r="A256" s="79">
        <v>43652</v>
      </c>
      <c r="B256" s="11" t="s">
        <v>597</v>
      </c>
      <c r="C256" s="11" t="s">
        <v>27</v>
      </c>
      <c r="D256" s="11" t="s">
        <v>78</v>
      </c>
      <c r="E256" s="12"/>
      <c r="F256" s="12">
        <v>500</v>
      </c>
      <c r="G256" s="90">
        <f t="shared" si="7"/>
        <v>0.88003379329766263</v>
      </c>
      <c r="H256" s="90">
        <v>568.16</v>
      </c>
      <c r="I256" s="13">
        <f t="shared" si="8"/>
        <v>-3970359</v>
      </c>
      <c r="J256" s="14" t="s">
        <v>183</v>
      </c>
      <c r="K256" s="11" t="s">
        <v>83</v>
      </c>
      <c r="L256" s="14" t="s">
        <v>1118</v>
      </c>
      <c r="M256" s="14" t="s">
        <v>81</v>
      </c>
      <c r="N256" s="14" t="s">
        <v>1128</v>
      </c>
      <c r="O256" s="14" t="s">
        <v>1062</v>
      </c>
      <c r="P256" s="74"/>
      <c r="Q256" s="6"/>
    </row>
    <row r="257" spans="1:17">
      <c r="A257" s="79">
        <v>43652</v>
      </c>
      <c r="B257" s="11" t="s">
        <v>598</v>
      </c>
      <c r="C257" s="11" t="s">
        <v>27</v>
      </c>
      <c r="D257" s="11" t="s">
        <v>78</v>
      </c>
      <c r="E257" s="12"/>
      <c r="F257" s="12">
        <v>500</v>
      </c>
      <c r="G257" s="90">
        <f t="shared" si="7"/>
        <v>0.88003379329766263</v>
      </c>
      <c r="H257" s="90">
        <v>568.16</v>
      </c>
      <c r="I257" s="13">
        <f t="shared" si="8"/>
        <v>-3970859</v>
      </c>
      <c r="J257" s="14" t="s">
        <v>183</v>
      </c>
      <c r="K257" s="11" t="s">
        <v>83</v>
      </c>
      <c r="L257" s="14" t="s">
        <v>1118</v>
      </c>
      <c r="M257" s="14" t="s">
        <v>81</v>
      </c>
      <c r="N257" s="14" t="s">
        <v>1128</v>
      </c>
      <c r="O257" s="14" t="s">
        <v>1062</v>
      </c>
      <c r="P257" s="74"/>
      <c r="Q257" s="6"/>
    </row>
    <row r="258" spans="1:17">
      <c r="A258" s="79">
        <v>43652</v>
      </c>
      <c r="B258" s="11" t="s">
        <v>649</v>
      </c>
      <c r="C258" s="11" t="s">
        <v>27</v>
      </c>
      <c r="D258" s="11" t="s">
        <v>78</v>
      </c>
      <c r="E258" s="16"/>
      <c r="F258" s="16">
        <v>1000</v>
      </c>
      <c r="G258" s="90">
        <f t="shared" si="7"/>
        <v>1.7600675865953253</v>
      </c>
      <c r="H258" s="90">
        <v>568.16</v>
      </c>
      <c r="I258" s="13">
        <f t="shared" si="8"/>
        <v>-3971859</v>
      </c>
      <c r="J258" s="14" t="s">
        <v>647</v>
      </c>
      <c r="K258" s="14" t="s">
        <v>83</v>
      </c>
      <c r="L258" s="14" t="s">
        <v>1118</v>
      </c>
      <c r="M258" s="14" t="s">
        <v>81</v>
      </c>
      <c r="N258" s="14" t="s">
        <v>1128</v>
      </c>
      <c r="O258" s="14" t="s">
        <v>1062</v>
      </c>
      <c r="P258" s="74"/>
      <c r="Q258" s="6"/>
    </row>
    <row r="259" spans="1:17">
      <c r="A259" s="79">
        <v>43652</v>
      </c>
      <c r="B259" s="11" t="s">
        <v>650</v>
      </c>
      <c r="C259" s="11" t="s">
        <v>27</v>
      </c>
      <c r="D259" s="11" t="s">
        <v>78</v>
      </c>
      <c r="E259" s="16"/>
      <c r="F259" s="16">
        <v>1000</v>
      </c>
      <c r="G259" s="90">
        <f t="shared" si="7"/>
        <v>1.7600675865953253</v>
      </c>
      <c r="H259" s="90">
        <v>568.16</v>
      </c>
      <c r="I259" s="13">
        <f t="shared" si="8"/>
        <v>-3972859</v>
      </c>
      <c r="J259" s="14" t="s">
        <v>647</v>
      </c>
      <c r="K259" s="14" t="s">
        <v>83</v>
      </c>
      <c r="L259" s="14" t="s">
        <v>1118</v>
      </c>
      <c r="M259" s="14" t="s">
        <v>81</v>
      </c>
      <c r="N259" s="14" t="s">
        <v>1128</v>
      </c>
      <c r="O259" s="14" t="s">
        <v>1062</v>
      </c>
      <c r="P259" s="74"/>
      <c r="Q259" s="6"/>
    </row>
    <row r="260" spans="1:17">
      <c r="A260" s="79">
        <v>43652</v>
      </c>
      <c r="B260" s="11" t="s">
        <v>784</v>
      </c>
      <c r="C260" s="11" t="s">
        <v>27</v>
      </c>
      <c r="D260" s="14" t="s">
        <v>20</v>
      </c>
      <c r="E260" s="12"/>
      <c r="F260" s="12">
        <v>1000</v>
      </c>
      <c r="G260" s="90">
        <f t="shared" si="7"/>
        <v>1.811889619684369</v>
      </c>
      <c r="H260" s="90">
        <v>551.91</v>
      </c>
      <c r="I260" s="13">
        <f t="shared" si="8"/>
        <v>-3973859</v>
      </c>
      <c r="J260" s="11" t="s">
        <v>177</v>
      </c>
      <c r="K260" s="11" t="s">
        <v>22</v>
      </c>
      <c r="L260" s="14" t="s">
        <v>1117</v>
      </c>
      <c r="M260" s="14" t="s">
        <v>81</v>
      </c>
      <c r="N260" s="14" t="s">
        <v>1128</v>
      </c>
      <c r="O260" s="14" t="s">
        <v>1062</v>
      </c>
      <c r="P260" s="74"/>
      <c r="Q260" s="6"/>
    </row>
    <row r="261" spans="1:17">
      <c r="A261" s="79">
        <v>43652</v>
      </c>
      <c r="B261" s="11" t="s">
        <v>785</v>
      </c>
      <c r="C261" s="11" t="s">
        <v>27</v>
      </c>
      <c r="D261" s="14" t="s">
        <v>20</v>
      </c>
      <c r="E261" s="12"/>
      <c r="F261" s="12">
        <v>1000</v>
      </c>
      <c r="G261" s="90">
        <f t="shared" si="7"/>
        <v>1.811889619684369</v>
      </c>
      <c r="H261" s="90">
        <v>551.91</v>
      </c>
      <c r="I261" s="13">
        <f t="shared" si="8"/>
        <v>-3974859</v>
      </c>
      <c r="J261" s="11" t="s">
        <v>177</v>
      </c>
      <c r="K261" s="11" t="s">
        <v>22</v>
      </c>
      <c r="L261" s="14" t="s">
        <v>1117</v>
      </c>
      <c r="M261" s="14" t="s">
        <v>81</v>
      </c>
      <c r="N261" s="14" t="s">
        <v>1128</v>
      </c>
      <c r="O261" s="14" t="s">
        <v>1062</v>
      </c>
      <c r="P261" s="74"/>
      <c r="Q261" s="6"/>
    </row>
    <row r="262" spans="1:17">
      <c r="A262" s="79">
        <v>43652</v>
      </c>
      <c r="B262" s="11" t="s">
        <v>786</v>
      </c>
      <c r="C262" s="11" t="s">
        <v>27</v>
      </c>
      <c r="D262" s="14" t="s">
        <v>20</v>
      </c>
      <c r="E262" s="12"/>
      <c r="F262" s="12">
        <v>1000</v>
      </c>
      <c r="G262" s="90">
        <f t="shared" si="7"/>
        <v>1.811889619684369</v>
      </c>
      <c r="H262" s="90">
        <v>551.91</v>
      </c>
      <c r="I262" s="13">
        <f t="shared" si="8"/>
        <v>-3975859</v>
      </c>
      <c r="J262" s="11" t="s">
        <v>177</v>
      </c>
      <c r="K262" s="11" t="s">
        <v>22</v>
      </c>
      <c r="L262" s="14" t="s">
        <v>1117</v>
      </c>
      <c r="M262" s="14" t="s">
        <v>81</v>
      </c>
      <c r="N262" s="14" t="s">
        <v>1128</v>
      </c>
      <c r="O262" s="14" t="s">
        <v>1062</v>
      </c>
      <c r="P262" s="74"/>
      <c r="Q262" s="6"/>
    </row>
    <row r="263" spans="1:17">
      <c r="A263" s="79">
        <v>43652</v>
      </c>
      <c r="B263" s="11" t="s">
        <v>787</v>
      </c>
      <c r="C263" s="11" t="s">
        <v>27</v>
      </c>
      <c r="D263" s="14" t="s">
        <v>20</v>
      </c>
      <c r="E263" s="12"/>
      <c r="F263" s="12">
        <v>1000</v>
      </c>
      <c r="G263" s="90">
        <f t="shared" si="7"/>
        <v>1.811889619684369</v>
      </c>
      <c r="H263" s="90">
        <v>551.91</v>
      </c>
      <c r="I263" s="13">
        <f t="shared" si="8"/>
        <v>-3976859</v>
      </c>
      <c r="J263" s="11" t="s">
        <v>177</v>
      </c>
      <c r="K263" s="11" t="s">
        <v>22</v>
      </c>
      <c r="L263" s="14" t="s">
        <v>1117</v>
      </c>
      <c r="M263" s="14" t="s">
        <v>81</v>
      </c>
      <c r="N263" s="14" t="s">
        <v>1128</v>
      </c>
      <c r="O263" s="14" t="s">
        <v>1062</v>
      </c>
      <c r="P263" s="74"/>
      <c r="Q263" s="6"/>
    </row>
    <row r="264" spans="1:17">
      <c r="A264" s="79">
        <v>43652</v>
      </c>
      <c r="B264" s="11" t="s">
        <v>788</v>
      </c>
      <c r="C264" s="11" t="s">
        <v>27</v>
      </c>
      <c r="D264" s="14" t="s">
        <v>20</v>
      </c>
      <c r="E264" s="12"/>
      <c r="F264" s="12">
        <v>1000</v>
      </c>
      <c r="G264" s="90">
        <f t="shared" si="7"/>
        <v>1.811889619684369</v>
      </c>
      <c r="H264" s="90">
        <v>551.91</v>
      </c>
      <c r="I264" s="13">
        <f t="shared" si="8"/>
        <v>-3977859</v>
      </c>
      <c r="J264" s="11" t="s">
        <v>177</v>
      </c>
      <c r="K264" s="11" t="s">
        <v>22</v>
      </c>
      <c r="L264" s="14" t="s">
        <v>1117</v>
      </c>
      <c r="M264" s="14" t="s">
        <v>81</v>
      </c>
      <c r="N264" s="14" t="s">
        <v>1128</v>
      </c>
      <c r="O264" s="14" t="s">
        <v>1062</v>
      </c>
      <c r="P264" s="74"/>
      <c r="Q264" s="6"/>
    </row>
    <row r="265" spans="1:17">
      <c r="A265" s="79">
        <v>43652</v>
      </c>
      <c r="B265" s="11" t="s">
        <v>789</v>
      </c>
      <c r="C265" s="11" t="s">
        <v>27</v>
      </c>
      <c r="D265" s="14" t="s">
        <v>20</v>
      </c>
      <c r="E265" s="12"/>
      <c r="F265" s="12">
        <v>1000</v>
      </c>
      <c r="G265" s="90">
        <f t="shared" si="7"/>
        <v>1.811889619684369</v>
      </c>
      <c r="H265" s="90">
        <v>551.91</v>
      </c>
      <c r="I265" s="13">
        <f t="shared" si="8"/>
        <v>-3978859</v>
      </c>
      <c r="J265" s="11" t="s">
        <v>177</v>
      </c>
      <c r="K265" s="11" t="s">
        <v>22</v>
      </c>
      <c r="L265" s="14" t="s">
        <v>1117</v>
      </c>
      <c r="M265" s="14" t="s">
        <v>81</v>
      </c>
      <c r="N265" s="14" t="s">
        <v>1128</v>
      </c>
      <c r="O265" s="14" t="s">
        <v>1062</v>
      </c>
      <c r="P265" s="74"/>
      <c r="Q265" s="6"/>
    </row>
    <row r="266" spans="1:17">
      <c r="A266" s="79">
        <v>43652</v>
      </c>
      <c r="B266" s="11" t="s">
        <v>790</v>
      </c>
      <c r="C266" s="11" t="s">
        <v>141</v>
      </c>
      <c r="D266" s="11" t="s">
        <v>172</v>
      </c>
      <c r="E266" s="12"/>
      <c r="F266" s="12">
        <v>4200</v>
      </c>
      <c r="G266" s="90">
        <f t="shared" si="7"/>
        <v>7.3922838637003663</v>
      </c>
      <c r="H266" s="90">
        <v>568.16</v>
      </c>
      <c r="I266" s="13">
        <f t="shared" si="8"/>
        <v>-3983059</v>
      </c>
      <c r="J266" s="11" t="s">
        <v>177</v>
      </c>
      <c r="K266" s="11" t="s">
        <v>22</v>
      </c>
      <c r="L266" s="14" t="s">
        <v>1118</v>
      </c>
      <c r="M266" s="14" t="s">
        <v>81</v>
      </c>
      <c r="N266" s="14" t="s">
        <v>1128</v>
      </c>
      <c r="O266" s="14" t="s">
        <v>1062</v>
      </c>
      <c r="P266" s="74"/>
      <c r="Q266" s="6"/>
    </row>
    <row r="267" spans="1:17">
      <c r="A267" s="79">
        <v>43652</v>
      </c>
      <c r="B267" s="11" t="s">
        <v>791</v>
      </c>
      <c r="C267" s="11" t="s">
        <v>27</v>
      </c>
      <c r="D267" s="14" t="s">
        <v>20</v>
      </c>
      <c r="E267" s="12"/>
      <c r="F267" s="12">
        <v>1000</v>
      </c>
      <c r="G267" s="90">
        <f t="shared" si="7"/>
        <v>1.811889619684369</v>
      </c>
      <c r="H267" s="90">
        <v>551.91</v>
      </c>
      <c r="I267" s="13">
        <f t="shared" si="8"/>
        <v>-3984059</v>
      </c>
      <c r="J267" s="11" t="s">
        <v>177</v>
      </c>
      <c r="K267" s="11" t="s">
        <v>22</v>
      </c>
      <c r="L267" s="14" t="s">
        <v>1117</v>
      </c>
      <c r="M267" s="14" t="s">
        <v>81</v>
      </c>
      <c r="N267" s="14" t="s">
        <v>1128</v>
      </c>
      <c r="O267" s="14" t="s">
        <v>1062</v>
      </c>
      <c r="P267" s="74"/>
      <c r="Q267" s="6"/>
    </row>
    <row r="268" spans="1:17">
      <c r="A268" s="79">
        <v>43652</v>
      </c>
      <c r="B268" s="11" t="s">
        <v>792</v>
      </c>
      <c r="C268" s="11" t="s">
        <v>27</v>
      </c>
      <c r="D268" s="14" t="s">
        <v>20</v>
      </c>
      <c r="E268" s="12"/>
      <c r="F268" s="12">
        <v>1000</v>
      </c>
      <c r="G268" s="90">
        <f t="shared" ref="G268:G331" si="9">+F268/H268</f>
        <v>1.811889619684369</v>
      </c>
      <c r="H268" s="90">
        <v>551.91</v>
      </c>
      <c r="I268" s="13">
        <f t="shared" si="8"/>
        <v>-3985059</v>
      </c>
      <c r="J268" s="11" t="s">
        <v>177</v>
      </c>
      <c r="K268" s="11" t="s">
        <v>22</v>
      </c>
      <c r="L268" s="14" t="s">
        <v>1117</v>
      </c>
      <c r="M268" s="14" t="s">
        <v>81</v>
      </c>
      <c r="N268" s="14" t="s">
        <v>1128</v>
      </c>
      <c r="O268" s="14" t="s">
        <v>1062</v>
      </c>
      <c r="P268" s="74"/>
      <c r="Q268" s="6"/>
    </row>
    <row r="269" spans="1:17">
      <c r="A269" s="79">
        <v>43652</v>
      </c>
      <c r="B269" s="11" t="s">
        <v>793</v>
      </c>
      <c r="C269" s="11" t="s">
        <v>27</v>
      </c>
      <c r="D269" s="14" t="s">
        <v>20</v>
      </c>
      <c r="E269" s="12"/>
      <c r="F269" s="12">
        <v>1000</v>
      </c>
      <c r="G269" s="90">
        <f t="shared" si="9"/>
        <v>1.811889619684369</v>
      </c>
      <c r="H269" s="90">
        <v>551.91</v>
      </c>
      <c r="I269" s="13">
        <f t="shared" si="8"/>
        <v>-3986059</v>
      </c>
      <c r="J269" s="11" t="s">
        <v>177</v>
      </c>
      <c r="K269" s="11" t="s">
        <v>22</v>
      </c>
      <c r="L269" s="14" t="s">
        <v>1117</v>
      </c>
      <c r="M269" s="14" t="s">
        <v>81</v>
      </c>
      <c r="N269" s="14" t="s">
        <v>1128</v>
      </c>
      <c r="O269" s="14" t="s">
        <v>1062</v>
      </c>
      <c r="P269" s="74"/>
      <c r="Q269" s="6"/>
    </row>
    <row r="270" spans="1:17">
      <c r="A270" s="79">
        <v>43652</v>
      </c>
      <c r="B270" s="11" t="s">
        <v>794</v>
      </c>
      <c r="C270" s="11" t="s">
        <v>27</v>
      </c>
      <c r="D270" s="14" t="s">
        <v>20</v>
      </c>
      <c r="E270" s="12"/>
      <c r="F270" s="12">
        <v>1000</v>
      </c>
      <c r="G270" s="90">
        <f t="shared" si="9"/>
        <v>1.811889619684369</v>
      </c>
      <c r="H270" s="90">
        <v>551.91</v>
      </c>
      <c r="I270" s="13">
        <f t="shared" si="8"/>
        <v>-3987059</v>
      </c>
      <c r="J270" s="11" t="s">
        <v>177</v>
      </c>
      <c r="K270" s="11" t="s">
        <v>22</v>
      </c>
      <c r="L270" s="14" t="s">
        <v>1117</v>
      </c>
      <c r="M270" s="14" t="s">
        <v>81</v>
      </c>
      <c r="N270" s="14" t="s">
        <v>1128</v>
      </c>
      <c r="O270" s="14" t="s">
        <v>1062</v>
      </c>
      <c r="P270" s="74"/>
      <c r="Q270" s="6"/>
    </row>
    <row r="271" spans="1:17">
      <c r="A271" s="79">
        <v>43652</v>
      </c>
      <c r="B271" s="14" t="s">
        <v>951</v>
      </c>
      <c r="C271" s="11" t="s">
        <v>27</v>
      </c>
      <c r="D271" s="14" t="s">
        <v>78</v>
      </c>
      <c r="E271" s="16"/>
      <c r="F271" s="16">
        <v>1000</v>
      </c>
      <c r="G271" s="90">
        <f t="shared" si="9"/>
        <v>1.7600675865953253</v>
      </c>
      <c r="H271" s="90">
        <v>568.16</v>
      </c>
      <c r="I271" s="13">
        <f t="shared" si="8"/>
        <v>-3988059</v>
      </c>
      <c r="J271" s="14" t="s">
        <v>655</v>
      </c>
      <c r="K271" s="14" t="s">
        <v>946</v>
      </c>
      <c r="L271" s="14" t="s">
        <v>1118</v>
      </c>
      <c r="M271" s="14" t="s">
        <v>81</v>
      </c>
      <c r="N271" s="14" t="s">
        <v>1128</v>
      </c>
      <c r="O271" s="14" t="s">
        <v>1062</v>
      </c>
      <c r="P271" s="74"/>
      <c r="Q271" s="6"/>
    </row>
    <row r="272" spans="1:17" ht="16.5">
      <c r="A272" s="79">
        <v>43652</v>
      </c>
      <c r="B272" s="14" t="s">
        <v>1108</v>
      </c>
      <c r="C272" s="14" t="s">
        <v>119</v>
      </c>
      <c r="D272" s="14" t="s">
        <v>20</v>
      </c>
      <c r="E272" s="16"/>
      <c r="F272" s="16">
        <v>15000</v>
      </c>
      <c r="G272" s="90">
        <f t="shared" si="9"/>
        <v>27.178344295265536</v>
      </c>
      <c r="H272" s="90">
        <v>551.91</v>
      </c>
      <c r="I272" s="13">
        <f t="shared" si="8"/>
        <v>-4003059</v>
      </c>
      <c r="J272" s="14" t="s">
        <v>21</v>
      </c>
      <c r="K272" s="14">
        <v>17</v>
      </c>
      <c r="L272" s="14" t="s">
        <v>1117</v>
      </c>
      <c r="M272" s="14" t="s">
        <v>81</v>
      </c>
      <c r="N272" s="14" t="s">
        <v>1128</v>
      </c>
      <c r="O272" s="14" t="s">
        <v>1063</v>
      </c>
      <c r="P272" s="74"/>
      <c r="Q272" s="1"/>
    </row>
    <row r="273" spans="1:17">
      <c r="A273" s="79">
        <v>43653</v>
      </c>
      <c r="B273" s="11" t="s">
        <v>34</v>
      </c>
      <c r="C273" s="11" t="s">
        <v>27</v>
      </c>
      <c r="D273" s="14" t="s">
        <v>20</v>
      </c>
      <c r="E273" s="12"/>
      <c r="F273" s="12">
        <v>2000</v>
      </c>
      <c r="G273" s="90">
        <f t="shared" si="9"/>
        <v>3.623779239368738</v>
      </c>
      <c r="H273" s="90">
        <v>551.91</v>
      </c>
      <c r="I273" s="13">
        <f t="shared" si="8"/>
        <v>-4005059</v>
      </c>
      <c r="J273" s="14" t="s">
        <v>21</v>
      </c>
      <c r="K273" s="11" t="s">
        <v>22</v>
      </c>
      <c r="L273" s="14" t="s">
        <v>1117</v>
      </c>
      <c r="M273" s="14" t="s">
        <v>81</v>
      </c>
      <c r="N273" s="14" t="s">
        <v>1128</v>
      </c>
      <c r="O273" s="14" t="s">
        <v>1062</v>
      </c>
      <c r="P273" s="74"/>
      <c r="Q273" s="6"/>
    </row>
    <row r="274" spans="1:17">
      <c r="A274" s="79">
        <v>43653</v>
      </c>
      <c r="B274" s="11" t="s">
        <v>35</v>
      </c>
      <c r="C274" s="11" t="s">
        <v>27</v>
      </c>
      <c r="D274" s="14" t="s">
        <v>20</v>
      </c>
      <c r="E274" s="12"/>
      <c r="F274" s="12">
        <v>18000</v>
      </c>
      <c r="G274" s="90">
        <f t="shared" si="9"/>
        <v>32.614013154318641</v>
      </c>
      <c r="H274" s="90">
        <v>551.91</v>
      </c>
      <c r="I274" s="13">
        <f t="shared" si="8"/>
        <v>-4023059</v>
      </c>
      <c r="J274" s="14" t="s">
        <v>21</v>
      </c>
      <c r="K274" s="11" t="s">
        <v>22</v>
      </c>
      <c r="L274" s="14" t="s">
        <v>1117</v>
      </c>
      <c r="M274" s="14" t="s">
        <v>81</v>
      </c>
      <c r="N274" s="14" t="s">
        <v>1128</v>
      </c>
      <c r="O274" s="14" t="s">
        <v>1062</v>
      </c>
      <c r="P274" s="74"/>
      <c r="Q274" s="6"/>
    </row>
    <row r="275" spans="1:17">
      <c r="A275" s="79">
        <v>43653</v>
      </c>
      <c r="B275" s="11" t="s">
        <v>36</v>
      </c>
      <c r="C275" s="11" t="s">
        <v>350</v>
      </c>
      <c r="D275" s="14" t="s">
        <v>20</v>
      </c>
      <c r="E275" s="12"/>
      <c r="F275" s="12">
        <v>2000</v>
      </c>
      <c r="G275" s="90">
        <f t="shared" si="9"/>
        <v>3.623779239368738</v>
      </c>
      <c r="H275" s="90">
        <v>551.91</v>
      </c>
      <c r="I275" s="13">
        <f t="shared" si="8"/>
        <v>-4025059</v>
      </c>
      <c r="J275" s="14" t="s">
        <v>21</v>
      </c>
      <c r="K275" s="11" t="s">
        <v>22</v>
      </c>
      <c r="L275" s="14" t="s">
        <v>1117</v>
      </c>
      <c r="M275" s="14" t="s">
        <v>81</v>
      </c>
      <c r="N275" s="14" t="s">
        <v>1128</v>
      </c>
      <c r="O275" s="14" t="s">
        <v>1062</v>
      </c>
      <c r="P275" s="74"/>
      <c r="Q275" s="6"/>
    </row>
    <row r="276" spans="1:17">
      <c r="A276" s="79">
        <v>43653</v>
      </c>
      <c r="B276" s="14" t="s">
        <v>367</v>
      </c>
      <c r="C276" s="11" t="s">
        <v>27</v>
      </c>
      <c r="D276" s="14" t="s">
        <v>20</v>
      </c>
      <c r="E276" s="12"/>
      <c r="F276" s="12">
        <v>1000</v>
      </c>
      <c r="G276" s="90">
        <f t="shared" si="9"/>
        <v>1.811889619684369</v>
      </c>
      <c r="H276" s="90">
        <v>551.91</v>
      </c>
      <c r="I276" s="13">
        <f t="shared" si="8"/>
        <v>-4026059</v>
      </c>
      <c r="J276" s="14" t="s">
        <v>335</v>
      </c>
      <c r="K276" s="11" t="s">
        <v>83</v>
      </c>
      <c r="L276" s="14" t="s">
        <v>1117</v>
      </c>
      <c r="M276" s="14" t="s">
        <v>81</v>
      </c>
      <c r="N276" s="14" t="s">
        <v>1128</v>
      </c>
      <c r="O276" s="14" t="s">
        <v>1062</v>
      </c>
      <c r="P276" s="74"/>
      <c r="Q276" s="6"/>
    </row>
    <row r="277" spans="1:17" ht="16.5">
      <c r="A277" s="79">
        <v>43653</v>
      </c>
      <c r="B277" s="14" t="s">
        <v>1120</v>
      </c>
      <c r="C277" s="11" t="s">
        <v>27</v>
      </c>
      <c r="D277" s="14" t="s">
        <v>20</v>
      </c>
      <c r="E277" s="12"/>
      <c r="F277" s="12">
        <v>15000</v>
      </c>
      <c r="G277" s="90">
        <f t="shared" si="9"/>
        <v>27.178344295265536</v>
      </c>
      <c r="H277" s="90">
        <v>551.91</v>
      </c>
      <c r="I277" s="13">
        <f t="shared" si="8"/>
        <v>-4041059</v>
      </c>
      <c r="J277" s="14" t="s">
        <v>335</v>
      </c>
      <c r="K277" s="11">
        <v>37</v>
      </c>
      <c r="L277" s="14" t="s">
        <v>1117</v>
      </c>
      <c r="M277" s="14" t="s">
        <v>81</v>
      </c>
      <c r="N277" s="14" t="s">
        <v>1128</v>
      </c>
      <c r="O277" s="14" t="s">
        <v>1063</v>
      </c>
      <c r="P277" s="74"/>
      <c r="Q277" s="1"/>
    </row>
    <row r="278" spans="1:17">
      <c r="A278" s="79">
        <v>43653</v>
      </c>
      <c r="B278" s="11" t="s">
        <v>537</v>
      </c>
      <c r="C278" s="11" t="s">
        <v>27</v>
      </c>
      <c r="D278" s="11" t="s">
        <v>78</v>
      </c>
      <c r="E278" s="17"/>
      <c r="F278" s="17">
        <v>500</v>
      </c>
      <c r="G278" s="90">
        <f t="shared" si="9"/>
        <v>0.88003379329766263</v>
      </c>
      <c r="H278" s="90">
        <v>568.16</v>
      </c>
      <c r="I278" s="13">
        <f t="shared" si="8"/>
        <v>-4041559</v>
      </c>
      <c r="J278" s="11" t="s">
        <v>187</v>
      </c>
      <c r="K278" s="14" t="s">
        <v>83</v>
      </c>
      <c r="L278" s="14" t="s">
        <v>1118</v>
      </c>
      <c r="M278" s="14" t="s">
        <v>81</v>
      </c>
      <c r="N278" s="14" t="s">
        <v>1128</v>
      </c>
      <c r="O278" s="14" t="s">
        <v>1062</v>
      </c>
      <c r="P278" s="74"/>
      <c r="Q278" s="6"/>
    </row>
    <row r="279" spans="1:17">
      <c r="A279" s="79">
        <v>43653</v>
      </c>
      <c r="B279" s="11" t="s">
        <v>539</v>
      </c>
      <c r="C279" s="11" t="s">
        <v>27</v>
      </c>
      <c r="D279" s="11" t="s">
        <v>78</v>
      </c>
      <c r="E279" s="17"/>
      <c r="F279" s="17">
        <v>500</v>
      </c>
      <c r="G279" s="90">
        <f t="shared" si="9"/>
        <v>0.88003379329766263</v>
      </c>
      <c r="H279" s="90">
        <v>568.16</v>
      </c>
      <c r="I279" s="13">
        <f t="shared" si="8"/>
        <v>-4042059</v>
      </c>
      <c r="J279" s="11" t="s">
        <v>187</v>
      </c>
      <c r="K279" s="14" t="s">
        <v>83</v>
      </c>
      <c r="L279" s="14" t="s">
        <v>1118</v>
      </c>
      <c r="M279" s="14" t="s">
        <v>81</v>
      </c>
      <c r="N279" s="14" t="s">
        <v>1128</v>
      </c>
      <c r="O279" s="14" t="s">
        <v>1062</v>
      </c>
      <c r="P279" s="74"/>
      <c r="Q279" s="6"/>
    </row>
    <row r="280" spans="1:17">
      <c r="A280" s="79">
        <v>43653</v>
      </c>
      <c r="B280" s="11" t="s">
        <v>1076</v>
      </c>
      <c r="C280" s="11" t="s">
        <v>27</v>
      </c>
      <c r="D280" s="11" t="s">
        <v>78</v>
      </c>
      <c r="E280" s="17"/>
      <c r="F280" s="17">
        <v>15000</v>
      </c>
      <c r="G280" s="90">
        <f t="shared" si="9"/>
        <v>26.401013798929881</v>
      </c>
      <c r="H280" s="90">
        <v>568.16</v>
      </c>
      <c r="I280" s="13">
        <f t="shared" si="8"/>
        <v>-4057059</v>
      </c>
      <c r="J280" s="11" t="s">
        <v>187</v>
      </c>
      <c r="K280" s="14">
        <v>4</v>
      </c>
      <c r="L280" s="14" t="s">
        <v>1118</v>
      </c>
      <c r="M280" s="14" t="s">
        <v>81</v>
      </c>
      <c r="N280" s="14" t="s">
        <v>1128</v>
      </c>
      <c r="O280" s="14" t="s">
        <v>1063</v>
      </c>
      <c r="P280" s="74"/>
      <c r="Q280" s="6"/>
    </row>
    <row r="281" spans="1:17">
      <c r="A281" s="79">
        <v>43653</v>
      </c>
      <c r="B281" s="11" t="s">
        <v>540</v>
      </c>
      <c r="C281" s="11" t="s">
        <v>27</v>
      </c>
      <c r="D281" s="11" t="s">
        <v>78</v>
      </c>
      <c r="E281" s="17"/>
      <c r="F281" s="17">
        <v>500</v>
      </c>
      <c r="G281" s="90">
        <f t="shared" si="9"/>
        <v>0.88003379329766263</v>
      </c>
      <c r="H281" s="90">
        <v>568.16</v>
      </c>
      <c r="I281" s="13">
        <f t="shared" si="8"/>
        <v>-4057559</v>
      </c>
      <c r="J281" s="11" t="s">
        <v>187</v>
      </c>
      <c r="K281" s="14" t="s">
        <v>83</v>
      </c>
      <c r="L281" s="14" t="s">
        <v>1118</v>
      </c>
      <c r="M281" s="14" t="s">
        <v>81</v>
      </c>
      <c r="N281" s="14" t="s">
        <v>1128</v>
      </c>
      <c r="O281" s="14" t="s">
        <v>1062</v>
      </c>
      <c r="P281" s="74"/>
      <c r="Q281" s="6"/>
    </row>
    <row r="282" spans="1:17">
      <c r="A282" s="79">
        <v>43653</v>
      </c>
      <c r="B282" s="11" t="s">
        <v>541</v>
      </c>
      <c r="C282" s="11" t="s">
        <v>27</v>
      </c>
      <c r="D282" s="11" t="s">
        <v>78</v>
      </c>
      <c r="E282" s="17"/>
      <c r="F282" s="17">
        <v>500</v>
      </c>
      <c r="G282" s="90">
        <f t="shared" si="9"/>
        <v>0.88003379329766263</v>
      </c>
      <c r="H282" s="90">
        <v>568.16</v>
      </c>
      <c r="I282" s="13">
        <f t="shared" ref="I282:I345" si="10">I281+E282-F282</f>
        <v>-4058059</v>
      </c>
      <c r="J282" s="11" t="s">
        <v>187</v>
      </c>
      <c r="K282" s="14" t="s">
        <v>83</v>
      </c>
      <c r="L282" s="14" t="s">
        <v>1118</v>
      </c>
      <c r="M282" s="14" t="s">
        <v>81</v>
      </c>
      <c r="N282" s="14" t="s">
        <v>1128</v>
      </c>
      <c r="O282" s="14" t="s">
        <v>1062</v>
      </c>
      <c r="P282" s="74"/>
      <c r="Q282" s="6"/>
    </row>
    <row r="283" spans="1:17">
      <c r="A283" s="79">
        <v>43653</v>
      </c>
      <c r="B283" s="11" t="s">
        <v>537</v>
      </c>
      <c r="C283" s="11" t="s">
        <v>27</v>
      </c>
      <c r="D283" s="11" t="s">
        <v>78</v>
      </c>
      <c r="E283" s="17"/>
      <c r="F283" s="17">
        <v>500</v>
      </c>
      <c r="G283" s="90">
        <f t="shared" si="9"/>
        <v>0.88003379329766263</v>
      </c>
      <c r="H283" s="90">
        <v>568.16</v>
      </c>
      <c r="I283" s="13">
        <f t="shared" si="10"/>
        <v>-4058559</v>
      </c>
      <c r="J283" s="11" t="s">
        <v>187</v>
      </c>
      <c r="K283" s="14" t="s">
        <v>83</v>
      </c>
      <c r="L283" s="14" t="s">
        <v>1118</v>
      </c>
      <c r="M283" s="14" t="s">
        <v>81</v>
      </c>
      <c r="N283" s="14" t="s">
        <v>1128</v>
      </c>
      <c r="O283" s="14" t="s">
        <v>1062</v>
      </c>
      <c r="P283" s="74"/>
      <c r="Q283" s="6"/>
    </row>
    <row r="284" spans="1:17">
      <c r="A284" s="79">
        <v>43653</v>
      </c>
      <c r="B284" s="11" t="s">
        <v>522</v>
      </c>
      <c r="C284" s="11" t="s">
        <v>27</v>
      </c>
      <c r="D284" s="11" t="s">
        <v>78</v>
      </c>
      <c r="E284" s="17"/>
      <c r="F284" s="17">
        <v>500</v>
      </c>
      <c r="G284" s="90">
        <f t="shared" si="9"/>
        <v>0.88003379329766263</v>
      </c>
      <c r="H284" s="90">
        <v>568.16</v>
      </c>
      <c r="I284" s="13">
        <f t="shared" si="10"/>
        <v>-4059059</v>
      </c>
      <c r="J284" s="11" t="s">
        <v>187</v>
      </c>
      <c r="K284" s="14" t="s">
        <v>83</v>
      </c>
      <c r="L284" s="14" t="s">
        <v>1118</v>
      </c>
      <c r="M284" s="14" t="s">
        <v>81</v>
      </c>
      <c r="N284" s="14" t="s">
        <v>1128</v>
      </c>
      <c r="O284" s="14" t="s">
        <v>1062</v>
      </c>
      <c r="P284" s="74"/>
      <c r="Q284" s="6"/>
    </row>
    <row r="285" spans="1:17">
      <c r="A285" s="79">
        <v>43653</v>
      </c>
      <c r="B285" s="11" t="s">
        <v>542</v>
      </c>
      <c r="C285" s="11" t="s">
        <v>119</v>
      </c>
      <c r="D285" s="11" t="s">
        <v>78</v>
      </c>
      <c r="E285" s="17"/>
      <c r="F285" s="17">
        <v>70000</v>
      </c>
      <c r="G285" s="90">
        <f t="shared" si="9"/>
        <v>123.20473106167277</v>
      </c>
      <c r="H285" s="90">
        <v>568.16</v>
      </c>
      <c r="I285" s="13">
        <f t="shared" si="10"/>
        <v>-4129059</v>
      </c>
      <c r="J285" s="11" t="s">
        <v>187</v>
      </c>
      <c r="K285" s="14" t="s">
        <v>83</v>
      </c>
      <c r="L285" s="14" t="s">
        <v>1118</v>
      </c>
      <c r="M285" s="14" t="s">
        <v>81</v>
      </c>
      <c r="N285" s="14" t="s">
        <v>1127</v>
      </c>
      <c r="O285" s="14" t="s">
        <v>1062</v>
      </c>
      <c r="P285" s="94" t="s">
        <v>1173</v>
      </c>
      <c r="Q285" s="6"/>
    </row>
    <row r="286" spans="1:17">
      <c r="A286" s="79">
        <v>43653</v>
      </c>
      <c r="B286" s="11" t="s">
        <v>543</v>
      </c>
      <c r="C286" s="11" t="s">
        <v>141</v>
      </c>
      <c r="D286" s="11" t="s">
        <v>172</v>
      </c>
      <c r="E286" s="17"/>
      <c r="F286" s="17">
        <v>600</v>
      </c>
      <c r="G286" s="90">
        <f t="shared" si="9"/>
        <v>1.0560405519571952</v>
      </c>
      <c r="H286" s="90">
        <v>568.16</v>
      </c>
      <c r="I286" s="13">
        <f t="shared" si="10"/>
        <v>-4129659</v>
      </c>
      <c r="J286" s="11" t="s">
        <v>187</v>
      </c>
      <c r="K286" s="14">
        <v>8698</v>
      </c>
      <c r="L286" s="14" t="s">
        <v>1118</v>
      </c>
      <c r="M286" s="14" t="s">
        <v>81</v>
      </c>
      <c r="N286" s="14" t="s">
        <v>1128</v>
      </c>
      <c r="O286" s="14" t="s">
        <v>1063</v>
      </c>
      <c r="P286" s="74"/>
      <c r="Q286" s="6"/>
    </row>
    <row r="287" spans="1:17">
      <c r="A287" s="79">
        <v>43653</v>
      </c>
      <c r="B287" s="11" t="s">
        <v>599</v>
      </c>
      <c r="C287" s="11" t="s">
        <v>27</v>
      </c>
      <c r="D287" s="11" t="s">
        <v>78</v>
      </c>
      <c r="E287" s="12"/>
      <c r="F287" s="12">
        <v>500</v>
      </c>
      <c r="G287" s="90">
        <f t="shared" si="9"/>
        <v>0.88003379329766263</v>
      </c>
      <c r="H287" s="90">
        <v>568.16</v>
      </c>
      <c r="I287" s="13">
        <f t="shared" si="10"/>
        <v>-4130159</v>
      </c>
      <c r="J287" s="14" t="s">
        <v>183</v>
      </c>
      <c r="K287" s="11" t="s">
        <v>83</v>
      </c>
      <c r="L287" s="14" t="s">
        <v>1118</v>
      </c>
      <c r="M287" s="14" t="s">
        <v>81</v>
      </c>
      <c r="N287" s="14" t="s">
        <v>1128</v>
      </c>
      <c r="O287" s="14" t="s">
        <v>1062</v>
      </c>
      <c r="P287" s="74"/>
      <c r="Q287" s="6"/>
    </row>
    <row r="288" spans="1:17">
      <c r="A288" s="79">
        <v>43653</v>
      </c>
      <c r="B288" s="11" t="s">
        <v>600</v>
      </c>
      <c r="C288" s="11" t="s">
        <v>27</v>
      </c>
      <c r="D288" s="11" t="s">
        <v>78</v>
      </c>
      <c r="E288" s="12"/>
      <c r="F288" s="12">
        <v>500</v>
      </c>
      <c r="G288" s="90">
        <f t="shared" si="9"/>
        <v>0.88003379329766263</v>
      </c>
      <c r="H288" s="90">
        <v>568.16</v>
      </c>
      <c r="I288" s="13">
        <f t="shared" si="10"/>
        <v>-4130659</v>
      </c>
      <c r="J288" s="14" t="s">
        <v>183</v>
      </c>
      <c r="K288" s="11" t="s">
        <v>83</v>
      </c>
      <c r="L288" s="14" t="s">
        <v>1118</v>
      </c>
      <c r="M288" s="14" t="s">
        <v>81</v>
      </c>
      <c r="N288" s="14" t="s">
        <v>1128</v>
      </c>
      <c r="O288" s="14" t="s">
        <v>1062</v>
      </c>
      <c r="P288" s="74"/>
      <c r="Q288" s="6"/>
    </row>
    <row r="289" spans="1:17">
      <c r="A289" s="79">
        <v>43653</v>
      </c>
      <c r="B289" s="11" t="s">
        <v>601</v>
      </c>
      <c r="C289" s="11" t="s">
        <v>27</v>
      </c>
      <c r="D289" s="11" t="s">
        <v>78</v>
      </c>
      <c r="E289" s="12"/>
      <c r="F289" s="12">
        <v>500</v>
      </c>
      <c r="G289" s="90">
        <f t="shared" si="9"/>
        <v>0.88003379329766263</v>
      </c>
      <c r="H289" s="90">
        <v>568.16</v>
      </c>
      <c r="I289" s="13">
        <f t="shared" si="10"/>
        <v>-4131159</v>
      </c>
      <c r="J289" s="14" t="s">
        <v>183</v>
      </c>
      <c r="K289" s="11" t="s">
        <v>83</v>
      </c>
      <c r="L289" s="14" t="s">
        <v>1118</v>
      </c>
      <c r="M289" s="14" t="s">
        <v>81</v>
      </c>
      <c r="N289" s="14" t="s">
        <v>1128</v>
      </c>
      <c r="O289" s="14" t="s">
        <v>1062</v>
      </c>
      <c r="P289" s="74"/>
      <c r="Q289" s="6"/>
    </row>
    <row r="290" spans="1:17">
      <c r="A290" s="79">
        <v>43653</v>
      </c>
      <c r="B290" s="11" t="s">
        <v>602</v>
      </c>
      <c r="C290" s="11" t="s">
        <v>27</v>
      </c>
      <c r="D290" s="11" t="s">
        <v>78</v>
      </c>
      <c r="E290" s="12"/>
      <c r="F290" s="12">
        <v>500</v>
      </c>
      <c r="G290" s="90">
        <f t="shared" si="9"/>
        <v>0.88003379329766263</v>
      </c>
      <c r="H290" s="90">
        <v>568.16</v>
      </c>
      <c r="I290" s="13">
        <f t="shared" si="10"/>
        <v>-4131659</v>
      </c>
      <c r="J290" s="14" t="s">
        <v>183</v>
      </c>
      <c r="K290" s="11" t="s">
        <v>83</v>
      </c>
      <c r="L290" s="14" t="s">
        <v>1118</v>
      </c>
      <c r="M290" s="14" t="s">
        <v>81</v>
      </c>
      <c r="N290" s="14" t="s">
        <v>1128</v>
      </c>
      <c r="O290" s="14" t="s">
        <v>1062</v>
      </c>
      <c r="P290" s="74"/>
      <c r="Q290" s="6"/>
    </row>
    <row r="291" spans="1:17">
      <c r="A291" s="79">
        <v>43653</v>
      </c>
      <c r="B291" s="11" t="s">
        <v>603</v>
      </c>
      <c r="C291" s="11" t="s">
        <v>27</v>
      </c>
      <c r="D291" s="11" t="s">
        <v>78</v>
      </c>
      <c r="E291" s="12"/>
      <c r="F291" s="12">
        <v>500</v>
      </c>
      <c r="G291" s="90">
        <f t="shared" si="9"/>
        <v>0.88003379329766263</v>
      </c>
      <c r="H291" s="90">
        <v>568.16</v>
      </c>
      <c r="I291" s="13">
        <f t="shared" si="10"/>
        <v>-4132159</v>
      </c>
      <c r="J291" s="14" t="s">
        <v>183</v>
      </c>
      <c r="K291" s="11" t="s">
        <v>83</v>
      </c>
      <c r="L291" s="14" t="s">
        <v>1118</v>
      </c>
      <c r="M291" s="14" t="s">
        <v>81</v>
      </c>
      <c r="N291" s="14" t="s">
        <v>1128</v>
      </c>
      <c r="O291" s="14" t="s">
        <v>1062</v>
      </c>
      <c r="P291" s="74"/>
      <c r="Q291" s="6"/>
    </row>
    <row r="292" spans="1:17">
      <c r="A292" s="79">
        <v>43653</v>
      </c>
      <c r="B292" s="11" t="s">
        <v>604</v>
      </c>
      <c r="C292" s="11" t="s">
        <v>27</v>
      </c>
      <c r="D292" s="11" t="s">
        <v>78</v>
      </c>
      <c r="E292" s="12"/>
      <c r="F292" s="12">
        <v>500</v>
      </c>
      <c r="G292" s="90">
        <f t="shared" si="9"/>
        <v>0.88003379329766263</v>
      </c>
      <c r="H292" s="90">
        <v>568.16</v>
      </c>
      <c r="I292" s="13">
        <f t="shared" si="10"/>
        <v>-4132659</v>
      </c>
      <c r="J292" s="14" t="s">
        <v>183</v>
      </c>
      <c r="K292" s="11" t="s">
        <v>83</v>
      </c>
      <c r="L292" s="14" t="s">
        <v>1118</v>
      </c>
      <c r="M292" s="14" t="s">
        <v>81</v>
      </c>
      <c r="N292" s="14" t="s">
        <v>1128</v>
      </c>
      <c r="O292" s="14" t="s">
        <v>1062</v>
      </c>
      <c r="P292" s="74"/>
      <c r="Q292" s="6"/>
    </row>
    <row r="293" spans="1:17">
      <c r="A293" s="79">
        <v>43653</v>
      </c>
      <c r="B293" s="11" t="s">
        <v>605</v>
      </c>
      <c r="C293" s="11" t="s">
        <v>119</v>
      </c>
      <c r="D293" s="11" t="s">
        <v>78</v>
      </c>
      <c r="E293" s="12"/>
      <c r="F293" s="12">
        <v>50000</v>
      </c>
      <c r="G293" s="90">
        <f t="shared" si="9"/>
        <v>88.003379329766261</v>
      </c>
      <c r="H293" s="90">
        <v>568.16</v>
      </c>
      <c r="I293" s="13">
        <f t="shared" si="10"/>
        <v>-4182659</v>
      </c>
      <c r="J293" s="14" t="s">
        <v>183</v>
      </c>
      <c r="K293" s="11" t="s">
        <v>83</v>
      </c>
      <c r="L293" s="14" t="s">
        <v>1118</v>
      </c>
      <c r="M293" s="14" t="s">
        <v>81</v>
      </c>
      <c r="N293" s="14" t="s">
        <v>1127</v>
      </c>
      <c r="O293" s="14" t="s">
        <v>1062</v>
      </c>
      <c r="P293" s="94" t="s">
        <v>1173</v>
      </c>
      <c r="Q293" s="6"/>
    </row>
    <row r="294" spans="1:17">
      <c r="A294" s="79">
        <v>43653</v>
      </c>
      <c r="B294" s="11" t="s">
        <v>1077</v>
      </c>
      <c r="C294" s="11" t="s">
        <v>119</v>
      </c>
      <c r="D294" s="11" t="s">
        <v>78</v>
      </c>
      <c r="E294" s="12"/>
      <c r="F294" s="12">
        <v>40000</v>
      </c>
      <c r="G294" s="90">
        <f t="shared" si="9"/>
        <v>70.402703463813012</v>
      </c>
      <c r="H294" s="90">
        <v>568.16</v>
      </c>
      <c r="I294" s="13">
        <f t="shared" si="10"/>
        <v>-4222659</v>
      </c>
      <c r="J294" s="14" t="s">
        <v>183</v>
      </c>
      <c r="K294" s="11">
        <v>12</v>
      </c>
      <c r="L294" s="14" t="s">
        <v>1118</v>
      </c>
      <c r="M294" s="14" t="s">
        <v>81</v>
      </c>
      <c r="N294" s="14" t="s">
        <v>1127</v>
      </c>
      <c r="O294" s="14" t="s">
        <v>1063</v>
      </c>
      <c r="P294" s="94" t="s">
        <v>1173</v>
      </c>
      <c r="Q294" s="6"/>
    </row>
    <row r="295" spans="1:17">
      <c r="A295" s="79">
        <v>43653</v>
      </c>
      <c r="B295" s="11" t="s">
        <v>1078</v>
      </c>
      <c r="C295" s="11" t="s">
        <v>119</v>
      </c>
      <c r="D295" s="11" t="s">
        <v>78</v>
      </c>
      <c r="E295" s="12"/>
      <c r="F295" s="12">
        <v>10000</v>
      </c>
      <c r="G295" s="90">
        <f t="shared" si="9"/>
        <v>17.600675865953253</v>
      </c>
      <c r="H295" s="90">
        <v>568.16</v>
      </c>
      <c r="I295" s="13">
        <f t="shared" si="10"/>
        <v>-4232659</v>
      </c>
      <c r="J295" s="14" t="s">
        <v>183</v>
      </c>
      <c r="K295" s="11">
        <v>15</v>
      </c>
      <c r="L295" s="14" t="s">
        <v>1118</v>
      </c>
      <c r="M295" s="14" t="s">
        <v>81</v>
      </c>
      <c r="N295" s="14" t="s">
        <v>1128</v>
      </c>
      <c r="O295" s="14" t="s">
        <v>1063</v>
      </c>
      <c r="P295" s="74"/>
      <c r="Q295" s="6"/>
    </row>
    <row r="296" spans="1:17">
      <c r="A296" s="79">
        <v>43653</v>
      </c>
      <c r="B296" s="11" t="s">
        <v>606</v>
      </c>
      <c r="C296" s="11" t="s">
        <v>27</v>
      </c>
      <c r="D296" s="11" t="s">
        <v>78</v>
      </c>
      <c r="E296" s="12"/>
      <c r="F296" s="12">
        <v>15000</v>
      </c>
      <c r="G296" s="90">
        <f t="shared" si="9"/>
        <v>26.401013798929881</v>
      </c>
      <c r="H296" s="90">
        <v>568.16</v>
      </c>
      <c r="I296" s="13">
        <f t="shared" si="10"/>
        <v>-4247659</v>
      </c>
      <c r="J296" s="14" t="s">
        <v>183</v>
      </c>
      <c r="K296" s="11">
        <v>67</v>
      </c>
      <c r="L296" s="14" t="s">
        <v>1118</v>
      </c>
      <c r="M296" s="14" t="s">
        <v>81</v>
      </c>
      <c r="N296" s="14" t="s">
        <v>1128</v>
      </c>
      <c r="O296" s="14" t="s">
        <v>1063</v>
      </c>
      <c r="P296" s="74"/>
      <c r="Q296" s="6"/>
    </row>
    <row r="297" spans="1:17">
      <c r="A297" s="79">
        <v>43653</v>
      </c>
      <c r="B297" s="14" t="s">
        <v>952</v>
      </c>
      <c r="C297" s="11" t="s">
        <v>27</v>
      </c>
      <c r="D297" s="14" t="s">
        <v>78</v>
      </c>
      <c r="E297" s="12"/>
      <c r="F297" s="16">
        <v>1000</v>
      </c>
      <c r="G297" s="90">
        <f t="shared" si="9"/>
        <v>1.7600675865953253</v>
      </c>
      <c r="H297" s="90">
        <v>568.16</v>
      </c>
      <c r="I297" s="13">
        <f t="shared" si="10"/>
        <v>-4248659</v>
      </c>
      <c r="J297" s="14" t="s">
        <v>655</v>
      </c>
      <c r="K297" s="14" t="s">
        <v>946</v>
      </c>
      <c r="L297" s="14" t="s">
        <v>1118</v>
      </c>
      <c r="M297" s="14" t="s">
        <v>81</v>
      </c>
      <c r="N297" s="14" t="s">
        <v>1128</v>
      </c>
      <c r="O297" s="14" t="s">
        <v>1062</v>
      </c>
      <c r="P297" s="74"/>
      <c r="Q297" s="6"/>
    </row>
    <row r="298" spans="1:17">
      <c r="A298" s="79">
        <v>43653</v>
      </c>
      <c r="B298" s="14" t="s">
        <v>953</v>
      </c>
      <c r="C298" s="11" t="s">
        <v>27</v>
      </c>
      <c r="D298" s="14" t="s">
        <v>78</v>
      </c>
      <c r="E298" s="12"/>
      <c r="F298" s="16">
        <v>1000</v>
      </c>
      <c r="G298" s="90">
        <f t="shared" si="9"/>
        <v>1.7600675865953253</v>
      </c>
      <c r="H298" s="90">
        <v>568.16</v>
      </c>
      <c r="I298" s="13">
        <f t="shared" si="10"/>
        <v>-4249659</v>
      </c>
      <c r="J298" s="14" t="s">
        <v>655</v>
      </c>
      <c r="K298" s="14" t="s">
        <v>946</v>
      </c>
      <c r="L298" s="14" t="s">
        <v>1118</v>
      </c>
      <c r="M298" s="14" t="s">
        <v>81</v>
      </c>
      <c r="N298" s="14" t="s">
        <v>1128</v>
      </c>
      <c r="O298" s="14" t="s">
        <v>1062</v>
      </c>
      <c r="P298" s="74"/>
      <c r="Q298" s="6"/>
    </row>
    <row r="299" spans="1:17">
      <c r="A299" s="79">
        <v>43653</v>
      </c>
      <c r="B299" s="14" t="s">
        <v>954</v>
      </c>
      <c r="C299" s="11" t="s">
        <v>119</v>
      </c>
      <c r="D299" s="14" t="s">
        <v>78</v>
      </c>
      <c r="E299" s="16"/>
      <c r="F299" s="16">
        <v>40000</v>
      </c>
      <c r="G299" s="90">
        <f t="shared" si="9"/>
        <v>70.402703463813012</v>
      </c>
      <c r="H299" s="90">
        <v>568.16</v>
      </c>
      <c r="I299" s="13">
        <f t="shared" si="10"/>
        <v>-4289659</v>
      </c>
      <c r="J299" s="14" t="s">
        <v>655</v>
      </c>
      <c r="K299" s="14">
        <v>13</v>
      </c>
      <c r="L299" s="14" t="s">
        <v>1118</v>
      </c>
      <c r="M299" s="14" t="s">
        <v>81</v>
      </c>
      <c r="N299" s="14" t="s">
        <v>1127</v>
      </c>
      <c r="O299" s="14" t="s">
        <v>1063</v>
      </c>
      <c r="P299" s="94" t="s">
        <v>1173</v>
      </c>
      <c r="Q299" s="6"/>
    </row>
    <row r="300" spans="1:17">
      <c r="A300" s="79">
        <v>43653</v>
      </c>
      <c r="B300" s="14" t="s">
        <v>955</v>
      </c>
      <c r="C300" s="11" t="s">
        <v>27</v>
      </c>
      <c r="D300" s="14" t="s">
        <v>78</v>
      </c>
      <c r="E300" s="16"/>
      <c r="F300" s="16">
        <v>15000</v>
      </c>
      <c r="G300" s="90">
        <f t="shared" si="9"/>
        <v>26.401013798929881</v>
      </c>
      <c r="H300" s="90">
        <v>568.16</v>
      </c>
      <c r="I300" s="13">
        <f t="shared" si="10"/>
        <v>-4304659</v>
      </c>
      <c r="J300" s="14" t="s">
        <v>655</v>
      </c>
      <c r="K300" s="14">
        <v>66</v>
      </c>
      <c r="L300" s="14" t="s">
        <v>1118</v>
      </c>
      <c r="M300" s="14" t="s">
        <v>81</v>
      </c>
      <c r="N300" s="14" t="s">
        <v>1128</v>
      </c>
      <c r="O300" s="14" t="s">
        <v>1063</v>
      </c>
      <c r="P300" s="74"/>
      <c r="Q300" s="6"/>
    </row>
    <row r="301" spans="1:17">
      <c r="A301" s="79">
        <v>43653</v>
      </c>
      <c r="B301" s="14" t="s">
        <v>605</v>
      </c>
      <c r="C301" s="11" t="s">
        <v>119</v>
      </c>
      <c r="D301" s="14" t="s">
        <v>78</v>
      </c>
      <c r="E301" s="16"/>
      <c r="F301" s="16">
        <v>50000</v>
      </c>
      <c r="G301" s="90">
        <f t="shared" si="9"/>
        <v>88.003379329766261</v>
      </c>
      <c r="H301" s="90">
        <v>568.16</v>
      </c>
      <c r="I301" s="13">
        <f t="shared" si="10"/>
        <v>-4354659</v>
      </c>
      <c r="J301" s="14" t="s">
        <v>655</v>
      </c>
      <c r="K301" s="14" t="s">
        <v>946</v>
      </c>
      <c r="L301" s="14" t="s">
        <v>1118</v>
      </c>
      <c r="M301" s="14" t="s">
        <v>81</v>
      </c>
      <c r="N301" s="14" t="s">
        <v>1127</v>
      </c>
      <c r="O301" s="14" t="s">
        <v>1062</v>
      </c>
      <c r="P301" s="94" t="s">
        <v>1173</v>
      </c>
      <c r="Q301" s="6"/>
    </row>
    <row r="302" spans="1:17">
      <c r="A302" s="79">
        <v>43654</v>
      </c>
      <c r="B302" s="11" t="s">
        <v>34</v>
      </c>
      <c r="C302" s="11" t="s">
        <v>27</v>
      </c>
      <c r="D302" s="14" t="s">
        <v>20</v>
      </c>
      <c r="E302" s="12"/>
      <c r="F302" s="12">
        <v>4000</v>
      </c>
      <c r="G302" s="90">
        <f t="shared" si="9"/>
        <v>7.2475584787374761</v>
      </c>
      <c r="H302" s="90">
        <v>551.91</v>
      </c>
      <c r="I302" s="13">
        <f t="shared" si="10"/>
        <v>-4358659</v>
      </c>
      <c r="J302" s="14" t="s">
        <v>21</v>
      </c>
      <c r="K302" s="11" t="s">
        <v>22</v>
      </c>
      <c r="L302" s="14" t="s">
        <v>1117</v>
      </c>
      <c r="M302" s="14" t="s">
        <v>81</v>
      </c>
      <c r="N302" s="14" t="s">
        <v>1128</v>
      </c>
      <c r="O302" s="14" t="s">
        <v>1062</v>
      </c>
      <c r="P302" s="74"/>
      <c r="Q302" s="6"/>
    </row>
    <row r="303" spans="1:17">
      <c r="A303" s="79">
        <v>43654</v>
      </c>
      <c r="B303" s="11" t="s">
        <v>36</v>
      </c>
      <c r="C303" s="11" t="s">
        <v>350</v>
      </c>
      <c r="D303" s="14" t="s">
        <v>20</v>
      </c>
      <c r="E303" s="12"/>
      <c r="F303" s="12">
        <v>2000</v>
      </c>
      <c r="G303" s="90">
        <f t="shared" si="9"/>
        <v>3.623779239368738</v>
      </c>
      <c r="H303" s="90">
        <v>551.91</v>
      </c>
      <c r="I303" s="13">
        <f t="shared" si="10"/>
        <v>-4360659</v>
      </c>
      <c r="J303" s="14" t="s">
        <v>21</v>
      </c>
      <c r="K303" s="11" t="s">
        <v>22</v>
      </c>
      <c r="L303" s="14" t="s">
        <v>1117</v>
      </c>
      <c r="M303" s="14" t="s">
        <v>81</v>
      </c>
      <c r="N303" s="14" t="s">
        <v>1128</v>
      </c>
      <c r="O303" s="14" t="s">
        <v>1062</v>
      </c>
      <c r="P303" s="74"/>
      <c r="Q303" s="6"/>
    </row>
    <row r="304" spans="1:17">
      <c r="A304" s="79">
        <v>43654</v>
      </c>
      <c r="B304" s="11" t="s">
        <v>36</v>
      </c>
      <c r="C304" s="11" t="s">
        <v>350</v>
      </c>
      <c r="D304" s="14" t="s">
        <v>20</v>
      </c>
      <c r="E304" s="12"/>
      <c r="F304" s="12">
        <v>2000</v>
      </c>
      <c r="G304" s="90">
        <f t="shared" si="9"/>
        <v>3.623779239368738</v>
      </c>
      <c r="H304" s="90">
        <v>551.91</v>
      </c>
      <c r="I304" s="13">
        <f t="shared" si="10"/>
        <v>-4362659</v>
      </c>
      <c r="J304" s="14" t="s">
        <v>21</v>
      </c>
      <c r="K304" s="11" t="s">
        <v>22</v>
      </c>
      <c r="L304" s="14" t="s">
        <v>1117</v>
      </c>
      <c r="M304" s="14" t="s">
        <v>81</v>
      </c>
      <c r="N304" s="14" t="s">
        <v>1128</v>
      </c>
      <c r="O304" s="14" t="s">
        <v>1062</v>
      </c>
      <c r="P304" s="74"/>
      <c r="Q304" s="6"/>
    </row>
    <row r="305" spans="1:17">
      <c r="A305" s="79">
        <v>43654</v>
      </c>
      <c r="B305" s="11" t="s">
        <v>208</v>
      </c>
      <c r="C305" s="11" t="s">
        <v>27</v>
      </c>
      <c r="D305" s="11" t="s">
        <v>78</v>
      </c>
      <c r="E305" s="12"/>
      <c r="F305" s="12">
        <v>1000</v>
      </c>
      <c r="G305" s="90">
        <f t="shared" si="9"/>
        <v>1.7600675865953253</v>
      </c>
      <c r="H305" s="90">
        <v>568.16</v>
      </c>
      <c r="I305" s="13">
        <f t="shared" si="10"/>
        <v>-4363659</v>
      </c>
      <c r="J305" s="11" t="s">
        <v>186</v>
      </c>
      <c r="K305" s="11" t="s">
        <v>83</v>
      </c>
      <c r="L305" s="14" t="s">
        <v>1118</v>
      </c>
      <c r="M305" s="14" t="s">
        <v>81</v>
      </c>
      <c r="N305" s="14" t="s">
        <v>1128</v>
      </c>
      <c r="O305" s="14" t="s">
        <v>1062</v>
      </c>
      <c r="P305" s="74"/>
      <c r="Q305" s="6"/>
    </row>
    <row r="306" spans="1:17">
      <c r="A306" s="79">
        <v>43654</v>
      </c>
      <c r="B306" s="11" t="s">
        <v>1079</v>
      </c>
      <c r="C306" s="11" t="s">
        <v>82</v>
      </c>
      <c r="D306" s="11" t="s">
        <v>78</v>
      </c>
      <c r="E306" s="12"/>
      <c r="F306" s="12">
        <v>40000</v>
      </c>
      <c r="G306" s="90">
        <f t="shared" si="9"/>
        <v>70.402703463813012</v>
      </c>
      <c r="H306" s="90">
        <v>568.16</v>
      </c>
      <c r="I306" s="13">
        <f t="shared" si="10"/>
        <v>-4403659</v>
      </c>
      <c r="J306" s="11" t="s">
        <v>186</v>
      </c>
      <c r="K306" s="11">
        <v>72386</v>
      </c>
      <c r="L306" s="14" t="s">
        <v>1118</v>
      </c>
      <c r="M306" s="14" t="s">
        <v>81</v>
      </c>
      <c r="N306" s="14" t="s">
        <v>1128</v>
      </c>
      <c r="O306" s="14" t="s">
        <v>1063</v>
      </c>
      <c r="P306" s="74"/>
      <c r="Q306" s="6"/>
    </row>
    <row r="307" spans="1:17">
      <c r="A307" s="79">
        <v>43654</v>
      </c>
      <c r="B307" s="11" t="s">
        <v>1059</v>
      </c>
      <c r="C307" s="11" t="s">
        <v>1051</v>
      </c>
      <c r="D307" s="11" t="s">
        <v>78</v>
      </c>
      <c r="E307" s="12"/>
      <c r="F307" s="12">
        <v>60000</v>
      </c>
      <c r="G307" s="90">
        <f t="shared" si="9"/>
        <v>105.60405519571952</v>
      </c>
      <c r="H307" s="90">
        <v>568.16</v>
      </c>
      <c r="I307" s="13">
        <f t="shared" si="10"/>
        <v>-4463659</v>
      </c>
      <c r="J307" s="11" t="s">
        <v>186</v>
      </c>
      <c r="K307" s="11" t="s">
        <v>80</v>
      </c>
      <c r="L307" s="14" t="s">
        <v>1118</v>
      </c>
      <c r="M307" s="14" t="s">
        <v>81</v>
      </c>
      <c r="N307" s="14" t="s">
        <v>1127</v>
      </c>
      <c r="O307" s="14" t="s">
        <v>1063</v>
      </c>
      <c r="P307" s="94" t="s">
        <v>1171</v>
      </c>
      <c r="Q307" s="6"/>
    </row>
    <row r="308" spans="1:17">
      <c r="A308" s="79">
        <v>43654</v>
      </c>
      <c r="B308" s="11" t="s">
        <v>209</v>
      </c>
      <c r="C308" s="11" t="s">
        <v>27</v>
      </c>
      <c r="D308" s="11" t="s">
        <v>78</v>
      </c>
      <c r="E308" s="12"/>
      <c r="F308" s="12">
        <v>1000</v>
      </c>
      <c r="G308" s="90">
        <f t="shared" si="9"/>
        <v>1.7600675865953253</v>
      </c>
      <c r="H308" s="90">
        <v>568.16</v>
      </c>
      <c r="I308" s="13">
        <f t="shared" si="10"/>
        <v>-4464659</v>
      </c>
      <c r="J308" s="11" t="s">
        <v>186</v>
      </c>
      <c r="K308" s="11" t="s">
        <v>83</v>
      </c>
      <c r="L308" s="14" t="s">
        <v>1118</v>
      </c>
      <c r="M308" s="14" t="s">
        <v>81</v>
      </c>
      <c r="N308" s="14" t="s">
        <v>1128</v>
      </c>
      <c r="O308" s="14" t="s">
        <v>1062</v>
      </c>
      <c r="P308" s="74"/>
      <c r="Q308" s="6"/>
    </row>
    <row r="309" spans="1:17">
      <c r="A309" s="79">
        <v>43654</v>
      </c>
      <c r="B309" s="14" t="s">
        <v>276</v>
      </c>
      <c r="C309" s="11" t="s">
        <v>27</v>
      </c>
      <c r="D309" s="11" t="s">
        <v>78</v>
      </c>
      <c r="E309" s="15"/>
      <c r="F309" s="15">
        <v>1000</v>
      </c>
      <c r="G309" s="90">
        <f t="shared" si="9"/>
        <v>1.7600675865953253</v>
      </c>
      <c r="H309" s="90">
        <v>568.16</v>
      </c>
      <c r="I309" s="13">
        <f t="shared" si="10"/>
        <v>-4465659</v>
      </c>
      <c r="J309" s="14" t="s">
        <v>24</v>
      </c>
      <c r="K309" s="14" t="s">
        <v>83</v>
      </c>
      <c r="L309" s="14" t="s">
        <v>1118</v>
      </c>
      <c r="M309" s="14" t="s">
        <v>81</v>
      </c>
      <c r="N309" s="14" t="s">
        <v>1128</v>
      </c>
      <c r="O309" s="14" t="s">
        <v>1062</v>
      </c>
      <c r="P309" s="74"/>
      <c r="Q309" s="6"/>
    </row>
    <row r="310" spans="1:17">
      <c r="A310" s="79">
        <v>43654</v>
      </c>
      <c r="B310" s="14" t="s">
        <v>277</v>
      </c>
      <c r="C310" s="11" t="s">
        <v>27</v>
      </c>
      <c r="D310" s="11" t="s">
        <v>78</v>
      </c>
      <c r="E310" s="15"/>
      <c r="F310" s="15">
        <v>1000</v>
      </c>
      <c r="G310" s="90">
        <f t="shared" si="9"/>
        <v>1.7600675865953253</v>
      </c>
      <c r="H310" s="90">
        <v>568.16</v>
      </c>
      <c r="I310" s="13">
        <f t="shared" si="10"/>
        <v>-4466659</v>
      </c>
      <c r="J310" s="14" t="s">
        <v>24</v>
      </c>
      <c r="K310" s="14" t="s">
        <v>83</v>
      </c>
      <c r="L310" s="14" t="s">
        <v>1118</v>
      </c>
      <c r="M310" s="14" t="s">
        <v>81</v>
      </c>
      <c r="N310" s="14" t="s">
        <v>1128</v>
      </c>
      <c r="O310" s="14" t="s">
        <v>1062</v>
      </c>
      <c r="P310" s="74"/>
      <c r="Q310" s="6"/>
    </row>
    <row r="311" spans="1:17">
      <c r="A311" s="79">
        <v>43654</v>
      </c>
      <c r="B311" s="14" t="s">
        <v>278</v>
      </c>
      <c r="C311" s="11" t="s">
        <v>27</v>
      </c>
      <c r="D311" s="11" t="s">
        <v>78</v>
      </c>
      <c r="E311" s="15"/>
      <c r="F311" s="15">
        <v>1000</v>
      </c>
      <c r="G311" s="90">
        <f t="shared" si="9"/>
        <v>1.7600675865953253</v>
      </c>
      <c r="H311" s="90">
        <v>568.16</v>
      </c>
      <c r="I311" s="13">
        <f t="shared" si="10"/>
        <v>-4467659</v>
      </c>
      <c r="J311" s="14" t="s">
        <v>24</v>
      </c>
      <c r="K311" s="14" t="s">
        <v>83</v>
      </c>
      <c r="L311" s="14" t="s">
        <v>1118</v>
      </c>
      <c r="M311" s="14" t="s">
        <v>81</v>
      </c>
      <c r="N311" s="14" t="s">
        <v>1128</v>
      </c>
      <c r="O311" s="14" t="s">
        <v>1062</v>
      </c>
      <c r="P311" s="74"/>
      <c r="Q311" s="6"/>
    </row>
    <row r="312" spans="1:17">
      <c r="A312" s="79">
        <v>43654</v>
      </c>
      <c r="B312" s="14" t="s">
        <v>1080</v>
      </c>
      <c r="C312" s="19" t="s">
        <v>279</v>
      </c>
      <c r="D312" s="14" t="s">
        <v>172</v>
      </c>
      <c r="E312" s="15"/>
      <c r="F312" s="15">
        <v>46300</v>
      </c>
      <c r="G312" s="90">
        <f t="shared" si="9"/>
        <v>81.680897607790556</v>
      </c>
      <c r="H312" s="90">
        <v>566.84</v>
      </c>
      <c r="I312" s="13">
        <f t="shared" si="10"/>
        <v>-4513959</v>
      </c>
      <c r="J312" s="14" t="s">
        <v>24</v>
      </c>
      <c r="K312" s="14" t="s">
        <v>80</v>
      </c>
      <c r="L312" s="14" t="s">
        <v>1197</v>
      </c>
      <c r="M312" s="14" t="s">
        <v>81</v>
      </c>
      <c r="N312" s="14" t="s">
        <v>1127</v>
      </c>
      <c r="O312" s="14" t="s">
        <v>1063</v>
      </c>
      <c r="P312" s="94" t="s">
        <v>1180</v>
      </c>
      <c r="Q312" s="6"/>
    </row>
    <row r="313" spans="1:17">
      <c r="A313" s="79">
        <v>43654</v>
      </c>
      <c r="B313" s="14" t="s">
        <v>368</v>
      </c>
      <c r="C313" s="11" t="s">
        <v>119</v>
      </c>
      <c r="D313" s="14" t="s">
        <v>20</v>
      </c>
      <c r="E313" s="12"/>
      <c r="F313" s="12">
        <v>60000</v>
      </c>
      <c r="G313" s="90">
        <f t="shared" si="9"/>
        <v>105.84997530167243</v>
      </c>
      <c r="H313" s="90">
        <v>566.84</v>
      </c>
      <c r="I313" s="13">
        <f t="shared" si="10"/>
        <v>-4573959</v>
      </c>
      <c r="J313" s="14" t="s">
        <v>335</v>
      </c>
      <c r="K313" s="11" t="s">
        <v>25</v>
      </c>
      <c r="L313" s="14" t="s">
        <v>1197</v>
      </c>
      <c r="M313" s="14" t="s">
        <v>81</v>
      </c>
      <c r="N313" s="14" t="s">
        <v>1127</v>
      </c>
      <c r="O313" s="14" t="s">
        <v>1063</v>
      </c>
      <c r="P313" s="94" t="s">
        <v>1173</v>
      </c>
      <c r="Q313" s="6"/>
    </row>
    <row r="314" spans="1:17">
      <c r="A314" s="79">
        <v>43654</v>
      </c>
      <c r="B314" s="14" t="s">
        <v>369</v>
      </c>
      <c r="C314" s="11" t="s">
        <v>27</v>
      </c>
      <c r="D314" s="14" t="s">
        <v>20</v>
      </c>
      <c r="E314" s="12"/>
      <c r="F314" s="12">
        <v>1000</v>
      </c>
      <c r="G314" s="90">
        <f t="shared" si="9"/>
        <v>1.811889619684369</v>
      </c>
      <c r="H314" s="90">
        <v>551.91</v>
      </c>
      <c r="I314" s="13">
        <f t="shared" si="10"/>
        <v>-4574959</v>
      </c>
      <c r="J314" s="14" t="s">
        <v>335</v>
      </c>
      <c r="K314" s="11" t="s">
        <v>83</v>
      </c>
      <c r="L314" s="14" t="s">
        <v>1117</v>
      </c>
      <c r="M314" s="14" t="s">
        <v>81</v>
      </c>
      <c r="N314" s="14" t="s">
        <v>1128</v>
      </c>
      <c r="O314" s="14" t="s">
        <v>1062</v>
      </c>
      <c r="P314" s="74"/>
      <c r="Q314" s="6"/>
    </row>
    <row r="315" spans="1:17">
      <c r="A315" s="79">
        <v>43654</v>
      </c>
      <c r="B315" s="14" t="s">
        <v>370</v>
      </c>
      <c r="C315" s="11" t="s">
        <v>27</v>
      </c>
      <c r="D315" s="14" t="s">
        <v>20</v>
      </c>
      <c r="E315" s="12"/>
      <c r="F315" s="12">
        <v>1000</v>
      </c>
      <c r="G315" s="90">
        <f t="shared" si="9"/>
        <v>1.811889619684369</v>
      </c>
      <c r="H315" s="90">
        <v>551.91</v>
      </c>
      <c r="I315" s="13">
        <f t="shared" si="10"/>
        <v>-4575959</v>
      </c>
      <c r="J315" s="14" t="s">
        <v>335</v>
      </c>
      <c r="K315" s="11" t="s">
        <v>83</v>
      </c>
      <c r="L315" s="14" t="s">
        <v>1117</v>
      </c>
      <c r="M315" s="14" t="s">
        <v>81</v>
      </c>
      <c r="N315" s="14" t="s">
        <v>1128</v>
      </c>
      <c r="O315" s="14" t="s">
        <v>1062</v>
      </c>
      <c r="P315" s="74"/>
      <c r="Q315" s="6"/>
    </row>
    <row r="316" spans="1:17">
      <c r="A316" s="79">
        <v>43654</v>
      </c>
      <c r="B316" s="14" t="s">
        <v>371</v>
      </c>
      <c r="C316" s="11" t="s">
        <v>27</v>
      </c>
      <c r="D316" s="14" t="s">
        <v>20</v>
      </c>
      <c r="E316" s="12"/>
      <c r="F316" s="12">
        <v>1000</v>
      </c>
      <c r="G316" s="90">
        <f t="shared" si="9"/>
        <v>1.811889619684369</v>
      </c>
      <c r="H316" s="90">
        <v>551.91</v>
      </c>
      <c r="I316" s="13">
        <f t="shared" si="10"/>
        <v>-4576959</v>
      </c>
      <c r="J316" s="14" t="s">
        <v>335</v>
      </c>
      <c r="K316" s="11" t="s">
        <v>83</v>
      </c>
      <c r="L316" s="14" t="s">
        <v>1117</v>
      </c>
      <c r="M316" s="14" t="s">
        <v>81</v>
      </c>
      <c r="N316" s="14" t="s">
        <v>1128</v>
      </c>
      <c r="O316" s="14" t="s">
        <v>1062</v>
      </c>
      <c r="P316" s="74"/>
      <c r="Q316" s="6"/>
    </row>
    <row r="317" spans="1:17" ht="16.5">
      <c r="A317" s="79">
        <v>43654</v>
      </c>
      <c r="B317" s="14" t="s">
        <v>372</v>
      </c>
      <c r="C317" s="11" t="s">
        <v>27</v>
      </c>
      <c r="D317" s="14" t="s">
        <v>20</v>
      </c>
      <c r="E317" s="12"/>
      <c r="F317" s="12">
        <v>10000</v>
      </c>
      <c r="G317" s="90">
        <f t="shared" si="9"/>
        <v>18.118896196843689</v>
      </c>
      <c r="H317" s="90">
        <v>551.91</v>
      </c>
      <c r="I317" s="13">
        <f t="shared" si="10"/>
        <v>-4586959</v>
      </c>
      <c r="J317" s="14" t="s">
        <v>335</v>
      </c>
      <c r="K317" s="11" t="s">
        <v>25</v>
      </c>
      <c r="L317" s="14" t="s">
        <v>1117</v>
      </c>
      <c r="M317" s="14" t="s">
        <v>81</v>
      </c>
      <c r="N317" s="14" t="s">
        <v>1128</v>
      </c>
      <c r="O317" s="14" t="s">
        <v>1063</v>
      </c>
      <c r="P317" s="74"/>
      <c r="Q317" s="1"/>
    </row>
    <row r="318" spans="1:17">
      <c r="A318" s="79">
        <v>43654</v>
      </c>
      <c r="B318" s="14" t="s">
        <v>499</v>
      </c>
      <c r="C318" s="11" t="s">
        <v>27</v>
      </c>
      <c r="D318" s="14" t="s">
        <v>165</v>
      </c>
      <c r="E318" s="15"/>
      <c r="F318" s="18">
        <v>2000</v>
      </c>
      <c r="G318" s="90">
        <f t="shared" si="9"/>
        <v>3.5283325100557477</v>
      </c>
      <c r="H318" s="90">
        <v>566.84</v>
      </c>
      <c r="I318" s="13">
        <f t="shared" si="10"/>
        <v>-4588959</v>
      </c>
      <c r="J318" s="14" t="s">
        <v>501</v>
      </c>
      <c r="K318" s="14" t="s">
        <v>83</v>
      </c>
      <c r="L318" s="14" t="s">
        <v>1197</v>
      </c>
      <c r="M318" s="14" t="s">
        <v>81</v>
      </c>
      <c r="N318" s="14" t="s">
        <v>1128</v>
      </c>
      <c r="O318" s="14" t="s">
        <v>1062</v>
      </c>
      <c r="P318" s="74"/>
      <c r="Q318" s="6"/>
    </row>
    <row r="319" spans="1:17">
      <c r="A319" s="79">
        <v>43654</v>
      </c>
      <c r="B319" s="14" t="s">
        <v>500</v>
      </c>
      <c r="C319" s="11" t="s">
        <v>141</v>
      </c>
      <c r="D319" s="11" t="s">
        <v>172</v>
      </c>
      <c r="E319" s="15"/>
      <c r="F319" s="18">
        <v>17650</v>
      </c>
      <c r="G319" s="90">
        <f t="shared" si="9"/>
        <v>31.137534401241972</v>
      </c>
      <c r="H319" s="90">
        <v>566.84</v>
      </c>
      <c r="I319" s="13">
        <f t="shared" si="10"/>
        <v>-4606609</v>
      </c>
      <c r="J319" s="14" t="s">
        <v>501</v>
      </c>
      <c r="K319" s="14" t="s">
        <v>25</v>
      </c>
      <c r="L319" s="14" t="s">
        <v>1197</v>
      </c>
      <c r="M319" s="14" t="s">
        <v>81</v>
      </c>
      <c r="N319" s="14" t="s">
        <v>1128</v>
      </c>
      <c r="O319" s="14" t="s">
        <v>1063</v>
      </c>
      <c r="P319" s="74"/>
      <c r="Q319" s="6"/>
    </row>
    <row r="320" spans="1:17">
      <c r="A320" s="79">
        <v>43654</v>
      </c>
      <c r="B320" s="11" t="s">
        <v>544</v>
      </c>
      <c r="C320" s="11" t="s">
        <v>27</v>
      </c>
      <c r="D320" s="11" t="s">
        <v>78</v>
      </c>
      <c r="E320" s="17"/>
      <c r="F320" s="17">
        <v>500</v>
      </c>
      <c r="G320" s="90">
        <f t="shared" si="9"/>
        <v>0.88003379329766263</v>
      </c>
      <c r="H320" s="90">
        <v>568.16</v>
      </c>
      <c r="I320" s="13">
        <f t="shared" si="10"/>
        <v>-4607109</v>
      </c>
      <c r="J320" s="11" t="s">
        <v>187</v>
      </c>
      <c r="K320" s="14" t="s">
        <v>83</v>
      </c>
      <c r="L320" s="14" t="s">
        <v>1118</v>
      </c>
      <c r="M320" s="14" t="s">
        <v>81</v>
      </c>
      <c r="N320" s="14" t="s">
        <v>1128</v>
      </c>
      <c r="O320" s="14" t="s">
        <v>1062</v>
      </c>
      <c r="P320" s="74"/>
      <c r="Q320" s="6"/>
    </row>
    <row r="321" spans="1:17">
      <c r="A321" s="79">
        <v>43654</v>
      </c>
      <c r="B321" s="11" t="s">
        <v>545</v>
      </c>
      <c r="C321" s="11" t="s">
        <v>27</v>
      </c>
      <c r="D321" s="11" t="s">
        <v>78</v>
      </c>
      <c r="E321" s="17"/>
      <c r="F321" s="17">
        <v>500</v>
      </c>
      <c r="G321" s="90">
        <f t="shared" si="9"/>
        <v>0.88003379329766263</v>
      </c>
      <c r="H321" s="90">
        <v>568.16</v>
      </c>
      <c r="I321" s="13">
        <f t="shared" si="10"/>
        <v>-4607609</v>
      </c>
      <c r="J321" s="11" t="s">
        <v>187</v>
      </c>
      <c r="K321" s="14" t="s">
        <v>83</v>
      </c>
      <c r="L321" s="14" t="s">
        <v>1118</v>
      </c>
      <c r="M321" s="14" t="s">
        <v>81</v>
      </c>
      <c r="N321" s="14" t="s">
        <v>1128</v>
      </c>
      <c r="O321" s="14" t="s">
        <v>1062</v>
      </c>
      <c r="P321" s="74"/>
      <c r="Q321" s="6"/>
    </row>
    <row r="322" spans="1:17">
      <c r="A322" s="79">
        <v>43654</v>
      </c>
      <c r="B322" s="11" t="s">
        <v>537</v>
      </c>
      <c r="C322" s="11" t="s">
        <v>27</v>
      </c>
      <c r="D322" s="11" t="s">
        <v>78</v>
      </c>
      <c r="E322" s="17"/>
      <c r="F322" s="17">
        <v>500</v>
      </c>
      <c r="G322" s="90">
        <f t="shared" si="9"/>
        <v>0.88003379329766263</v>
      </c>
      <c r="H322" s="90">
        <v>568.16</v>
      </c>
      <c r="I322" s="13">
        <f t="shared" si="10"/>
        <v>-4608109</v>
      </c>
      <c r="J322" s="11" t="s">
        <v>187</v>
      </c>
      <c r="K322" s="14" t="s">
        <v>83</v>
      </c>
      <c r="L322" s="14" t="s">
        <v>1118</v>
      </c>
      <c r="M322" s="14" t="s">
        <v>81</v>
      </c>
      <c r="N322" s="14" t="s">
        <v>1128</v>
      </c>
      <c r="O322" s="14" t="s">
        <v>1062</v>
      </c>
      <c r="P322" s="74"/>
      <c r="Q322" s="6"/>
    </row>
    <row r="323" spans="1:17">
      <c r="A323" s="79">
        <v>43654</v>
      </c>
      <c r="B323" s="11" t="s">
        <v>546</v>
      </c>
      <c r="C323" s="11" t="s">
        <v>27</v>
      </c>
      <c r="D323" s="11" t="s">
        <v>78</v>
      </c>
      <c r="E323" s="17"/>
      <c r="F323" s="17">
        <v>500</v>
      </c>
      <c r="G323" s="90">
        <f t="shared" si="9"/>
        <v>0.88003379329766263</v>
      </c>
      <c r="H323" s="90">
        <v>568.16</v>
      </c>
      <c r="I323" s="13">
        <f t="shared" si="10"/>
        <v>-4608609</v>
      </c>
      <c r="J323" s="11" t="s">
        <v>187</v>
      </c>
      <c r="K323" s="14" t="s">
        <v>83</v>
      </c>
      <c r="L323" s="14" t="s">
        <v>1118</v>
      </c>
      <c r="M323" s="14" t="s">
        <v>81</v>
      </c>
      <c r="N323" s="14" t="s">
        <v>1128</v>
      </c>
      <c r="O323" s="14" t="s">
        <v>1062</v>
      </c>
      <c r="P323" s="74"/>
      <c r="Q323" s="6"/>
    </row>
    <row r="324" spans="1:17">
      <c r="A324" s="79">
        <v>43654</v>
      </c>
      <c r="B324" s="11" t="s">
        <v>607</v>
      </c>
      <c r="C324" s="11" t="s">
        <v>27</v>
      </c>
      <c r="D324" s="11" t="s">
        <v>78</v>
      </c>
      <c r="E324" s="12"/>
      <c r="F324" s="12">
        <v>500</v>
      </c>
      <c r="G324" s="90">
        <f t="shared" si="9"/>
        <v>0.88003379329766263</v>
      </c>
      <c r="H324" s="90">
        <v>568.16</v>
      </c>
      <c r="I324" s="13">
        <f t="shared" si="10"/>
        <v>-4609109</v>
      </c>
      <c r="J324" s="14" t="s">
        <v>183</v>
      </c>
      <c r="K324" s="11" t="s">
        <v>83</v>
      </c>
      <c r="L324" s="14" t="s">
        <v>1118</v>
      </c>
      <c r="M324" s="14" t="s">
        <v>81</v>
      </c>
      <c r="N324" s="14" t="s">
        <v>1128</v>
      </c>
      <c r="O324" s="14" t="s">
        <v>1062</v>
      </c>
      <c r="P324" s="74"/>
      <c r="Q324" s="6"/>
    </row>
    <row r="325" spans="1:17">
      <c r="A325" s="79">
        <v>43654</v>
      </c>
      <c r="B325" s="11" t="s">
        <v>608</v>
      </c>
      <c r="C325" s="11" t="s">
        <v>27</v>
      </c>
      <c r="D325" s="11" t="s">
        <v>78</v>
      </c>
      <c r="E325" s="12"/>
      <c r="F325" s="12">
        <v>500</v>
      </c>
      <c r="G325" s="90">
        <f t="shared" si="9"/>
        <v>0.88003379329766263</v>
      </c>
      <c r="H325" s="90">
        <v>568.16</v>
      </c>
      <c r="I325" s="13">
        <f t="shared" si="10"/>
        <v>-4609609</v>
      </c>
      <c r="J325" s="14" t="s">
        <v>183</v>
      </c>
      <c r="K325" s="11" t="s">
        <v>83</v>
      </c>
      <c r="L325" s="14" t="s">
        <v>1118</v>
      </c>
      <c r="M325" s="14" t="s">
        <v>81</v>
      </c>
      <c r="N325" s="14" t="s">
        <v>1128</v>
      </c>
      <c r="O325" s="14" t="s">
        <v>1062</v>
      </c>
      <c r="P325" s="74"/>
      <c r="Q325" s="6"/>
    </row>
    <row r="326" spans="1:17">
      <c r="A326" s="79">
        <v>43654</v>
      </c>
      <c r="B326" s="11" t="s">
        <v>609</v>
      </c>
      <c r="C326" s="11" t="s">
        <v>27</v>
      </c>
      <c r="D326" s="11" t="s">
        <v>78</v>
      </c>
      <c r="E326" s="12"/>
      <c r="F326" s="12">
        <v>500</v>
      </c>
      <c r="G326" s="90">
        <f t="shared" si="9"/>
        <v>0.88003379329766263</v>
      </c>
      <c r="H326" s="90">
        <v>568.16</v>
      </c>
      <c r="I326" s="13">
        <f t="shared" si="10"/>
        <v>-4610109</v>
      </c>
      <c r="J326" s="14" t="s">
        <v>183</v>
      </c>
      <c r="K326" s="11" t="s">
        <v>83</v>
      </c>
      <c r="L326" s="14" t="s">
        <v>1118</v>
      </c>
      <c r="M326" s="14" t="s">
        <v>81</v>
      </c>
      <c r="N326" s="14" t="s">
        <v>1128</v>
      </c>
      <c r="O326" s="14" t="s">
        <v>1062</v>
      </c>
      <c r="P326" s="74"/>
      <c r="Q326" s="6"/>
    </row>
    <row r="327" spans="1:17">
      <c r="A327" s="79">
        <v>43654</v>
      </c>
      <c r="B327" s="11" t="s">
        <v>610</v>
      </c>
      <c r="C327" s="11" t="s">
        <v>27</v>
      </c>
      <c r="D327" s="11" t="s">
        <v>78</v>
      </c>
      <c r="E327" s="12"/>
      <c r="F327" s="12">
        <v>500</v>
      </c>
      <c r="G327" s="90">
        <f t="shared" si="9"/>
        <v>0.88003379329766263</v>
      </c>
      <c r="H327" s="90">
        <v>568.16</v>
      </c>
      <c r="I327" s="13">
        <f t="shared" si="10"/>
        <v>-4610609</v>
      </c>
      <c r="J327" s="14" t="s">
        <v>183</v>
      </c>
      <c r="K327" s="11" t="s">
        <v>83</v>
      </c>
      <c r="L327" s="14" t="s">
        <v>1118</v>
      </c>
      <c r="M327" s="14" t="s">
        <v>81</v>
      </c>
      <c r="N327" s="14" t="s">
        <v>1128</v>
      </c>
      <c r="O327" s="14" t="s">
        <v>1062</v>
      </c>
      <c r="P327" s="74"/>
      <c r="Q327" s="6"/>
    </row>
    <row r="328" spans="1:17">
      <c r="A328" s="79">
        <v>43654</v>
      </c>
      <c r="B328" s="11" t="s">
        <v>649</v>
      </c>
      <c r="C328" s="11" t="s">
        <v>27</v>
      </c>
      <c r="D328" s="11" t="s">
        <v>78</v>
      </c>
      <c r="E328" s="16"/>
      <c r="F328" s="16">
        <v>1000</v>
      </c>
      <c r="G328" s="90">
        <f t="shared" si="9"/>
        <v>1.7600675865953253</v>
      </c>
      <c r="H328" s="90">
        <v>568.16</v>
      </c>
      <c r="I328" s="13">
        <f t="shared" si="10"/>
        <v>-4611609</v>
      </c>
      <c r="J328" s="14" t="s">
        <v>647</v>
      </c>
      <c r="K328" s="14" t="s">
        <v>83</v>
      </c>
      <c r="L328" s="14" t="s">
        <v>1118</v>
      </c>
      <c r="M328" s="14" t="s">
        <v>81</v>
      </c>
      <c r="N328" s="14" t="s">
        <v>1128</v>
      </c>
      <c r="O328" s="14" t="s">
        <v>1062</v>
      </c>
      <c r="P328" s="74"/>
      <c r="Q328" s="6"/>
    </row>
    <row r="329" spans="1:17">
      <c r="A329" s="79">
        <v>43654</v>
      </c>
      <c r="B329" s="11" t="s">
        <v>650</v>
      </c>
      <c r="C329" s="11" t="s">
        <v>27</v>
      </c>
      <c r="D329" s="11" t="s">
        <v>78</v>
      </c>
      <c r="E329" s="16"/>
      <c r="F329" s="16">
        <v>1000</v>
      </c>
      <c r="G329" s="90">
        <f t="shared" si="9"/>
        <v>1.7600675865953253</v>
      </c>
      <c r="H329" s="90">
        <v>568.16</v>
      </c>
      <c r="I329" s="13">
        <f t="shared" si="10"/>
        <v>-4612609</v>
      </c>
      <c r="J329" s="14" t="s">
        <v>647</v>
      </c>
      <c r="K329" s="14" t="s">
        <v>83</v>
      </c>
      <c r="L329" s="14" t="s">
        <v>1118</v>
      </c>
      <c r="M329" s="14" t="s">
        <v>81</v>
      </c>
      <c r="N329" s="14" t="s">
        <v>1128</v>
      </c>
      <c r="O329" s="14" t="s">
        <v>1062</v>
      </c>
      <c r="P329" s="74"/>
      <c r="Q329" s="6"/>
    </row>
    <row r="330" spans="1:17">
      <c r="A330" s="79">
        <v>43654</v>
      </c>
      <c r="B330" s="14" t="s">
        <v>684</v>
      </c>
      <c r="C330" s="11" t="s">
        <v>27</v>
      </c>
      <c r="D330" s="14" t="s">
        <v>165</v>
      </c>
      <c r="E330" s="15"/>
      <c r="F330" s="15">
        <v>2000</v>
      </c>
      <c r="G330" s="90">
        <f t="shared" si="9"/>
        <v>3.5283325100557477</v>
      </c>
      <c r="H330" s="90">
        <v>566.84</v>
      </c>
      <c r="I330" s="13">
        <f t="shared" si="10"/>
        <v>-4614609</v>
      </c>
      <c r="J330" s="14" t="s">
        <v>178</v>
      </c>
      <c r="K330" s="14" t="s">
        <v>83</v>
      </c>
      <c r="L330" s="14" t="s">
        <v>1197</v>
      </c>
      <c r="M330" s="14" t="s">
        <v>81</v>
      </c>
      <c r="N330" s="14" t="s">
        <v>1128</v>
      </c>
      <c r="O330" s="14" t="s">
        <v>1062</v>
      </c>
      <c r="P330" s="74"/>
      <c r="Q330" s="6"/>
    </row>
    <row r="331" spans="1:17">
      <c r="A331" s="79">
        <v>43654</v>
      </c>
      <c r="B331" s="14" t="s">
        <v>685</v>
      </c>
      <c r="C331" s="14" t="s">
        <v>170</v>
      </c>
      <c r="D331" s="14" t="s">
        <v>165</v>
      </c>
      <c r="E331" s="15"/>
      <c r="F331" s="15">
        <v>1000</v>
      </c>
      <c r="G331" s="90">
        <f t="shared" si="9"/>
        <v>1.7641662550278738</v>
      </c>
      <c r="H331" s="90">
        <v>566.84</v>
      </c>
      <c r="I331" s="13">
        <f t="shared" si="10"/>
        <v>-4615609</v>
      </c>
      <c r="J331" s="14" t="s">
        <v>178</v>
      </c>
      <c r="K331" s="14" t="s">
        <v>83</v>
      </c>
      <c r="L331" s="14" t="s">
        <v>1197</v>
      </c>
      <c r="M331" s="14" t="s">
        <v>81</v>
      </c>
      <c r="N331" s="14" t="s">
        <v>1128</v>
      </c>
      <c r="O331" s="14" t="s">
        <v>1062</v>
      </c>
      <c r="P331" s="74"/>
      <c r="Q331" s="6"/>
    </row>
    <row r="332" spans="1:17">
      <c r="A332" s="79">
        <v>43654</v>
      </c>
      <c r="B332" s="11" t="s">
        <v>1121</v>
      </c>
      <c r="C332" s="11" t="s">
        <v>141</v>
      </c>
      <c r="D332" s="11" t="s">
        <v>172</v>
      </c>
      <c r="E332" s="15"/>
      <c r="F332" s="15">
        <v>11000</v>
      </c>
      <c r="G332" s="90">
        <f t="shared" ref="G332:G395" si="11">+F332/H332</f>
        <v>19.405828805306612</v>
      </c>
      <c r="H332" s="90">
        <v>566.84</v>
      </c>
      <c r="I332" s="13">
        <f t="shared" si="10"/>
        <v>-4626609</v>
      </c>
      <c r="J332" s="14" t="s">
        <v>176</v>
      </c>
      <c r="K332" s="11" t="s">
        <v>80</v>
      </c>
      <c r="L332" s="14" t="s">
        <v>1197</v>
      </c>
      <c r="M332" s="14" t="s">
        <v>81</v>
      </c>
      <c r="N332" s="14" t="s">
        <v>1128</v>
      </c>
      <c r="O332" s="14" t="s">
        <v>1063</v>
      </c>
      <c r="P332" s="74"/>
      <c r="Q332" s="6"/>
    </row>
    <row r="333" spans="1:17">
      <c r="A333" s="79">
        <v>43654</v>
      </c>
      <c r="B333" s="11" t="s">
        <v>723</v>
      </c>
      <c r="C333" s="11" t="s">
        <v>27</v>
      </c>
      <c r="D333" s="11" t="s">
        <v>78</v>
      </c>
      <c r="E333" s="15"/>
      <c r="F333" s="15">
        <v>1000</v>
      </c>
      <c r="G333" s="90">
        <f t="shared" si="11"/>
        <v>1.7600675865953253</v>
      </c>
      <c r="H333" s="90">
        <v>568.16</v>
      </c>
      <c r="I333" s="13">
        <f t="shared" si="10"/>
        <v>-4627609</v>
      </c>
      <c r="J333" s="14" t="s">
        <v>176</v>
      </c>
      <c r="K333" s="11" t="s">
        <v>83</v>
      </c>
      <c r="L333" s="14" t="s">
        <v>1118</v>
      </c>
      <c r="M333" s="14" t="s">
        <v>81</v>
      </c>
      <c r="N333" s="14" t="s">
        <v>1128</v>
      </c>
      <c r="O333" s="14" t="s">
        <v>1062</v>
      </c>
      <c r="P333" s="74"/>
      <c r="Q333" s="6"/>
    </row>
    <row r="334" spans="1:17">
      <c r="A334" s="79">
        <v>43654</v>
      </c>
      <c r="B334" s="11" t="s">
        <v>724</v>
      </c>
      <c r="C334" s="11" t="s">
        <v>27</v>
      </c>
      <c r="D334" s="11" t="s">
        <v>78</v>
      </c>
      <c r="E334" s="15"/>
      <c r="F334" s="15">
        <v>1000</v>
      </c>
      <c r="G334" s="90">
        <f t="shared" si="11"/>
        <v>1.7600675865953253</v>
      </c>
      <c r="H334" s="90">
        <v>568.16</v>
      </c>
      <c r="I334" s="13">
        <f t="shared" si="10"/>
        <v>-4628609</v>
      </c>
      <c r="J334" s="14" t="s">
        <v>176</v>
      </c>
      <c r="K334" s="11" t="s">
        <v>83</v>
      </c>
      <c r="L334" s="14" t="s">
        <v>1118</v>
      </c>
      <c r="M334" s="14" t="s">
        <v>81</v>
      </c>
      <c r="N334" s="14" t="s">
        <v>1128</v>
      </c>
      <c r="O334" s="14" t="s">
        <v>1062</v>
      </c>
      <c r="P334" s="74"/>
      <c r="Q334" s="6"/>
    </row>
    <row r="335" spans="1:17">
      <c r="A335" s="79">
        <v>43654</v>
      </c>
      <c r="B335" s="11" t="s">
        <v>725</v>
      </c>
      <c r="C335" s="11" t="s">
        <v>27</v>
      </c>
      <c r="D335" s="11" t="s">
        <v>78</v>
      </c>
      <c r="E335" s="15"/>
      <c r="F335" s="15">
        <v>1000</v>
      </c>
      <c r="G335" s="90">
        <f t="shared" si="11"/>
        <v>1.7600675865953253</v>
      </c>
      <c r="H335" s="90">
        <v>568.16</v>
      </c>
      <c r="I335" s="13">
        <f t="shared" si="10"/>
        <v>-4629609</v>
      </c>
      <c r="J335" s="14" t="s">
        <v>176</v>
      </c>
      <c r="K335" s="11" t="s">
        <v>83</v>
      </c>
      <c r="L335" s="14" t="s">
        <v>1118</v>
      </c>
      <c r="M335" s="14" t="s">
        <v>81</v>
      </c>
      <c r="N335" s="14" t="s">
        <v>1128</v>
      </c>
      <c r="O335" s="14" t="s">
        <v>1062</v>
      </c>
      <c r="P335" s="74"/>
      <c r="Q335" s="6"/>
    </row>
    <row r="336" spans="1:17">
      <c r="A336" s="79">
        <v>43654</v>
      </c>
      <c r="B336" s="11" t="s">
        <v>1081</v>
      </c>
      <c r="C336" s="11" t="s">
        <v>27</v>
      </c>
      <c r="D336" s="11" t="s">
        <v>78</v>
      </c>
      <c r="E336" s="15"/>
      <c r="F336" s="15">
        <v>12000</v>
      </c>
      <c r="G336" s="90">
        <f t="shared" si="11"/>
        <v>21.120811039143906</v>
      </c>
      <c r="H336" s="90">
        <v>568.16</v>
      </c>
      <c r="I336" s="13">
        <f t="shared" si="10"/>
        <v>-4641609</v>
      </c>
      <c r="J336" s="14" t="s">
        <v>176</v>
      </c>
      <c r="K336" s="11" t="s">
        <v>1082</v>
      </c>
      <c r="L336" s="14" t="s">
        <v>1118</v>
      </c>
      <c r="M336" s="14" t="s">
        <v>81</v>
      </c>
      <c r="N336" s="14" t="s">
        <v>1128</v>
      </c>
      <c r="O336" s="14" t="s">
        <v>1063</v>
      </c>
      <c r="P336" s="74"/>
      <c r="Q336" s="6"/>
    </row>
    <row r="337" spans="1:17">
      <c r="A337" s="79">
        <v>43654</v>
      </c>
      <c r="B337" s="11" t="s">
        <v>726</v>
      </c>
      <c r="C337" s="11" t="s">
        <v>27</v>
      </c>
      <c r="D337" s="11" t="s">
        <v>78</v>
      </c>
      <c r="E337" s="15"/>
      <c r="F337" s="15">
        <v>1000</v>
      </c>
      <c r="G337" s="90">
        <f t="shared" si="11"/>
        <v>1.7600675865953253</v>
      </c>
      <c r="H337" s="90">
        <v>568.16</v>
      </c>
      <c r="I337" s="13">
        <f t="shared" si="10"/>
        <v>-4642609</v>
      </c>
      <c r="J337" s="14" t="s">
        <v>176</v>
      </c>
      <c r="K337" s="11" t="s">
        <v>83</v>
      </c>
      <c r="L337" s="14" t="s">
        <v>1118</v>
      </c>
      <c r="M337" s="14" t="s">
        <v>81</v>
      </c>
      <c r="N337" s="14" t="s">
        <v>1128</v>
      </c>
      <c r="O337" s="14" t="s">
        <v>1062</v>
      </c>
      <c r="P337" s="74"/>
      <c r="Q337" s="6"/>
    </row>
    <row r="338" spans="1:17">
      <c r="A338" s="79">
        <v>43654</v>
      </c>
      <c r="B338" s="11" t="s">
        <v>727</v>
      </c>
      <c r="C338" s="11" t="s">
        <v>27</v>
      </c>
      <c r="D338" s="11" t="s">
        <v>78</v>
      </c>
      <c r="E338" s="15"/>
      <c r="F338" s="15">
        <v>1000</v>
      </c>
      <c r="G338" s="90">
        <f t="shared" si="11"/>
        <v>1.7600675865953253</v>
      </c>
      <c r="H338" s="90">
        <v>568.16</v>
      </c>
      <c r="I338" s="13">
        <f t="shared" si="10"/>
        <v>-4643609</v>
      </c>
      <c r="J338" s="14" t="s">
        <v>176</v>
      </c>
      <c r="K338" s="11" t="s">
        <v>83</v>
      </c>
      <c r="L338" s="14" t="s">
        <v>1118</v>
      </c>
      <c r="M338" s="14" t="s">
        <v>81</v>
      </c>
      <c r="N338" s="14" t="s">
        <v>1128</v>
      </c>
      <c r="O338" s="14" t="s">
        <v>1062</v>
      </c>
      <c r="P338" s="74"/>
      <c r="Q338" s="6"/>
    </row>
    <row r="339" spans="1:17">
      <c r="A339" s="79">
        <v>43654</v>
      </c>
      <c r="B339" s="11" t="s">
        <v>1040</v>
      </c>
      <c r="C339" s="14" t="s">
        <v>82</v>
      </c>
      <c r="D339" s="11" t="s">
        <v>78</v>
      </c>
      <c r="E339" s="15"/>
      <c r="F339" s="15">
        <v>97500</v>
      </c>
      <c r="G339" s="90">
        <f t="shared" si="11"/>
        <v>171.60658969304421</v>
      </c>
      <c r="H339" s="90">
        <v>568.16</v>
      </c>
      <c r="I339" s="13">
        <f t="shared" si="10"/>
        <v>-4741109</v>
      </c>
      <c r="J339" s="14" t="s">
        <v>176</v>
      </c>
      <c r="K339" s="11" t="s">
        <v>287</v>
      </c>
      <c r="L339" s="14" t="s">
        <v>1118</v>
      </c>
      <c r="M339" s="14" t="s">
        <v>81</v>
      </c>
      <c r="N339" s="14" t="s">
        <v>1128</v>
      </c>
      <c r="O339" s="14" t="s">
        <v>1063</v>
      </c>
      <c r="P339" s="74"/>
      <c r="Q339" s="6"/>
    </row>
    <row r="340" spans="1:17">
      <c r="A340" s="79">
        <v>43654</v>
      </c>
      <c r="B340" s="11" t="s">
        <v>728</v>
      </c>
      <c r="C340" s="11" t="s">
        <v>27</v>
      </c>
      <c r="D340" s="11" t="s">
        <v>78</v>
      </c>
      <c r="E340" s="15"/>
      <c r="F340" s="15">
        <v>1000</v>
      </c>
      <c r="G340" s="90">
        <f t="shared" si="11"/>
        <v>1.7600675865953253</v>
      </c>
      <c r="H340" s="90">
        <v>568.16</v>
      </c>
      <c r="I340" s="13">
        <f t="shared" si="10"/>
        <v>-4742109</v>
      </c>
      <c r="J340" s="14" t="s">
        <v>176</v>
      </c>
      <c r="K340" s="11" t="s">
        <v>83</v>
      </c>
      <c r="L340" s="14" t="s">
        <v>1118</v>
      </c>
      <c r="M340" s="14" t="s">
        <v>81</v>
      </c>
      <c r="N340" s="14" t="s">
        <v>1128</v>
      </c>
      <c r="O340" s="14" t="s">
        <v>1062</v>
      </c>
      <c r="P340" s="74"/>
      <c r="Q340" s="6"/>
    </row>
    <row r="341" spans="1:17">
      <c r="A341" s="79">
        <v>43654</v>
      </c>
      <c r="B341" s="11" t="s">
        <v>795</v>
      </c>
      <c r="C341" s="11" t="s">
        <v>27</v>
      </c>
      <c r="D341" s="14" t="s">
        <v>20</v>
      </c>
      <c r="E341" s="12"/>
      <c r="F341" s="12">
        <v>1000</v>
      </c>
      <c r="G341" s="90">
        <f t="shared" si="11"/>
        <v>1.811889619684369</v>
      </c>
      <c r="H341" s="90">
        <v>551.91</v>
      </c>
      <c r="I341" s="13">
        <f t="shared" si="10"/>
        <v>-4743109</v>
      </c>
      <c r="J341" s="11" t="s">
        <v>177</v>
      </c>
      <c r="K341" s="11" t="s">
        <v>22</v>
      </c>
      <c r="L341" s="14" t="s">
        <v>1117</v>
      </c>
      <c r="M341" s="14" t="s">
        <v>81</v>
      </c>
      <c r="N341" s="14" t="s">
        <v>1128</v>
      </c>
      <c r="O341" s="14" t="s">
        <v>1062</v>
      </c>
      <c r="P341" s="74"/>
      <c r="Q341" s="6"/>
    </row>
    <row r="342" spans="1:17" ht="16.5">
      <c r="A342" s="79">
        <v>43654</v>
      </c>
      <c r="B342" s="11" t="s">
        <v>796</v>
      </c>
      <c r="C342" s="11" t="s">
        <v>27</v>
      </c>
      <c r="D342" s="14" t="s">
        <v>20</v>
      </c>
      <c r="E342" s="12"/>
      <c r="F342" s="12">
        <v>12000</v>
      </c>
      <c r="G342" s="90">
        <f t="shared" si="11"/>
        <v>21.742675436212426</v>
      </c>
      <c r="H342" s="90">
        <v>551.91</v>
      </c>
      <c r="I342" s="13">
        <f t="shared" si="10"/>
        <v>-4755109</v>
      </c>
      <c r="J342" s="11" t="s">
        <v>177</v>
      </c>
      <c r="K342" s="11" t="s">
        <v>1083</v>
      </c>
      <c r="L342" s="14" t="s">
        <v>1117</v>
      </c>
      <c r="M342" s="14" t="s">
        <v>81</v>
      </c>
      <c r="N342" s="14" t="s">
        <v>1128</v>
      </c>
      <c r="O342" s="14" t="s">
        <v>1063</v>
      </c>
      <c r="P342" s="74"/>
      <c r="Q342" s="1"/>
    </row>
    <row r="343" spans="1:17">
      <c r="A343" s="79">
        <v>43654</v>
      </c>
      <c r="B343" s="14" t="s">
        <v>956</v>
      </c>
      <c r="C343" s="11" t="s">
        <v>119</v>
      </c>
      <c r="D343" s="14" t="s">
        <v>78</v>
      </c>
      <c r="E343" s="16"/>
      <c r="F343" s="16">
        <v>10000</v>
      </c>
      <c r="G343" s="90">
        <f t="shared" si="11"/>
        <v>17.600675865953253</v>
      </c>
      <c r="H343" s="90">
        <v>568.16</v>
      </c>
      <c r="I343" s="13">
        <f t="shared" si="10"/>
        <v>-4765109</v>
      </c>
      <c r="J343" s="14" t="s">
        <v>655</v>
      </c>
      <c r="K343" s="14">
        <v>16</v>
      </c>
      <c r="L343" s="14" t="s">
        <v>1118</v>
      </c>
      <c r="M343" s="14" t="s">
        <v>81</v>
      </c>
      <c r="N343" s="14" t="s">
        <v>1128</v>
      </c>
      <c r="O343" s="14" t="s">
        <v>1063</v>
      </c>
      <c r="P343" s="74"/>
      <c r="Q343" s="6"/>
    </row>
    <row r="344" spans="1:17">
      <c r="A344" s="79">
        <v>43654</v>
      </c>
      <c r="B344" s="14" t="s">
        <v>957</v>
      </c>
      <c r="C344" s="11" t="s">
        <v>27</v>
      </c>
      <c r="D344" s="14" t="s">
        <v>78</v>
      </c>
      <c r="E344" s="16"/>
      <c r="F344" s="16">
        <v>1000</v>
      </c>
      <c r="G344" s="90">
        <f t="shared" si="11"/>
        <v>1.7600675865953253</v>
      </c>
      <c r="H344" s="90">
        <v>568.16</v>
      </c>
      <c r="I344" s="13">
        <f t="shared" si="10"/>
        <v>-4766109</v>
      </c>
      <c r="J344" s="14" t="s">
        <v>655</v>
      </c>
      <c r="K344" s="14" t="s">
        <v>946</v>
      </c>
      <c r="L344" s="14" t="s">
        <v>1118</v>
      </c>
      <c r="M344" s="14" t="s">
        <v>81</v>
      </c>
      <c r="N344" s="14" t="s">
        <v>1128</v>
      </c>
      <c r="O344" s="14" t="s">
        <v>1062</v>
      </c>
      <c r="P344" s="74"/>
      <c r="Q344" s="6"/>
    </row>
    <row r="345" spans="1:17">
      <c r="A345" s="79">
        <v>43654</v>
      </c>
      <c r="B345" s="14" t="s">
        <v>951</v>
      </c>
      <c r="C345" s="11" t="s">
        <v>27</v>
      </c>
      <c r="D345" s="14" t="s">
        <v>78</v>
      </c>
      <c r="E345" s="16"/>
      <c r="F345" s="16">
        <v>1000</v>
      </c>
      <c r="G345" s="90">
        <f t="shared" si="11"/>
        <v>1.7600675865953253</v>
      </c>
      <c r="H345" s="90">
        <v>568.16</v>
      </c>
      <c r="I345" s="13">
        <f t="shared" si="10"/>
        <v>-4767109</v>
      </c>
      <c r="J345" s="14" t="s">
        <v>655</v>
      </c>
      <c r="K345" s="14" t="s">
        <v>946</v>
      </c>
      <c r="L345" s="14" t="s">
        <v>1118</v>
      </c>
      <c r="M345" s="14" t="s">
        <v>81</v>
      </c>
      <c r="N345" s="14" t="s">
        <v>1128</v>
      </c>
      <c r="O345" s="14" t="s">
        <v>1062</v>
      </c>
      <c r="P345" s="74"/>
      <c r="Q345" s="6"/>
    </row>
    <row r="346" spans="1:17">
      <c r="A346" s="79">
        <v>43655</v>
      </c>
      <c r="B346" s="11" t="s">
        <v>37</v>
      </c>
      <c r="C346" s="11" t="s">
        <v>27</v>
      </c>
      <c r="D346" s="14" t="s">
        <v>20</v>
      </c>
      <c r="E346" s="12"/>
      <c r="F346" s="12">
        <v>3000</v>
      </c>
      <c r="G346" s="90">
        <f t="shared" si="11"/>
        <v>5.4356688590531066</v>
      </c>
      <c r="H346" s="90">
        <v>551.91</v>
      </c>
      <c r="I346" s="13">
        <f t="shared" ref="I346:I409" si="12">I345+E346-F346</f>
        <v>-4770109</v>
      </c>
      <c r="J346" s="14" t="s">
        <v>21</v>
      </c>
      <c r="K346" s="11" t="s">
        <v>22</v>
      </c>
      <c r="L346" s="14" t="s">
        <v>1117</v>
      </c>
      <c r="M346" s="14" t="s">
        <v>81</v>
      </c>
      <c r="N346" s="14" t="s">
        <v>1128</v>
      </c>
      <c r="O346" s="14" t="s">
        <v>1062</v>
      </c>
      <c r="P346" s="74"/>
      <c r="Q346" s="6"/>
    </row>
    <row r="347" spans="1:17">
      <c r="A347" s="79">
        <v>43655</v>
      </c>
      <c r="B347" s="11" t="s">
        <v>36</v>
      </c>
      <c r="C347" s="11" t="s">
        <v>350</v>
      </c>
      <c r="D347" s="14" t="s">
        <v>20</v>
      </c>
      <c r="E347" s="12"/>
      <c r="F347" s="12">
        <v>2000</v>
      </c>
      <c r="G347" s="90">
        <f t="shared" si="11"/>
        <v>3.623779239368738</v>
      </c>
      <c r="H347" s="90">
        <v>551.91</v>
      </c>
      <c r="I347" s="13">
        <f t="shared" si="12"/>
        <v>-4772109</v>
      </c>
      <c r="J347" s="14" t="s">
        <v>21</v>
      </c>
      <c r="K347" s="11" t="s">
        <v>22</v>
      </c>
      <c r="L347" s="14" t="s">
        <v>1117</v>
      </c>
      <c r="M347" s="14" t="s">
        <v>81</v>
      </c>
      <c r="N347" s="14" t="s">
        <v>1128</v>
      </c>
      <c r="O347" s="14" t="s">
        <v>1062</v>
      </c>
      <c r="P347" s="74"/>
      <c r="Q347" s="6"/>
    </row>
    <row r="348" spans="1:17">
      <c r="A348" s="79">
        <v>43655</v>
      </c>
      <c r="B348" s="11" t="s">
        <v>210</v>
      </c>
      <c r="C348" s="11" t="s">
        <v>27</v>
      </c>
      <c r="D348" s="11" t="s">
        <v>78</v>
      </c>
      <c r="E348" s="12"/>
      <c r="F348" s="12">
        <v>1000</v>
      </c>
      <c r="G348" s="90">
        <f t="shared" si="11"/>
        <v>1.7600675865953253</v>
      </c>
      <c r="H348" s="90">
        <v>568.16</v>
      </c>
      <c r="I348" s="13">
        <f t="shared" si="12"/>
        <v>-4773109</v>
      </c>
      <c r="J348" s="11" t="s">
        <v>186</v>
      </c>
      <c r="K348" s="11" t="s">
        <v>83</v>
      </c>
      <c r="L348" s="14" t="s">
        <v>1118</v>
      </c>
      <c r="M348" s="14" t="s">
        <v>81</v>
      </c>
      <c r="N348" s="14" t="s">
        <v>1128</v>
      </c>
      <c r="O348" s="14" t="s">
        <v>1062</v>
      </c>
      <c r="P348" s="74"/>
      <c r="Q348" s="6"/>
    </row>
    <row r="349" spans="1:17">
      <c r="A349" s="79">
        <v>43655</v>
      </c>
      <c r="B349" s="11" t="s">
        <v>211</v>
      </c>
      <c r="C349" s="11" t="s">
        <v>27</v>
      </c>
      <c r="D349" s="11" t="s">
        <v>78</v>
      </c>
      <c r="E349" s="12"/>
      <c r="F349" s="12">
        <v>1000</v>
      </c>
      <c r="G349" s="90">
        <f t="shared" si="11"/>
        <v>1.7600675865953253</v>
      </c>
      <c r="H349" s="90">
        <v>568.16</v>
      </c>
      <c r="I349" s="13">
        <f t="shared" si="12"/>
        <v>-4774109</v>
      </c>
      <c r="J349" s="11" t="s">
        <v>186</v>
      </c>
      <c r="K349" s="11" t="s">
        <v>83</v>
      </c>
      <c r="L349" s="14" t="s">
        <v>1118</v>
      </c>
      <c r="M349" s="14" t="s">
        <v>81</v>
      </c>
      <c r="N349" s="14" t="s">
        <v>1128</v>
      </c>
      <c r="O349" s="14" t="s">
        <v>1062</v>
      </c>
      <c r="P349" s="74"/>
      <c r="Q349" s="6"/>
    </row>
    <row r="350" spans="1:17">
      <c r="A350" s="79">
        <v>43655</v>
      </c>
      <c r="B350" s="11" t="s">
        <v>212</v>
      </c>
      <c r="C350" s="11" t="s">
        <v>27</v>
      </c>
      <c r="D350" s="11" t="s">
        <v>78</v>
      </c>
      <c r="E350" s="12"/>
      <c r="F350" s="12">
        <v>1000</v>
      </c>
      <c r="G350" s="90">
        <f t="shared" si="11"/>
        <v>1.7600675865953253</v>
      </c>
      <c r="H350" s="90">
        <v>568.16</v>
      </c>
      <c r="I350" s="13">
        <f t="shared" si="12"/>
        <v>-4775109</v>
      </c>
      <c r="J350" s="11" t="s">
        <v>186</v>
      </c>
      <c r="K350" s="11" t="s">
        <v>83</v>
      </c>
      <c r="L350" s="14" t="s">
        <v>1118</v>
      </c>
      <c r="M350" s="14" t="s">
        <v>81</v>
      </c>
      <c r="N350" s="14" t="s">
        <v>1128</v>
      </c>
      <c r="O350" s="14" t="s">
        <v>1062</v>
      </c>
      <c r="P350" s="74"/>
      <c r="Q350" s="6"/>
    </row>
    <row r="351" spans="1:17">
      <c r="A351" s="79">
        <v>43655</v>
      </c>
      <c r="B351" s="14" t="s">
        <v>1084</v>
      </c>
      <c r="C351" s="14" t="s">
        <v>174</v>
      </c>
      <c r="D351" s="14" t="s">
        <v>172</v>
      </c>
      <c r="E351" s="15"/>
      <c r="F351" s="15">
        <v>3115</v>
      </c>
      <c r="G351" s="90">
        <f t="shared" si="11"/>
        <v>5.4953778844118268</v>
      </c>
      <c r="H351" s="90">
        <v>566.84</v>
      </c>
      <c r="I351" s="13">
        <f t="shared" si="12"/>
        <v>-4778224</v>
      </c>
      <c r="J351" s="14" t="s">
        <v>24</v>
      </c>
      <c r="K351" s="14" t="s">
        <v>1085</v>
      </c>
      <c r="L351" s="14" t="s">
        <v>1197</v>
      </c>
      <c r="M351" s="14" t="s">
        <v>81</v>
      </c>
      <c r="N351" s="14" t="s">
        <v>1128</v>
      </c>
      <c r="O351" s="14" t="s">
        <v>1063</v>
      </c>
      <c r="P351" s="74"/>
      <c r="Q351" s="6"/>
    </row>
    <row r="352" spans="1:17">
      <c r="A352" s="79">
        <v>43655</v>
      </c>
      <c r="B352" s="14" t="s">
        <v>280</v>
      </c>
      <c r="C352" s="11" t="s">
        <v>27</v>
      </c>
      <c r="D352" s="11" t="s">
        <v>78</v>
      </c>
      <c r="E352" s="15"/>
      <c r="F352" s="15">
        <v>2000</v>
      </c>
      <c r="G352" s="90">
        <f t="shared" si="11"/>
        <v>3.5201351731906505</v>
      </c>
      <c r="H352" s="90">
        <v>568.16</v>
      </c>
      <c r="I352" s="13">
        <f t="shared" si="12"/>
        <v>-4780224</v>
      </c>
      <c r="J352" s="14" t="s">
        <v>24</v>
      </c>
      <c r="K352" s="14" t="s">
        <v>83</v>
      </c>
      <c r="L352" s="14" t="s">
        <v>1118</v>
      </c>
      <c r="M352" s="14" t="s">
        <v>81</v>
      </c>
      <c r="N352" s="14" t="s">
        <v>1128</v>
      </c>
      <c r="O352" s="14" t="s">
        <v>1062</v>
      </c>
      <c r="P352" s="74"/>
      <c r="Q352" s="6"/>
    </row>
    <row r="353" spans="1:17" ht="16.5">
      <c r="A353" s="79">
        <v>43655</v>
      </c>
      <c r="B353" s="14" t="s">
        <v>373</v>
      </c>
      <c r="C353" s="11" t="s">
        <v>119</v>
      </c>
      <c r="D353" s="14" t="s">
        <v>20</v>
      </c>
      <c r="E353" s="12"/>
      <c r="F353" s="12">
        <v>15000</v>
      </c>
      <c r="G353" s="90">
        <f t="shared" si="11"/>
        <v>27.178344295265536</v>
      </c>
      <c r="H353" s="90">
        <v>551.91</v>
      </c>
      <c r="I353" s="13">
        <f t="shared" si="12"/>
        <v>-4795224</v>
      </c>
      <c r="J353" s="14" t="s">
        <v>335</v>
      </c>
      <c r="K353" s="11" t="s">
        <v>25</v>
      </c>
      <c r="L353" s="14" t="s">
        <v>1117</v>
      </c>
      <c r="M353" s="14" t="s">
        <v>81</v>
      </c>
      <c r="N353" s="14" t="s">
        <v>1128</v>
      </c>
      <c r="O353" s="14" t="s">
        <v>1063</v>
      </c>
      <c r="P353" s="74"/>
      <c r="Q353" s="1"/>
    </row>
    <row r="354" spans="1:17">
      <c r="A354" s="79">
        <v>43655</v>
      </c>
      <c r="B354" s="14" t="s">
        <v>374</v>
      </c>
      <c r="C354" s="11" t="s">
        <v>27</v>
      </c>
      <c r="D354" s="14" t="s">
        <v>20</v>
      </c>
      <c r="E354" s="12"/>
      <c r="F354" s="12">
        <v>500</v>
      </c>
      <c r="G354" s="90">
        <f t="shared" si="11"/>
        <v>0.90594480984218451</v>
      </c>
      <c r="H354" s="90">
        <v>551.91</v>
      </c>
      <c r="I354" s="13">
        <f t="shared" si="12"/>
        <v>-4795724</v>
      </c>
      <c r="J354" s="14" t="s">
        <v>335</v>
      </c>
      <c r="K354" s="11" t="s">
        <v>83</v>
      </c>
      <c r="L354" s="14" t="s">
        <v>1117</v>
      </c>
      <c r="M354" s="14" t="s">
        <v>81</v>
      </c>
      <c r="N354" s="14" t="s">
        <v>1128</v>
      </c>
      <c r="O354" s="14" t="s">
        <v>1062</v>
      </c>
      <c r="P354" s="74"/>
      <c r="Q354" s="6"/>
    </row>
    <row r="355" spans="1:17">
      <c r="A355" s="79">
        <v>43655</v>
      </c>
      <c r="B355" s="14" t="s">
        <v>375</v>
      </c>
      <c r="C355" s="11" t="s">
        <v>119</v>
      </c>
      <c r="D355" s="14" t="s">
        <v>20</v>
      </c>
      <c r="E355" s="12"/>
      <c r="F355" s="12">
        <v>60000</v>
      </c>
      <c r="G355" s="90">
        <f t="shared" si="11"/>
        <v>105.84997530167243</v>
      </c>
      <c r="H355" s="90">
        <v>566.84</v>
      </c>
      <c r="I355" s="13">
        <f t="shared" si="12"/>
        <v>-4855724</v>
      </c>
      <c r="J355" s="14" t="s">
        <v>335</v>
      </c>
      <c r="K355" s="11" t="s">
        <v>83</v>
      </c>
      <c r="L355" s="14" t="s">
        <v>1197</v>
      </c>
      <c r="M355" s="14" t="s">
        <v>81</v>
      </c>
      <c r="N355" s="14" t="s">
        <v>1128</v>
      </c>
      <c r="O355" s="14" t="s">
        <v>1062</v>
      </c>
      <c r="P355" s="74"/>
      <c r="Q355" s="6"/>
    </row>
    <row r="356" spans="1:17">
      <c r="A356" s="79">
        <v>43655</v>
      </c>
      <c r="B356" s="14" t="s">
        <v>376</v>
      </c>
      <c r="C356" s="11" t="s">
        <v>27</v>
      </c>
      <c r="D356" s="14" t="s">
        <v>20</v>
      </c>
      <c r="E356" s="12"/>
      <c r="F356" s="12">
        <v>1000</v>
      </c>
      <c r="G356" s="90">
        <f t="shared" si="11"/>
        <v>1.811889619684369</v>
      </c>
      <c r="H356" s="90">
        <v>551.91</v>
      </c>
      <c r="I356" s="13">
        <f t="shared" si="12"/>
        <v>-4856724</v>
      </c>
      <c r="J356" s="14" t="s">
        <v>335</v>
      </c>
      <c r="K356" s="11" t="s">
        <v>83</v>
      </c>
      <c r="L356" s="14" t="s">
        <v>1117</v>
      </c>
      <c r="M356" s="14" t="s">
        <v>81</v>
      </c>
      <c r="N356" s="14" t="s">
        <v>1128</v>
      </c>
      <c r="O356" s="14" t="s">
        <v>1062</v>
      </c>
      <c r="P356" s="74"/>
      <c r="Q356" s="6"/>
    </row>
    <row r="357" spans="1:17">
      <c r="A357" s="79">
        <v>43655</v>
      </c>
      <c r="B357" s="14" t="s">
        <v>377</v>
      </c>
      <c r="C357" s="11" t="s">
        <v>27</v>
      </c>
      <c r="D357" s="14" t="s">
        <v>20</v>
      </c>
      <c r="E357" s="12"/>
      <c r="F357" s="12">
        <v>1000</v>
      </c>
      <c r="G357" s="90">
        <f t="shared" si="11"/>
        <v>1.811889619684369</v>
      </c>
      <c r="H357" s="90">
        <v>551.91</v>
      </c>
      <c r="I357" s="13">
        <f t="shared" si="12"/>
        <v>-4857724</v>
      </c>
      <c r="J357" s="14" t="s">
        <v>335</v>
      </c>
      <c r="K357" s="11" t="s">
        <v>83</v>
      </c>
      <c r="L357" s="14" t="s">
        <v>1117</v>
      </c>
      <c r="M357" s="14" t="s">
        <v>81</v>
      </c>
      <c r="N357" s="14" t="s">
        <v>1128</v>
      </c>
      <c r="O357" s="14" t="s">
        <v>1062</v>
      </c>
      <c r="P357" s="74"/>
      <c r="Q357" s="6"/>
    </row>
    <row r="358" spans="1:17">
      <c r="A358" s="79">
        <v>43655</v>
      </c>
      <c r="B358" s="14" t="s">
        <v>370</v>
      </c>
      <c r="C358" s="11" t="s">
        <v>27</v>
      </c>
      <c r="D358" s="14" t="s">
        <v>20</v>
      </c>
      <c r="E358" s="12"/>
      <c r="F358" s="12">
        <v>1000</v>
      </c>
      <c r="G358" s="90">
        <f t="shared" si="11"/>
        <v>1.811889619684369</v>
      </c>
      <c r="H358" s="90">
        <v>551.91</v>
      </c>
      <c r="I358" s="13">
        <f t="shared" si="12"/>
        <v>-4858724</v>
      </c>
      <c r="J358" s="14" t="s">
        <v>335</v>
      </c>
      <c r="K358" s="11" t="s">
        <v>83</v>
      </c>
      <c r="L358" s="14" t="s">
        <v>1117</v>
      </c>
      <c r="M358" s="14" t="s">
        <v>81</v>
      </c>
      <c r="N358" s="14" t="s">
        <v>1128</v>
      </c>
      <c r="O358" s="14" t="s">
        <v>1062</v>
      </c>
      <c r="P358" s="74"/>
      <c r="Q358" s="6"/>
    </row>
    <row r="359" spans="1:17">
      <c r="A359" s="79">
        <v>43655</v>
      </c>
      <c r="B359" s="11" t="s">
        <v>547</v>
      </c>
      <c r="C359" s="11" t="s">
        <v>27</v>
      </c>
      <c r="D359" s="11" t="s">
        <v>78</v>
      </c>
      <c r="E359" s="17"/>
      <c r="F359" s="17">
        <v>500</v>
      </c>
      <c r="G359" s="90">
        <f t="shared" si="11"/>
        <v>0.88003379329766263</v>
      </c>
      <c r="H359" s="90">
        <v>568.16</v>
      </c>
      <c r="I359" s="13">
        <f t="shared" si="12"/>
        <v>-4859224</v>
      </c>
      <c r="J359" s="11" t="s">
        <v>187</v>
      </c>
      <c r="K359" s="14" t="s">
        <v>83</v>
      </c>
      <c r="L359" s="14" t="s">
        <v>1118</v>
      </c>
      <c r="M359" s="14" t="s">
        <v>81</v>
      </c>
      <c r="N359" s="14" t="s">
        <v>1128</v>
      </c>
      <c r="O359" s="14" t="s">
        <v>1062</v>
      </c>
      <c r="P359" s="74"/>
      <c r="Q359" s="6"/>
    </row>
    <row r="360" spans="1:17">
      <c r="A360" s="79">
        <v>43655</v>
      </c>
      <c r="B360" s="11" t="s">
        <v>548</v>
      </c>
      <c r="C360" s="11" t="s">
        <v>27</v>
      </c>
      <c r="D360" s="11" t="s">
        <v>78</v>
      </c>
      <c r="E360" s="17"/>
      <c r="F360" s="17">
        <v>1500</v>
      </c>
      <c r="G360" s="90">
        <f t="shared" si="11"/>
        <v>2.6401013798929882</v>
      </c>
      <c r="H360" s="90">
        <v>568.16</v>
      </c>
      <c r="I360" s="13">
        <f t="shared" si="12"/>
        <v>-4860724</v>
      </c>
      <c r="J360" s="11" t="s">
        <v>187</v>
      </c>
      <c r="K360" s="14" t="s">
        <v>83</v>
      </c>
      <c r="L360" s="14" t="s">
        <v>1118</v>
      </c>
      <c r="M360" s="14" t="s">
        <v>81</v>
      </c>
      <c r="N360" s="14" t="s">
        <v>1128</v>
      </c>
      <c r="O360" s="14" t="s">
        <v>1062</v>
      </c>
      <c r="P360" s="74"/>
      <c r="Q360" s="6"/>
    </row>
    <row r="361" spans="1:17">
      <c r="A361" s="79">
        <v>43655</v>
      </c>
      <c r="B361" s="11" t="s">
        <v>611</v>
      </c>
      <c r="C361" s="11" t="s">
        <v>27</v>
      </c>
      <c r="D361" s="11" t="s">
        <v>78</v>
      </c>
      <c r="E361" s="12"/>
      <c r="F361" s="12">
        <v>500</v>
      </c>
      <c r="G361" s="90">
        <f t="shared" si="11"/>
        <v>0.88003379329766263</v>
      </c>
      <c r="H361" s="90">
        <v>568.16</v>
      </c>
      <c r="I361" s="13">
        <f t="shared" si="12"/>
        <v>-4861224</v>
      </c>
      <c r="J361" s="14" t="s">
        <v>183</v>
      </c>
      <c r="K361" s="11" t="s">
        <v>83</v>
      </c>
      <c r="L361" s="14" t="s">
        <v>1118</v>
      </c>
      <c r="M361" s="14" t="s">
        <v>81</v>
      </c>
      <c r="N361" s="14" t="s">
        <v>1128</v>
      </c>
      <c r="O361" s="14" t="s">
        <v>1062</v>
      </c>
      <c r="P361" s="74"/>
      <c r="Q361" s="6"/>
    </row>
    <row r="362" spans="1:17">
      <c r="A362" s="79">
        <v>43655</v>
      </c>
      <c r="B362" s="11" t="s">
        <v>651</v>
      </c>
      <c r="C362" s="11" t="s">
        <v>119</v>
      </c>
      <c r="D362" s="11" t="s">
        <v>78</v>
      </c>
      <c r="E362" s="16"/>
      <c r="F362" s="16">
        <v>80000</v>
      </c>
      <c r="G362" s="90">
        <f t="shared" si="11"/>
        <v>140.80540692762602</v>
      </c>
      <c r="H362" s="90">
        <v>568.16</v>
      </c>
      <c r="I362" s="13">
        <f t="shared" si="12"/>
        <v>-4941224</v>
      </c>
      <c r="J362" s="14" t="s">
        <v>647</v>
      </c>
      <c r="K362" s="14" t="s">
        <v>83</v>
      </c>
      <c r="L362" s="14" t="s">
        <v>1118</v>
      </c>
      <c r="M362" s="14" t="s">
        <v>81</v>
      </c>
      <c r="N362" s="14" t="s">
        <v>1128</v>
      </c>
      <c r="O362" s="14" t="s">
        <v>1062</v>
      </c>
      <c r="P362" s="74"/>
      <c r="Q362" s="6"/>
    </row>
    <row r="363" spans="1:17">
      <c r="A363" s="79">
        <v>43655</v>
      </c>
      <c r="B363" s="11" t="s">
        <v>652</v>
      </c>
      <c r="C363" s="11" t="s">
        <v>119</v>
      </c>
      <c r="D363" s="11" t="s">
        <v>78</v>
      </c>
      <c r="E363" s="16"/>
      <c r="F363" s="16">
        <v>196000</v>
      </c>
      <c r="G363" s="90">
        <f t="shared" si="11"/>
        <v>344.9732469726838</v>
      </c>
      <c r="H363" s="90">
        <v>568.16</v>
      </c>
      <c r="I363" s="13">
        <f t="shared" si="12"/>
        <v>-5137224</v>
      </c>
      <c r="J363" s="14" t="s">
        <v>647</v>
      </c>
      <c r="K363" s="14">
        <v>24</v>
      </c>
      <c r="L363" s="14" t="s">
        <v>1118</v>
      </c>
      <c r="M363" s="14" t="s">
        <v>81</v>
      </c>
      <c r="N363" s="14" t="s">
        <v>1128</v>
      </c>
      <c r="O363" s="14" t="s">
        <v>1063</v>
      </c>
      <c r="P363" s="74"/>
      <c r="Q363" s="6"/>
    </row>
    <row r="364" spans="1:17">
      <c r="A364" s="79">
        <v>43655</v>
      </c>
      <c r="B364" s="11" t="s">
        <v>653</v>
      </c>
      <c r="C364" s="14" t="s">
        <v>1005</v>
      </c>
      <c r="D364" s="11" t="s">
        <v>78</v>
      </c>
      <c r="E364" s="16"/>
      <c r="F364" s="16">
        <v>15000</v>
      </c>
      <c r="G364" s="90">
        <f t="shared" si="11"/>
        <v>26.401013798929881</v>
      </c>
      <c r="H364" s="90">
        <v>568.16</v>
      </c>
      <c r="I364" s="13">
        <f t="shared" si="12"/>
        <v>-5152224</v>
      </c>
      <c r="J364" s="14" t="s">
        <v>647</v>
      </c>
      <c r="K364" s="14">
        <v>534254</v>
      </c>
      <c r="L364" s="14" t="s">
        <v>1118</v>
      </c>
      <c r="M364" s="14" t="s">
        <v>81</v>
      </c>
      <c r="N364" s="14" t="s">
        <v>1128</v>
      </c>
      <c r="O364" s="14" t="s">
        <v>1063</v>
      </c>
      <c r="P364" s="74"/>
      <c r="Q364" s="6"/>
    </row>
    <row r="365" spans="1:17">
      <c r="A365" s="79">
        <v>43655</v>
      </c>
      <c r="B365" s="11" t="s">
        <v>1020</v>
      </c>
      <c r="C365" s="11" t="s">
        <v>1005</v>
      </c>
      <c r="D365" s="11" t="s">
        <v>78</v>
      </c>
      <c r="E365" s="16"/>
      <c r="F365" s="16">
        <v>1200</v>
      </c>
      <c r="G365" s="90">
        <f t="shared" si="11"/>
        <v>2.1120811039143903</v>
      </c>
      <c r="H365" s="90">
        <v>568.16</v>
      </c>
      <c r="I365" s="13">
        <f t="shared" si="12"/>
        <v>-5153424</v>
      </c>
      <c r="J365" s="14" t="s">
        <v>647</v>
      </c>
      <c r="K365" s="14">
        <v>27100</v>
      </c>
      <c r="L365" s="14" t="s">
        <v>1118</v>
      </c>
      <c r="M365" s="14" t="s">
        <v>81</v>
      </c>
      <c r="N365" s="14" t="s">
        <v>1128</v>
      </c>
      <c r="O365" s="14" t="s">
        <v>1063</v>
      </c>
      <c r="P365" s="74"/>
      <c r="Q365" s="6"/>
    </row>
    <row r="366" spans="1:17">
      <c r="A366" s="79">
        <v>43655</v>
      </c>
      <c r="B366" s="11" t="s">
        <v>1021</v>
      </c>
      <c r="C366" s="11" t="s">
        <v>1005</v>
      </c>
      <c r="D366" s="11" t="s">
        <v>78</v>
      </c>
      <c r="E366" s="16"/>
      <c r="F366" s="16">
        <v>1200</v>
      </c>
      <c r="G366" s="90">
        <f t="shared" si="11"/>
        <v>2.1120811039143903</v>
      </c>
      <c r="H366" s="90">
        <v>568.16</v>
      </c>
      <c r="I366" s="13">
        <f t="shared" si="12"/>
        <v>-5154624</v>
      </c>
      <c r="J366" s="14" t="s">
        <v>647</v>
      </c>
      <c r="K366" s="14">
        <v>64322</v>
      </c>
      <c r="L366" s="14" t="s">
        <v>1118</v>
      </c>
      <c r="M366" s="14" t="s">
        <v>81</v>
      </c>
      <c r="N366" s="14" t="s">
        <v>1128</v>
      </c>
      <c r="O366" s="14" t="s">
        <v>1063</v>
      </c>
      <c r="P366" s="74"/>
      <c r="Q366" s="6"/>
    </row>
    <row r="367" spans="1:17">
      <c r="A367" s="79">
        <v>43655</v>
      </c>
      <c r="B367" s="11" t="s">
        <v>654</v>
      </c>
      <c r="C367" s="11" t="s">
        <v>27</v>
      </c>
      <c r="D367" s="11" t="s">
        <v>78</v>
      </c>
      <c r="E367" s="16"/>
      <c r="F367" s="16">
        <v>1000</v>
      </c>
      <c r="G367" s="90">
        <f t="shared" si="11"/>
        <v>1.7600675865953253</v>
      </c>
      <c r="H367" s="90">
        <v>568.16</v>
      </c>
      <c r="I367" s="13">
        <f t="shared" si="12"/>
        <v>-5155624</v>
      </c>
      <c r="J367" s="14" t="s">
        <v>647</v>
      </c>
      <c r="K367" s="14" t="s">
        <v>83</v>
      </c>
      <c r="L367" s="14" t="s">
        <v>1118</v>
      </c>
      <c r="M367" s="14" t="s">
        <v>81</v>
      </c>
      <c r="N367" s="14" t="s">
        <v>1128</v>
      </c>
      <c r="O367" s="14" t="s">
        <v>1062</v>
      </c>
      <c r="P367" s="74"/>
      <c r="Q367" s="6"/>
    </row>
    <row r="368" spans="1:17">
      <c r="A368" s="79">
        <v>43655</v>
      </c>
      <c r="B368" s="14" t="s">
        <v>684</v>
      </c>
      <c r="C368" s="11" t="s">
        <v>27</v>
      </c>
      <c r="D368" s="14" t="s">
        <v>165</v>
      </c>
      <c r="E368" s="15"/>
      <c r="F368" s="15">
        <v>2000</v>
      </c>
      <c r="G368" s="90">
        <f t="shared" si="11"/>
        <v>3.5283325100557477</v>
      </c>
      <c r="H368" s="90">
        <v>566.84</v>
      </c>
      <c r="I368" s="13">
        <f t="shared" si="12"/>
        <v>-5157624</v>
      </c>
      <c r="J368" s="14" t="s">
        <v>178</v>
      </c>
      <c r="K368" s="14" t="s">
        <v>83</v>
      </c>
      <c r="L368" s="14" t="s">
        <v>1197</v>
      </c>
      <c r="M368" s="14" t="s">
        <v>81</v>
      </c>
      <c r="N368" s="14" t="s">
        <v>1128</v>
      </c>
      <c r="O368" s="14" t="s">
        <v>1062</v>
      </c>
      <c r="P368" s="74"/>
      <c r="Q368" s="6"/>
    </row>
    <row r="369" spans="1:17">
      <c r="A369" s="79">
        <v>43655</v>
      </c>
      <c r="B369" s="14" t="s">
        <v>685</v>
      </c>
      <c r="C369" s="14" t="s">
        <v>170</v>
      </c>
      <c r="D369" s="14" t="s">
        <v>165</v>
      </c>
      <c r="E369" s="15"/>
      <c r="F369" s="15">
        <v>1000</v>
      </c>
      <c r="G369" s="90">
        <f t="shared" si="11"/>
        <v>1.7641662550278738</v>
      </c>
      <c r="H369" s="90">
        <v>566.84</v>
      </c>
      <c r="I369" s="13">
        <f t="shared" si="12"/>
        <v>-5158624</v>
      </c>
      <c r="J369" s="14" t="s">
        <v>178</v>
      </c>
      <c r="K369" s="14" t="s">
        <v>83</v>
      </c>
      <c r="L369" s="14" t="s">
        <v>1197</v>
      </c>
      <c r="M369" s="14" t="s">
        <v>81</v>
      </c>
      <c r="N369" s="14" t="s">
        <v>1128</v>
      </c>
      <c r="O369" s="14" t="s">
        <v>1062</v>
      </c>
      <c r="P369" s="74"/>
      <c r="Q369" s="6"/>
    </row>
    <row r="370" spans="1:17">
      <c r="A370" s="79">
        <v>43655</v>
      </c>
      <c r="B370" s="11" t="s">
        <v>729</v>
      </c>
      <c r="C370" s="11" t="s">
        <v>27</v>
      </c>
      <c r="D370" s="11" t="s">
        <v>78</v>
      </c>
      <c r="E370" s="15"/>
      <c r="F370" s="15">
        <v>1000</v>
      </c>
      <c r="G370" s="90">
        <f t="shared" si="11"/>
        <v>1.7600675865953253</v>
      </c>
      <c r="H370" s="90">
        <v>568.16</v>
      </c>
      <c r="I370" s="13">
        <f t="shared" si="12"/>
        <v>-5159624</v>
      </c>
      <c r="J370" s="14" t="s">
        <v>176</v>
      </c>
      <c r="K370" s="11" t="s">
        <v>83</v>
      </c>
      <c r="L370" s="14" t="s">
        <v>1118</v>
      </c>
      <c r="M370" s="14" t="s">
        <v>81</v>
      </c>
      <c r="N370" s="14" t="s">
        <v>1128</v>
      </c>
      <c r="O370" s="14" t="s">
        <v>1062</v>
      </c>
      <c r="P370" s="74"/>
      <c r="Q370" s="6"/>
    </row>
    <row r="371" spans="1:17">
      <c r="A371" s="79">
        <v>43655</v>
      </c>
      <c r="B371" s="11" t="s">
        <v>730</v>
      </c>
      <c r="C371" s="11" t="s">
        <v>27</v>
      </c>
      <c r="D371" s="11" t="s">
        <v>78</v>
      </c>
      <c r="E371" s="15"/>
      <c r="F371" s="15">
        <v>1000</v>
      </c>
      <c r="G371" s="90">
        <f t="shared" si="11"/>
        <v>1.7600675865953253</v>
      </c>
      <c r="H371" s="90">
        <v>568.16</v>
      </c>
      <c r="I371" s="13">
        <f t="shared" si="12"/>
        <v>-5160624</v>
      </c>
      <c r="J371" s="14" t="s">
        <v>176</v>
      </c>
      <c r="K371" s="11" t="s">
        <v>83</v>
      </c>
      <c r="L371" s="14" t="s">
        <v>1118</v>
      </c>
      <c r="M371" s="14" t="s">
        <v>81</v>
      </c>
      <c r="N371" s="14" t="s">
        <v>1128</v>
      </c>
      <c r="O371" s="14" t="s">
        <v>1062</v>
      </c>
      <c r="P371" s="74"/>
      <c r="Q371" s="6"/>
    </row>
    <row r="372" spans="1:17">
      <c r="A372" s="79">
        <v>43655</v>
      </c>
      <c r="B372" s="11" t="s">
        <v>731</v>
      </c>
      <c r="C372" s="11" t="s">
        <v>27</v>
      </c>
      <c r="D372" s="11" t="s">
        <v>78</v>
      </c>
      <c r="E372" s="15"/>
      <c r="F372" s="15">
        <v>1000</v>
      </c>
      <c r="G372" s="90">
        <f t="shared" si="11"/>
        <v>1.7600675865953253</v>
      </c>
      <c r="H372" s="90">
        <v>568.16</v>
      </c>
      <c r="I372" s="13">
        <f t="shared" si="12"/>
        <v>-5161624</v>
      </c>
      <c r="J372" s="14" t="s">
        <v>176</v>
      </c>
      <c r="K372" s="11" t="s">
        <v>83</v>
      </c>
      <c r="L372" s="14" t="s">
        <v>1118</v>
      </c>
      <c r="M372" s="14" t="s">
        <v>81</v>
      </c>
      <c r="N372" s="14" t="s">
        <v>1128</v>
      </c>
      <c r="O372" s="14" t="s">
        <v>1062</v>
      </c>
      <c r="P372" s="74"/>
      <c r="Q372" s="6"/>
    </row>
    <row r="373" spans="1:17">
      <c r="A373" s="79">
        <v>43655</v>
      </c>
      <c r="B373" s="11" t="s">
        <v>732</v>
      </c>
      <c r="C373" s="11" t="s">
        <v>27</v>
      </c>
      <c r="D373" s="11" t="s">
        <v>78</v>
      </c>
      <c r="E373" s="15"/>
      <c r="F373" s="15">
        <v>1000</v>
      </c>
      <c r="G373" s="90">
        <f t="shared" si="11"/>
        <v>1.7600675865953253</v>
      </c>
      <c r="H373" s="90">
        <v>568.16</v>
      </c>
      <c r="I373" s="13">
        <f t="shared" si="12"/>
        <v>-5162624</v>
      </c>
      <c r="J373" s="14" t="s">
        <v>176</v>
      </c>
      <c r="K373" s="11" t="s">
        <v>83</v>
      </c>
      <c r="L373" s="14" t="s">
        <v>1118</v>
      </c>
      <c r="M373" s="14" t="s">
        <v>81</v>
      </c>
      <c r="N373" s="14" t="s">
        <v>1128</v>
      </c>
      <c r="O373" s="14" t="s">
        <v>1062</v>
      </c>
      <c r="P373" s="74"/>
      <c r="Q373" s="6"/>
    </row>
    <row r="374" spans="1:17">
      <c r="A374" s="79">
        <v>43655</v>
      </c>
      <c r="B374" s="11" t="s">
        <v>797</v>
      </c>
      <c r="C374" s="11" t="s">
        <v>27</v>
      </c>
      <c r="D374" s="14" t="s">
        <v>20</v>
      </c>
      <c r="E374" s="12"/>
      <c r="F374" s="12">
        <v>1000</v>
      </c>
      <c r="G374" s="90">
        <f t="shared" si="11"/>
        <v>1.811889619684369</v>
      </c>
      <c r="H374" s="90">
        <v>551.91</v>
      </c>
      <c r="I374" s="13">
        <f t="shared" si="12"/>
        <v>-5163624</v>
      </c>
      <c r="J374" s="11" t="s">
        <v>177</v>
      </c>
      <c r="K374" s="11" t="s">
        <v>22</v>
      </c>
      <c r="L374" s="14" t="s">
        <v>1117</v>
      </c>
      <c r="M374" s="14" t="s">
        <v>81</v>
      </c>
      <c r="N374" s="14" t="s">
        <v>1128</v>
      </c>
      <c r="O374" s="14" t="s">
        <v>1062</v>
      </c>
      <c r="P374" s="74"/>
      <c r="Q374" s="6"/>
    </row>
    <row r="375" spans="1:17">
      <c r="A375" s="79">
        <v>43655</v>
      </c>
      <c r="B375" s="11" t="s">
        <v>798</v>
      </c>
      <c r="C375" s="11" t="s">
        <v>27</v>
      </c>
      <c r="D375" s="14" t="s">
        <v>20</v>
      </c>
      <c r="E375" s="12"/>
      <c r="F375" s="12">
        <v>1500</v>
      </c>
      <c r="G375" s="90">
        <f t="shared" si="11"/>
        <v>2.7178344295265533</v>
      </c>
      <c r="H375" s="90">
        <v>551.91</v>
      </c>
      <c r="I375" s="13">
        <f t="shared" si="12"/>
        <v>-5165124</v>
      </c>
      <c r="J375" s="11" t="s">
        <v>177</v>
      </c>
      <c r="K375" s="11" t="s">
        <v>22</v>
      </c>
      <c r="L375" s="14" t="s">
        <v>1117</v>
      </c>
      <c r="M375" s="14" t="s">
        <v>81</v>
      </c>
      <c r="N375" s="14" t="s">
        <v>1128</v>
      </c>
      <c r="O375" s="14" t="s">
        <v>1062</v>
      </c>
      <c r="P375" s="74"/>
      <c r="Q375" s="6"/>
    </row>
    <row r="376" spans="1:17">
      <c r="A376" s="79">
        <v>43655</v>
      </c>
      <c r="B376" s="14" t="s">
        <v>958</v>
      </c>
      <c r="C376" s="11" t="s">
        <v>27</v>
      </c>
      <c r="D376" s="14" t="s">
        <v>78</v>
      </c>
      <c r="E376" s="16"/>
      <c r="F376" s="16">
        <v>500</v>
      </c>
      <c r="G376" s="90">
        <f t="shared" si="11"/>
        <v>0.88003379329766263</v>
      </c>
      <c r="H376" s="90">
        <v>568.16</v>
      </c>
      <c r="I376" s="13">
        <f t="shared" si="12"/>
        <v>-5165624</v>
      </c>
      <c r="J376" s="14" t="s">
        <v>655</v>
      </c>
      <c r="K376" s="14" t="s">
        <v>946</v>
      </c>
      <c r="L376" s="14" t="s">
        <v>1118</v>
      </c>
      <c r="M376" s="14" t="s">
        <v>81</v>
      </c>
      <c r="N376" s="14" t="s">
        <v>1128</v>
      </c>
      <c r="O376" s="14" t="s">
        <v>1062</v>
      </c>
      <c r="P376" s="74"/>
      <c r="Q376" s="6"/>
    </row>
    <row r="377" spans="1:17">
      <c r="A377" s="79">
        <v>43655</v>
      </c>
      <c r="B377" s="14" t="s">
        <v>972</v>
      </c>
      <c r="C377" s="14" t="s">
        <v>1022</v>
      </c>
      <c r="D377" s="14" t="s">
        <v>172</v>
      </c>
      <c r="E377" s="12">
        <v>3484</v>
      </c>
      <c r="F377" s="12"/>
      <c r="G377" s="90">
        <f t="shared" si="11"/>
        <v>0</v>
      </c>
      <c r="H377" s="90">
        <v>566.84</v>
      </c>
      <c r="I377" s="13">
        <f t="shared" si="12"/>
        <v>-5162140</v>
      </c>
      <c r="J377" s="14" t="s">
        <v>1136</v>
      </c>
      <c r="K377" s="11" t="s">
        <v>973</v>
      </c>
      <c r="L377" s="14" t="s">
        <v>1197</v>
      </c>
      <c r="M377" s="14" t="s">
        <v>81</v>
      </c>
      <c r="N377" s="14" t="s">
        <v>1128</v>
      </c>
      <c r="O377" s="14" t="s">
        <v>1063</v>
      </c>
      <c r="P377" s="74"/>
      <c r="Q377" s="6"/>
    </row>
    <row r="378" spans="1:17">
      <c r="A378" s="79">
        <v>43655</v>
      </c>
      <c r="B378" s="14" t="s">
        <v>974</v>
      </c>
      <c r="C378" s="14"/>
      <c r="D378" s="14"/>
      <c r="E378" s="12">
        <v>5616212</v>
      </c>
      <c r="F378" s="12"/>
      <c r="G378" s="90">
        <f t="shared" si="11"/>
        <v>0</v>
      </c>
      <c r="H378" s="90">
        <v>566.84</v>
      </c>
      <c r="I378" s="13">
        <f t="shared" si="12"/>
        <v>454072</v>
      </c>
      <c r="J378" s="14" t="s">
        <v>1136</v>
      </c>
      <c r="K378" s="11" t="s">
        <v>973</v>
      </c>
      <c r="L378" s="14" t="s">
        <v>1197</v>
      </c>
      <c r="M378" s="14" t="s">
        <v>81</v>
      </c>
      <c r="N378" s="14" t="s">
        <v>1128</v>
      </c>
      <c r="O378" s="14" t="s">
        <v>1063</v>
      </c>
      <c r="P378" s="74"/>
      <c r="Q378" s="6"/>
    </row>
    <row r="379" spans="1:17">
      <c r="A379" s="79">
        <v>43656</v>
      </c>
      <c r="B379" s="11" t="s">
        <v>39</v>
      </c>
      <c r="C379" s="11" t="s">
        <v>27</v>
      </c>
      <c r="D379" s="14" t="s">
        <v>20</v>
      </c>
      <c r="E379" s="12"/>
      <c r="F379" s="12">
        <v>500</v>
      </c>
      <c r="G379" s="90">
        <f t="shared" si="11"/>
        <v>0.90594480984218451</v>
      </c>
      <c r="H379" s="90">
        <v>551.91</v>
      </c>
      <c r="I379" s="13">
        <f t="shared" si="12"/>
        <v>453572</v>
      </c>
      <c r="J379" s="14" t="s">
        <v>21</v>
      </c>
      <c r="K379" s="11" t="s">
        <v>22</v>
      </c>
      <c r="L379" s="14" t="s">
        <v>1117</v>
      </c>
      <c r="M379" s="14" t="s">
        <v>81</v>
      </c>
      <c r="N379" s="14" t="s">
        <v>1128</v>
      </c>
      <c r="O379" s="14" t="s">
        <v>1062</v>
      </c>
      <c r="P379" s="74"/>
      <c r="Q379" s="6"/>
    </row>
    <row r="380" spans="1:17">
      <c r="A380" s="79">
        <v>43656</v>
      </c>
      <c r="B380" s="11" t="s">
        <v>1056</v>
      </c>
      <c r="C380" s="11" t="s">
        <v>27</v>
      </c>
      <c r="D380" s="14" t="s">
        <v>20</v>
      </c>
      <c r="E380" s="12"/>
      <c r="F380" s="12">
        <v>5000</v>
      </c>
      <c r="G380" s="90">
        <f t="shared" si="11"/>
        <v>9.0594480984218446</v>
      </c>
      <c r="H380" s="90">
        <v>551.91</v>
      </c>
      <c r="I380" s="13">
        <f t="shared" si="12"/>
        <v>448572</v>
      </c>
      <c r="J380" s="14" t="s">
        <v>21</v>
      </c>
      <c r="K380" s="11" t="s">
        <v>22</v>
      </c>
      <c r="L380" s="14" t="s">
        <v>1117</v>
      </c>
      <c r="M380" s="14" t="s">
        <v>81</v>
      </c>
      <c r="N380" s="14" t="s">
        <v>1128</v>
      </c>
      <c r="O380" s="14" t="s">
        <v>1062</v>
      </c>
      <c r="P380" s="74"/>
      <c r="Q380" s="6"/>
    </row>
    <row r="381" spans="1:17">
      <c r="A381" s="79">
        <v>43656</v>
      </c>
      <c r="B381" s="11" t="s">
        <v>40</v>
      </c>
      <c r="C381" s="11" t="s">
        <v>27</v>
      </c>
      <c r="D381" s="14" t="s">
        <v>20</v>
      </c>
      <c r="E381" s="12"/>
      <c r="F381" s="12">
        <v>500</v>
      </c>
      <c r="G381" s="90">
        <f t="shared" si="11"/>
        <v>0.90594480984218451</v>
      </c>
      <c r="H381" s="90">
        <v>551.91</v>
      </c>
      <c r="I381" s="13">
        <f t="shared" si="12"/>
        <v>448072</v>
      </c>
      <c r="J381" s="14" t="s">
        <v>21</v>
      </c>
      <c r="K381" s="11" t="s">
        <v>22</v>
      </c>
      <c r="L381" s="14" t="s">
        <v>1117</v>
      </c>
      <c r="M381" s="14" t="s">
        <v>81</v>
      </c>
      <c r="N381" s="14" t="s">
        <v>1128</v>
      </c>
      <c r="O381" s="14" t="s">
        <v>1062</v>
      </c>
      <c r="P381" s="74"/>
      <c r="Q381" s="6"/>
    </row>
    <row r="382" spans="1:17">
      <c r="A382" s="79">
        <v>43656</v>
      </c>
      <c r="B382" s="11" t="s">
        <v>41</v>
      </c>
      <c r="C382" s="11" t="s">
        <v>27</v>
      </c>
      <c r="D382" s="14" t="s">
        <v>20</v>
      </c>
      <c r="E382" s="12"/>
      <c r="F382" s="12">
        <v>500</v>
      </c>
      <c r="G382" s="90">
        <f t="shared" si="11"/>
        <v>0.90594480984218451</v>
      </c>
      <c r="H382" s="90">
        <v>551.91</v>
      </c>
      <c r="I382" s="13">
        <f t="shared" si="12"/>
        <v>447572</v>
      </c>
      <c r="J382" s="14" t="s">
        <v>21</v>
      </c>
      <c r="K382" s="11" t="s">
        <v>22</v>
      </c>
      <c r="L382" s="14" t="s">
        <v>1117</v>
      </c>
      <c r="M382" s="14" t="s">
        <v>81</v>
      </c>
      <c r="N382" s="14" t="s">
        <v>1128</v>
      </c>
      <c r="O382" s="14" t="s">
        <v>1062</v>
      </c>
      <c r="P382" s="74"/>
      <c r="Q382" s="6"/>
    </row>
    <row r="383" spans="1:17">
      <c r="A383" s="79">
        <v>43656</v>
      </c>
      <c r="B383" s="11" t="s">
        <v>213</v>
      </c>
      <c r="C383" s="11" t="s">
        <v>27</v>
      </c>
      <c r="D383" s="11" t="s">
        <v>78</v>
      </c>
      <c r="E383" s="12"/>
      <c r="F383" s="12">
        <v>1000</v>
      </c>
      <c r="G383" s="90">
        <f t="shared" si="11"/>
        <v>1.7600675865953253</v>
      </c>
      <c r="H383" s="90">
        <v>568.16</v>
      </c>
      <c r="I383" s="13">
        <f t="shared" si="12"/>
        <v>446572</v>
      </c>
      <c r="J383" s="11" t="s">
        <v>186</v>
      </c>
      <c r="K383" s="11" t="s">
        <v>83</v>
      </c>
      <c r="L383" s="14" t="s">
        <v>1118</v>
      </c>
      <c r="M383" s="14" t="s">
        <v>81</v>
      </c>
      <c r="N383" s="14" t="s">
        <v>1128</v>
      </c>
      <c r="O383" s="14" t="s">
        <v>1062</v>
      </c>
      <c r="P383" s="74"/>
      <c r="Q383" s="6"/>
    </row>
    <row r="384" spans="1:17">
      <c r="A384" s="79">
        <v>43656</v>
      </c>
      <c r="B384" s="11" t="s">
        <v>214</v>
      </c>
      <c r="C384" s="11" t="s">
        <v>27</v>
      </c>
      <c r="D384" s="11" t="s">
        <v>78</v>
      </c>
      <c r="E384" s="12"/>
      <c r="F384" s="12">
        <v>500</v>
      </c>
      <c r="G384" s="90">
        <f t="shared" si="11"/>
        <v>0.88003379329766263</v>
      </c>
      <c r="H384" s="90">
        <v>568.16</v>
      </c>
      <c r="I384" s="13">
        <f t="shared" si="12"/>
        <v>446072</v>
      </c>
      <c r="J384" s="11" t="s">
        <v>186</v>
      </c>
      <c r="K384" s="11" t="s">
        <v>83</v>
      </c>
      <c r="L384" s="14" t="s">
        <v>1118</v>
      </c>
      <c r="M384" s="14" t="s">
        <v>81</v>
      </c>
      <c r="N384" s="14" t="s">
        <v>1128</v>
      </c>
      <c r="O384" s="14" t="s">
        <v>1062</v>
      </c>
      <c r="P384" s="74"/>
      <c r="Q384" s="6"/>
    </row>
    <row r="385" spans="1:17">
      <c r="A385" s="79">
        <v>43656</v>
      </c>
      <c r="B385" s="11" t="s">
        <v>215</v>
      </c>
      <c r="C385" s="11" t="s">
        <v>27</v>
      </c>
      <c r="D385" s="11" t="s">
        <v>78</v>
      </c>
      <c r="E385" s="12"/>
      <c r="F385" s="12">
        <v>500</v>
      </c>
      <c r="G385" s="90">
        <f t="shared" si="11"/>
        <v>0.88003379329766263</v>
      </c>
      <c r="H385" s="90">
        <v>568.16</v>
      </c>
      <c r="I385" s="13">
        <f t="shared" si="12"/>
        <v>445572</v>
      </c>
      <c r="J385" s="11" t="s">
        <v>186</v>
      </c>
      <c r="K385" s="11" t="s">
        <v>83</v>
      </c>
      <c r="L385" s="14" t="s">
        <v>1118</v>
      </c>
      <c r="M385" s="14" t="s">
        <v>81</v>
      </c>
      <c r="N385" s="14" t="s">
        <v>1128</v>
      </c>
      <c r="O385" s="14" t="s">
        <v>1062</v>
      </c>
      <c r="P385" s="74"/>
      <c r="Q385" s="6"/>
    </row>
    <row r="386" spans="1:17">
      <c r="A386" s="79">
        <v>43656</v>
      </c>
      <c r="B386" s="11" t="s">
        <v>216</v>
      </c>
      <c r="C386" s="11" t="s">
        <v>27</v>
      </c>
      <c r="D386" s="11" t="s">
        <v>78</v>
      </c>
      <c r="E386" s="12"/>
      <c r="F386" s="12">
        <v>500</v>
      </c>
      <c r="G386" s="90">
        <f t="shared" si="11"/>
        <v>0.88003379329766263</v>
      </c>
      <c r="H386" s="90">
        <v>568.16</v>
      </c>
      <c r="I386" s="13">
        <f t="shared" si="12"/>
        <v>445072</v>
      </c>
      <c r="J386" s="11" t="s">
        <v>186</v>
      </c>
      <c r="K386" s="11" t="s">
        <v>83</v>
      </c>
      <c r="L386" s="14" t="s">
        <v>1118</v>
      </c>
      <c r="M386" s="14" t="s">
        <v>81</v>
      </c>
      <c r="N386" s="14" t="s">
        <v>1128</v>
      </c>
      <c r="O386" s="14" t="s">
        <v>1062</v>
      </c>
      <c r="P386" s="74"/>
      <c r="Q386" s="6"/>
    </row>
    <row r="387" spans="1:17">
      <c r="A387" s="79">
        <v>43656</v>
      </c>
      <c r="B387" s="11" t="s">
        <v>217</v>
      </c>
      <c r="C387" s="11" t="s">
        <v>27</v>
      </c>
      <c r="D387" s="11" t="s">
        <v>78</v>
      </c>
      <c r="E387" s="12"/>
      <c r="F387" s="12">
        <v>500</v>
      </c>
      <c r="G387" s="90">
        <f t="shared" si="11"/>
        <v>0.88003379329766263</v>
      </c>
      <c r="H387" s="90">
        <v>568.16</v>
      </c>
      <c r="I387" s="13">
        <f t="shared" si="12"/>
        <v>444572</v>
      </c>
      <c r="J387" s="11" t="s">
        <v>186</v>
      </c>
      <c r="K387" s="11" t="s">
        <v>83</v>
      </c>
      <c r="L387" s="14" t="s">
        <v>1118</v>
      </c>
      <c r="M387" s="14" t="s">
        <v>81</v>
      </c>
      <c r="N387" s="14" t="s">
        <v>1128</v>
      </c>
      <c r="O387" s="14" t="s">
        <v>1062</v>
      </c>
      <c r="P387" s="74"/>
      <c r="Q387" s="6"/>
    </row>
    <row r="388" spans="1:17">
      <c r="A388" s="79">
        <v>43656</v>
      </c>
      <c r="B388" s="11" t="s">
        <v>202</v>
      </c>
      <c r="C388" s="11" t="s">
        <v>27</v>
      </c>
      <c r="D388" s="11" t="s">
        <v>78</v>
      </c>
      <c r="E388" s="12"/>
      <c r="F388" s="12">
        <v>500</v>
      </c>
      <c r="G388" s="90">
        <f t="shared" si="11"/>
        <v>0.88003379329766263</v>
      </c>
      <c r="H388" s="90">
        <v>568.16</v>
      </c>
      <c r="I388" s="13">
        <f t="shared" si="12"/>
        <v>444072</v>
      </c>
      <c r="J388" s="11" t="s">
        <v>186</v>
      </c>
      <c r="K388" s="11" t="s">
        <v>83</v>
      </c>
      <c r="L388" s="14" t="s">
        <v>1118</v>
      </c>
      <c r="M388" s="14" t="s">
        <v>81</v>
      </c>
      <c r="N388" s="14" t="s">
        <v>1128</v>
      </c>
      <c r="O388" s="14" t="s">
        <v>1062</v>
      </c>
      <c r="P388" s="74"/>
      <c r="Q388" s="6"/>
    </row>
    <row r="389" spans="1:17">
      <c r="A389" s="79">
        <v>43656</v>
      </c>
      <c r="B389" s="14" t="s">
        <v>308</v>
      </c>
      <c r="C389" s="11" t="s">
        <v>27</v>
      </c>
      <c r="D389" s="14" t="s">
        <v>180</v>
      </c>
      <c r="E389" s="15"/>
      <c r="F389" s="15">
        <v>1000</v>
      </c>
      <c r="G389" s="90">
        <f t="shared" si="11"/>
        <v>1.7600675865953253</v>
      </c>
      <c r="H389" s="90">
        <v>568.16</v>
      </c>
      <c r="I389" s="13">
        <f t="shared" si="12"/>
        <v>443072</v>
      </c>
      <c r="J389" s="14" t="s">
        <v>179</v>
      </c>
      <c r="K389" s="14" t="s">
        <v>83</v>
      </c>
      <c r="L389" s="14" t="s">
        <v>1118</v>
      </c>
      <c r="M389" s="14" t="s">
        <v>81</v>
      </c>
      <c r="N389" s="14" t="s">
        <v>1128</v>
      </c>
      <c r="O389" s="14" t="s">
        <v>1062</v>
      </c>
      <c r="P389" s="74"/>
      <c r="Q389" s="6"/>
    </row>
    <row r="390" spans="1:17">
      <c r="A390" s="79">
        <v>43656</v>
      </c>
      <c r="B390" s="14" t="s">
        <v>309</v>
      </c>
      <c r="C390" s="11" t="s">
        <v>27</v>
      </c>
      <c r="D390" s="14" t="s">
        <v>180</v>
      </c>
      <c r="E390" s="15"/>
      <c r="F390" s="15">
        <v>1000</v>
      </c>
      <c r="G390" s="90">
        <f t="shared" si="11"/>
        <v>1.7600675865953253</v>
      </c>
      <c r="H390" s="90">
        <v>568.16</v>
      </c>
      <c r="I390" s="13">
        <f t="shared" si="12"/>
        <v>442072</v>
      </c>
      <c r="J390" s="14" t="s">
        <v>179</v>
      </c>
      <c r="K390" s="14" t="s">
        <v>83</v>
      </c>
      <c r="L390" s="14" t="s">
        <v>1118</v>
      </c>
      <c r="M390" s="14" t="s">
        <v>81</v>
      </c>
      <c r="N390" s="14" t="s">
        <v>1128</v>
      </c>
      <c r="O390" s="14" t="s">
        <v>1062</v>
      </c>
      <c r="P390" s="74"/>
      <c r="Q390" s="6"/>
    </row>
    <row r="391" spans="1:17">
      <c r="A391" s="79">
        <v>43656</v>
      </c>
      <c r="B391" s="14" t="s">
        <v>310</v>
      </c>
      <c r="C391" s="11" t="s">
        <v>27</v>
      </c>
      <c r="D391" s="14" t="s">
        <v>180</v>
      </c>
      <c r="E391" s="15"/>
      <c r="F391" s="15">
        <v>1000</v>
      </c>
      <c r="G391" s="90">
        <f t="shared" si="11"/>
        <v>1.7600675865953253</v>
      </c>
      <c r="H391" s="90">
        <v>568.16</v>
      </c>
      <c r="I391" s="13">
        <f t="shared" si="12"/>
        <v>441072</v>
      </c>
      <c r="J391" s="14" t="s">
        <v>179</v>
      </c>
      <c r="K391" s="14" t="s">
        <v>83</v>
      </c>
      <c r="L391" s="14" t="s">
        <v>1118</v>
      </c>
      <c r="M391" s="14" t="s">
        <v>81</v>
      </c>
      <c r="N391" s="14" t="s">
        <v>1128</v>
      </c>
      <c r="O391" s="14" t="s">
        <v>1062</v>
      </c>
      <c r="P391" s="74"/>
      <c r="Q391" s="6"/>
    </row>
    <row r="392" spans="1:17">
      <c r="A392" s="79">
        <v>43656</v>
      </c>
      <c r="B392" s="14" t="s">
        <v>1014</v>
      </c>
      <c r="C392" s="14" t="s">
        <v>141</v>
      </c>
      <c r="D392" s="14" t="s">
        <v>172</v>
      </c>
      <c r="E392" s="15"/>
      <c r="F392" s="15">
        <v>40000</v>
      </c>
      <c r="G392" s="90">
        <f t="shared" si="11"/>
        <v>70.566650201114953</v>
      </c>
      <c r="H392" s="90">
        <v>566.84</v>
      </c>
      <c r="I392" s="13">
        <f t="shared" si="12"/>
        <v>401072</v>
      </c>
      <c r="J392" s="14" t="s">
        <v>179</v>
      </c>
      <c r="K392" s="14">
        <v>111</v>
      </c>
      <c r="L392" s="14" t="s">
        <v>1197</v>
      </c>
      <c r="M392" s="14" t="s">
        <v>81</v>
      </c>
      <c r="N392" s="14" t="s">
        <v>1128</v>
      </c>
      <c r="O392" s="14" t="s">
        <v>1063</v>
      </c>
      <c r="P392" s="74"/>
      <c r="Q392" s="6"/>
    </row>
    <row r="393" spans="1:17">
      <c r="A393" s="79">
        <v>43656</v>
      </c>
      <c r="B393" s="14" t="s">
        <v>1015</v>
      </c>
      <c r="C393" s="14" t="s">
        <v>141</v>
      </c>
      <c r="D393" s="14" t="s">
        <v>172</v>
      </c>
      <c r="E393" s="15"/>
      <c r="F393" s="15">
        <v>40000</v>
      </c>
      <c r="G393" s="90">
        <f t="shared" si="11"/>
        <v>70.566650201114953</v>
      </c>
      <c r="H393" s="90">
        <v>566.84</v>
      </c>
      <c r="I393" s="13">
        <f t="shared" si="12"/>
        <v>361072</v>
      </c>
      <c r="J393" s="14" t="s">
        <v>179</v>
      </c>
      <c r="K393" s="14">
        <v>109</v>
      </c>
      <c r="L393" s="14" t="s">
        <v>1197</v>
      </c>
      <c r="M393" s="14" t="s">
        <v>81</v>
      </c>
      <c r="N393" s="14" t="s">
        <v>1128</v>
      </c>
      <c r="O393" s="14" t="s">
        <v>1063</v>
      </c>
      <c r="P393" s="74"/>
      <c r="Q393" s="6"/>
    </row>
    <row r="394" spans="1:17">
      <c r="A394" s="79">
        <v>43656</v>
      </c>
      <c r="B394" s="14" t="s">
        <v>311</v>
      </c>
      <c r="C394" s="11" t="s">
        <v>27</v>
      </c>
      <c r="D394" s="14" t="s">
        <v>180</v>
      </c>
      <c r="E394" s="15"/>
      <c r="F394" s="15">
        <v>1000</v>
      </c>
      <c r="G394" s="90">
        <f t="shared" si="11"/>
        <v>1.7600675865953253</v>
      </c>
      <c r="H394" s="90">
        <v>568.16</v>
      </c>
      <c r="I394" s="13">
        <f t="shared" si="12"/>
        <v>360072</v>
      </c>
      <c r="J394" s="14" t="s">
        <v>179</v>
      </c>
      <c r="K394" s="14" t="s">
        <v>83</v>
      </c>
      <c r="L394" s="14" t="s">
        <v>1118</v>
      </c>
      <c r="M394" s="14" t="s">
        <v>81</v>
      </c>
      <c r="N394" s="14" t="s">
        <v>1128</v>
      </c>
      <c r="O394" s="14" t="s">
        <v>1062</v>
      </c>
      <c r="P394" s="74"/>
      <c r="Q394" s="6"/>
    </row>
    <row r="395" spans="1:17">
      <c r="A395" s="79">
        <v>43656</v>
      </c>
      <c r="B395" s="14" t="s">
        <v>308</v>
      </c>
      <c r="C395" s="11" t="s">
        <v>27</v>
      </c>
      <c r="D395" s="14" t="s">
        <v>180</v>
      </c>
      <c r="E395" s="15"/>
      <c r="F395" s="15">
        <v>1000</v>
      </c>
      <c r="G395" s="90">
        <f t="shared" si="11"/>
        <v>1.7600675865953253</v>
      </c>
      <c r="H395" s="90">
        <v>568.16</v>
      </c>
      <c r="I395" s="13">
        <f t="shared" si="12"/>
        <v>359072</v>
      </c>
      <c r="J395" s="14" t="s">
        <v>179</v>
      </c>
      <c r="K395" s="14" t="s">
        <v>83</v>
      </c>
      <c r="L395" s="14" t="s">
        <v>1118</v>
      </c>
      <c r="M395" s="14" t="s">
        <v>81</v>
      </c>
      <c r="N395" s="14" t="s">
        <v>1128</v>
      </c>
      <c r="O395" s="14" t="s">
        <v>1062</v>
      </c>
      <c r="P395" s="74"/>
      <c r="Q395" s="6"/>
    </row>
    <row r="396" spans="1:17">
      <c r="A396" s="79">
        <v>43656</v>
      </c>
      <c r="B396" s="14" t="s">
        <v>1016</v>
      </c>
      <c r="C396" s="14" t="s">
        <v>141</v>
      </c>
      <c r="D396" s="14" t="s">
        <v>172</v>
      </c>
      <c r="E396" s="15"/>
      <c r="F396" s="15">
        <v>34000</v>
      </c>
      <c r="G396" s="90">
        <f t="shared" ref="G396:G459" si="13">+F396/H396</f>
        <v>59.98165267094771</v>
      </c>
      <c r="H396" s="90">
        <v>566.84</v>
      </c>
      <c r="I396" s="13">
        <f t="shared" si="12"/>
        <v>325072</v>
      </c>
      <c r="J396" s="14" t="s">
        <v>179</v>
      </c>
      <c r="K396" s="14">
        <v>20115</v>
      </c>
      <c r="L396" s="14" t="s">
        <v>1197</v>
      </c>
      <c r="M396" s="14" t="s">
        <v>81</v>
      </c>
      <c r="N396" s="14" t="s">
        <v>1128</v>
      </c>
      <c r="O396" s="14" t="s">
        <v>1063</v>
      </c>
      <c r="P396" s="74"/>
      <c r="Q396" s="6"/>
    </row>
    <row r="397" spans="1:17">
      <c r="A397" s="79">
        <v>43656</v>
      </c>
      <c r="B397" s="14" t="s">
        <v>312</v>
      </c>
      <c r="C397" s="11" t="s">
        <v>27</v>
      </c>
      <c r="D397" s="14" t="s">
        <v>180</v>
      </c>
      <c r="E397" s="15"/>
      <c r="F397" s="15">
        <v>1000</v>
      </c>
      <c r="G397" s="90">
        <f t="shared" si="13"/>
        <v>1.7600675865953253</v>
      </c>
      <c r="H397" s="90">
        <v>568.16</v>
      </c>
      <c r="I397" s="13">
        <f t="shared" si="12"/>
        <v>324072</v>
      </c>
      <c r="J397" s="14" t="s">
        <v>179</v>
      </c>
      <c r="K397" s="14" t="s">
        <v>83</v>
      </c>
      <c r="L397" s="14" t="s">
        <v>1118</v>
      </c>
      <c r="M397" s="14" t="s">
        <v>81</v>
      </c>
      <c r="N397" s="14" t="s">
        <v>1128</v>
      </c>
      <c r="O397" s="14" t="s">
        <v>1062</v>
      </c>
      <c r="P397" s="74"/>
      <c r="Q397" s="6"/>
    </row>
    <row r="398" spans="1:17">
      <c r="A398" s="79">
        <v>43656</v>
      </c>
      <c r="B398" s="14" t="s">
        <v>313</v>
      </c>
      <c r="C398" s="14" t="s">
        <v>171</v>
      </c>
      <c r="D398" s="14" t="s">
        <v>172</v>
      </c>
      <c r="E398" s="15"/>
      <c r="F398" s="15">
        <v>30000</v>
      </c>
      <c r="G398" s="90">
        <f t="shared" si="13"/>
        <v>52.924987650836215</v>
      </c>
      <c r="H398" s="90">
        <v>566.84</v>
      </c>
      <c r="I398" s="13">
        <f t="shared" si="12"/>
        <v>294072</v>
      </c>
      <c r="J398" s="14" t="s">
        <v>179</v>
      </c>
      <c r="K398" s="14" t="s">
        <v>25</v>
      </c>
      <c r="L398" s="14" t="s">
        <v>1197</v>
      </c>
      <c r="M398" s="14" t="s">
        <v>81</v>
      </c>
      <c r="N398" s="14" t="s">
        <v>1128</v>
      </c>
      <c r="O398" s="14" t="s">
        <v>1063</v>
      </c>
      <c r="P398" s="74"/>
      <c r="Q398" s="6"/>
    </row>
    <row r="399" spans="1:17">
      <c r="A399" s="79">
        <v>43656</v>
      </c>
      <c r="B399" s="14" t="s">
        <v>378</v>
      </c>
      <c r="C399" s="11" t="s">
        <v>27</v>
      </c>
      <c r="D399" s="14" t="s">
        <v>20</v>
      </c>
      <c r="E399" s="12"/>
      <c r="F399" s="12">
        <v>1000</v>
      </c>
      <c r="G399" s="90">
        <f t="shared" si="13"/>
        <v>1.811889619684369</v>
      </c>
      <c r="H399" s="90">
        <v>551.91</v>
      </c>
      <c r="I399" s="13">
        <f t="shared" si="12"/>
        <v>293072</v>
      </c>
      <c r="J399" s="14" t="s">
        <v>335</v>
      </c>
      <c r="K399" s="11" t="s">
        <v>83</v>
      </c>
      <c r="L399" s="14" t="s">
        <v>1117</v>
      </c>
      <c r="M399" s="14" t="s">
        <v>81</v>
      </c>
      <c r="N399" s="14" t="s">
        <v>1128</v>
      </c>
      <c r="O399" s="14" t="s">
        <v>1062</v>
      </c>
      <c r="P399" s="74"/>
      <c r="Q399" s="6"/>
    </row>
    <row r="400" spans="1:17">
      <c r="A400" s="79">
        <v>43656</v>
      </c>
      <c r="B400" s="14" t="s">
        <v>379</v>
      </c>
      <c r="C400" s="11" t="s">
        <v>27</v>
      </c>
      <c r="D400" s="14" t="s">
        <v>20</v>
      </c>
      <c r="E400" s="12"/>
      <c r="F400" s="12">
        <v>1500</v>
      </c>
      <c r="G400" s="90">
        <f t="shared" si="13"/>
        <v>2.7178344295265533</v>
      </c>
      <c r="H400" s="90">
        <v>551.91</v>
      </c>
      <c r="I400" s="13">
        <f t="shared" si="12"/>
        <v>291572</v>
      </c>
      <c r="J400" s="14" t="s">
        <v>335</v>
      </c>
      <c r="K400" s="11" t="s">
        <v>83</v>
      </c>
      <c r="L400" s="14" t="s">
        <v>1117</v>
      </c>
      <c r="M400" s="14" t="s">
        <v>81</v>
      </c>
      <c r="N400" s="14" t="s">
        <v>1128</v>
      </c>
      <c r="O400" s="14" t="s">
        <v>1062</v>
      </c>
      <c r="P400" s="74"/>
      <c r="Q400" s="6"/>
    </row>
    <row r="401" spans="1:17">
      <c r="A401" s="79">
        <v>43656</v>
      </c>
      <c r="B401" s="14" t="s">
        <v>380</v>
      </c>
      <c r="C401" s="11" t="s">
        <v>27</v>
      </c>
      <c r="D401" s="14" t="s">
        <v>20</v>
      </c>
      <c r="E401" s="12"/>
      <c r="F401" s="12">
        <v>1000</v>
      </c>
      <c r="G401" s="90">
        <f t="shared" si="13"/>
        <v>1.811889619684369</v>
      </c>
      <c r="H401" s="90">
        <v>551.91</v>
      </c>
      <c r="I401" s="13">
        <f t="shared" si="12"/>
        <v>290572</v>
      </c>
      <c r="J401" s="14" t="s">
        <v>335</v>
      </c>
      <c r="K401" s="11" t="s">
        <v>83</v>
      </c>
      <c r="L401" s="14" t="s">
        <v>1117</v>
      </c>
      <c r="M401" s="14" t="s">
        <v>81</v>
      </c>
      <c r="N401" s="14" t="s">
        <v>1128</v>
      </c>
      <c r="O401" s="14" t="s">
        <v>1062</v>
      </c>
      <c r="P401" s="74"/>
      <c r="Q401" s="6"/>
    </row>
    <row r="402" spans="1:17">
      <c r="A402" s="79">
        <v>43656</v>
      </c>
      <c r="B402" s="14" t="s">
        <v>381</v>
      </c>
      <c r="C402" s="11" t="s">
        <v>27</v>
      </c>
      <c r="D402" s="14" t="s">
        <v>20</v>
      </c>
      <c r="E402" s="12"/>
      <c r="F402" s="12">
        <v>500</v>
      </c>
      <c r="G402" s="90">
        <f t="shared" si="13"/>
        <v>0.90594480984218451</v>
      </c>
      <c r="H402" s="90">
        <v>551.91</v>
      </c>
      <c r="I402" s="13">
        <f t="shared" si="12"/>
        <v>290072</v>
      </c>
      <c r="J402" s="14" t="s">
        <v>335</v>
      </c>
      <c r="K402" s="11" t="s">
        <v>83</v>
      </c>
      <c r="L402" s="14" t="s">
        <v>1117</v>
      </c>
      <c r="M402" s="14" t="s">
        <v>81</v>
      </c>
      <c r="N402" s="14" t="s">
        <v>1128</v>
      </c>
      <c r="O402" s="14" t="s">
        <v>1062</v>
      </c>
      <c r="P402" s="74"/>
      <c r="Q402" s="6"/>
    </row>
    <row r="403" spans="1:17">
      <c r="A403" s="79">
        <v>43656</v>
      </c>
      <c r="B403" s="14" t="s">
        <v>382</v>
      </c>
      <c r="C403" s="11" t="s">
        <v>27</v>
      </c>
      <c r="D403" s="14" t="s">
        <v>20</v>
      </c>
      <c r="E403" s="12"/>
      <c r="F403" s="12">
        <v>1500</v>
      </c>
      <c r="G403" s="90">
        <f t="shared" si="13"/>
        <v>2.7178344295265533</v>
      </c>
      <c r="H403" s="90">
        <v>551.91</v>
      </c>
      <c r="I403" s="13">
        <f t="shared" si="12"/>
        <v>288572</v>
      </c>
      <c r="J403" s="14" t="s">
        <v>335</v>
      </c>
      <c r="K403" s="11" t="s">
        <v>83</v>
      </c>
      <c r="L403" s="14" t="s">
        <v>1117</v>
      </c>
      <c r="M403" s="14" t="s">
        <v>81</v>
      </c>
      <c r="N403" s="14" t="s">
        <v>1128</v>
      </c>
      <c r="O403" s="14" t="s">
        <v>1062</v>
      </c>
      <c r="P403" s="74"/>
      <c r="Q403" s="6"/>
    </row>
    <row r="404" spans="1:17">
      <c r="A404" s="79">
        <v>43656</v>
      </c>
      <c r="B404" s="14" t="s">
        <v>383</v>
      </c>
      <c r="C404" s="14" t="s">
        <v>350</v>
      </c>
      <c r="D404" s="14" t="s">
        <v>20</v>
      </c>
      <c r="E404" s="12"/>
      <c r="F404" s="12">
        <v>5000</v>
      </c>
      <c r="G404" s="90">
        <f t="shared" si="13"/>
        <v>9.0594480984218446</v>
      </c>
      <c r="H404" s="90">
        <v>551.91</v>
      </c>
      <c r="I404" s="13">
        <f t="shared" si="12"/>
        <v>283572</v>
      </c>
      <c r="J404" s="14" t="s">
        <v>335</v>
      </c>
      <c r="K404" s="11" t="s">
        <v>83</v>
      </c>
      <c r="L404" s="14" t="s">
        <v>1117</v>
      </c>
      <c r="M404" s="14" t="s">
        <v>81</v>
      </c>
      <c r="N404" s="14" t="s">
        <v>1128</v>
      </c>
      <c r="O404" s="14" t="s">
        <v>1062</v>
      </c>
      <c r="P404" s="74"/>
      <c r="Q404" s="6"/>
    </row>
    <row r="405" spans="1:17">
      <c r="A405" s="79">
        <v>43656</v>
      </c>
      <c r="B405" s="11" t="s">
        <v>612</v>
      </c>
      <c r="C405" s="11" t="s">
        <v>27</v>
      </c>
      <c r="D405" s="11" t="s">
        <v>78</v>
      </c>
      <c r="E405" s="12"/>
      <c r="F405" s="12">
        <v>1500</v>
      </c>
      <c r="G405" s="90">
        <f t="shared" si="13"/>
        <v>2.6401013798929882</v>
      </c>
      <c r="H405" s="90">
        <v>568.16</v>
      </c>
      <c r="I405" s="13">
        <f t="shared" si="12"/>
        <v>282072</v>
      </c>
      <c r="J405" s="14" t="s">
        <v>183</v>
      </c>
      <c r="K405" s="11" t="s">
        <v>83</v>
      </c>
      <c r="L405" s="14" t="s">
        <v>1118</v>
      </c>
      <c r="M405" s="14" t="s">
        <v>81</v>
      </c>
      <c r="N405" s="14" t="s">
        <v>1128</v>
      </c>
      <c r="O405" s="14" t="s">
        <v>1062</v>
      </c>
      <c r="P405" s="74"/>
      <c r="Q405" s="6"/>
    </row>
    <row r="406" spans="1:17">
      <c r="A406" s="79">
        <v>43656</v>
      </c>
      <c r="B406" s="14" t="s">
        <v>684</v>
      </c>
      <c r="C406" s="11" t="s">
        <v>27</v>
      </c>
      <c r="D406" s="14" t="s">
        <v>165</v>
      </c>
      <c r="E406" s="15"/>
      <c r="F406" s="15">
        <v>2000</v>
      </c>
      <c r="G406" s="90">
        <f t="shared" si="13"/>
        <v>3.5283325100557477</v>
      </c>
      <c r="H406" s="90">
        <v>566.84</v>
      </c>
      <c r="I406" s="13">
        <f t="shared" si="12"/>
        <v>280072</v>
      </c>
      <c r="J406" s="14" t="s">
        <v>178</v>
      </c>
      <c r="K406" s="14" t="s">
        <v>83</v>
      </c>
      <c r="L406" s="14" t="s">
        <v>1197</v>
      </c>
      <c r="M406" s="14" t="s">
        <v>81</v>
      </c>
      <c r="N406" s="14" t="s">
        <v>1128</v>
      </c>
      <c r="O406" s="14" t="s">
        <v>1062</v>
      </c>
      <c r="P406" s="74"/>
      <c r="Q406" s="6"/>
    </row>
    <row r="407" spans="1:17">
      <c r="A407" s="79">
        <v>43656</v>
      </c>
      <c r="B407" s="14" t="s">
        <v>685</v>
      </c>
      <c r="C407" s="14" t="s">
        <v>170</v>
      </c>
      <c r="D407" s="14" t="s">
        <v>165</v>
      </c>
      <c r="E407" s="15"/>
      <c r="F407" s="15">
        <v>1000</v>
      </c>
      <c r="G407" s="90">
        <f t="shared" si="13"/>
        <v>1.7641662550278738</v>
      </c>
      <c r="H407" s="90">
        <v>566.84</v>
      </c>
      <c r="I407" s="13">
        <f t="shared" si="12"/>
        <v>279072</v>
      </c>
      <c r="J407" s="14" t="s">
        <v>178</v>
      </c>
      <c r="K407" s="14" t="s">
        <v>83</v>
      </c>
      <c r="L407" s="14" t="s">
        <v>1197</v>
      </c>
      <c r="M407" s="14" t="s">
        <v>81</v>
      </c>
      <c r="N407" s="14" t="s">
        <v>1128</v>
      </c>
      <c r="O407" s="14" t="s">
        <v>1062</v>
      </c>
      <c r="P407" s="74"/>
      <c r="Q407" s="6"/>
    </row>
    <row r="408" spans="1:17">
      <c r="A408" s="79">
        <v>43656</v>
      </c>
      <c r="B408" s="11" t="s">
        <v>733</v>
      </c>
      <c r="C408" s="11" t="s">
        <v>27</v>
      </c>
      <c r="D408" s="11" t="s">
        <v>78</v>
      </c>
      <c r="E408" s="15"/>
      <c r="F408" s="15">
        <v>1000</v>
      </c>
      <c r="G408" s="90">
        <f t="shared" si="13"/>
        <v>1.7600675865953253</v>
      </c>
      <c r="H408" s="90">
        <v>568.16</v>
      </c>
      <c r="I408" s="13">
        <f t="shared" si="12"/>
        <v>278072</v>
      </c>
      <c r="J408" s="14" t="s">
        <v>176</v>
      </c>
      <c r="K408" s="11" t="s">
        <v>83</v>
      </c>
      <c r="L408" s="14" t="s">
        <v>1118</v>
      </c>
      <c r="M408" s="14" t="s">
        <v>81</v>
      </c>
      <c r="N408" s="14" t="s">
        <v>1128</v>
      </c>
      <c r="O408" s="14" t="s">
        <v>1062</v>
      </c>
      <c r="P408" s="74"/>
      <c r="Q408" s="6"/>
    </row>
    <row r="409" spans="1:17">
      <c r="A409" s="79">
        <v>43656</v>
      </c>
      <c r="B409" s="11" t="s">
        <v>734</v>
      </c>
      <c r="C409" s="11" t="s">
        <v>27</v>
      </c>
      <c r="D409" s="11" t="s">
        <v>78</v>
      </c>
      <c r="E409" s="15"/>
      <c r="F409" s="15">
        <v>1000</v>
      </c>
      <c r="G409" s="90">
        <f t="shared" si="13"/>
        <v>1.7600675865953253</v>
      </c>
      <c r="H409" s="90">
        <v>568.16</v>
      </c>
      <c r="I409" s="13">
        <f t="shared" si="12"/>
        <v>277072</v>
      </c>
      <c r="J409" s="14" t="s">
        <v>176</v>
      </c>
      <c r="K409" s="11" t="s">
        <v>83</v>
      </c>
      <c r="L409" s="14" t="s">
        <v>1118</v>
      </c>
      <c r="M409" s="14" t="s">
        <v>81</v>
      </c>
      <c r="N409" s="14" t="s">
        <v>1128</v>
      </c>
      <c r="O409" s="14" t="s">
        <v>1062</v>
      </c>
      <c r="P409" s="74"/>
      <c r="Q409" s="6"/>
    </row>
    <row r="410" spans="1:17">
      <c r="A410" s="79">
        <v>43656</v>
      </c>
      <c r="B410" s="11" t="s">
        <v>735</v>
      </c>
      <c r="C410" s="11" t="s">
        <v>27</v>
      </c>
      <c r="D410" s="11" t="s">
        <v>78</v>
      </c>
      <c r="E410" s="15"/>
      <c r="F410" s="15">
        <v>1000</v>
      </c>
      <c r="G410" s="90">
        <f t="shared" si="13"/>
        <v>1.7600675865953253</v>
      </c>
      <c r="H410" s="90">
        <v>568.16</v>
      </c>
      <c r="I410" s="13">
        <f t="shared" ref="I410:I473" si="14">I409+E410-F410</f>
        <v>276072</v>
      </c>
      <c r="J410" s="14" t="s">
        <v>176</v>
      </c>
      <c r="K410" s="11" t="s">
        <v>83</v>
      </c>
      <c r="L410" s="14" t="s">
        <v>1118</v>
      </c>
      <c r="M410" s="14" t="s">
        <v>81</v>
      </c>
      <c r="N410" s="14" t="s">
        <v>1128</v>
      </c>
      <c r="O410" s="14" t="s">
        <v>1062</v>
      </c>
      <c r="P410" s="74"/>
      <c r="Q410" s="6"/>
    </row>
    <row r="411" spans="1:17">
      <c r="A411" s="79">
        <v>43656</v>
      </c>
      <c r="B411" s="11" t="s">
        <v>736</v>
      </c>
      <c r="C411" s="11" t="s">
        <v>27</v>
      </c>
      <c r="D411" s="11" t="s">
        <v>78</v>
      </c>
      <c r="E411" s="15"/>
      <c r="F411" s="15">
        <v>1000</v>
      </c>
      <c r="G411" s="90">
        <f t="shared" si="13"/>
        <v>1.7600675865953253</v>
      </c>
      <c r="H411" s="90">
        <v>568.16</v>
      </c>
      <c r="I411" s="13">
        <f t="shared" si="14"/>
        <v>275072</v>
      </c>
      <c r="J411" s="14" t="s">
        <v>176</v>
      </c>
      <c r="K411" s="11" t="s">
        <v>83</v>
      </c>
      <c r="L411" s="14" t="s">
        <v>1118</v>
      </c>
      <c r="M411" s="14" t="s">
        <v>81</v>
      </c>
      <c r="N411" s="14" t="s">
        <v>1128</v>
      </c>
      <c r="O411" s="14" t="s">
        <v>1062</v>
      </c>
      <c r="P411" s="74"/>
      <c r="Q411" s="6"/>
    </row>
    <row r="412" spans="1:17">
      <c r="A412" s="79">
        <v>43656</v>
      </c>
      <c r="B412" s="11" t="s">
        <v>737</v>
      </c>
      <c r="C412" s="11" t="s">
        <v>27</v>
      </c>
      <c r="D412" s="11" t="s">
        <v>78</v>
      </c>
      <c r="E412" s="15"/>
      <c r="F412" s="15">
        <v>1000</v>
      </c>
      <c r="G412" s="90">
        <f t="shared" si="13"/>
        <v>1.7600675865953253</v>
      </c>
      <c r="H412" s="90">
        <v>568.16</v>
      </c>
      <c r="I412" s="13">
        <f t="shared" si="14"/>
        <v>274072</v>
      </c>
      <c r="J412" s="14" t="s">
        <v>176</v>
      </c>
      <c r="K412" s="11" t="s">
        <v>83</v>
      </c>
      <c r="L412" s="14" t="s">
        <v>1118</v>
      </c>
      <c r="M412" s="14" t="s">
        <v>81</v>
      </c>
      <c r="N412" s="14" t="s">
        <v>1128</v>
      </c>
      <c r="O412" s="14" t="s">
        <v>1062</v>
      </c>
      <c r="P412" s="74"/>
      <c r="Q412" s="6"/>
    </row>
    <row r="413" spans="1:17">
      <c r="A413" s="79">
        <v>43656</v>
      </c>
      <c r="B413" s="11" t="s">
        <v>738</v>
      </c>
      <c r="C413" s="11" t="s">
        <v>27</v>
      </c>
      <c r="D413" s="11" t="s">
        <v>78</v>
      </c>
      <c r="E413" s="15"/>
      <c r="F413" s="15">
        <v>1000</v>
      </c>
      <c r="G413" s="90">
        <f t="shared" si="13"/>
        <v>1.7600675865953253</v>
      </c>
      <c r="H413" s="90">
        <v>568.16</v>
      </c>
      <c r="I413" s="13">
        <f t="shared" si="14"/>
        <v>273072</v>
      </c>
      <c r="J413" s="14" t="s">
        <v>176</v>
      </c>
      <c r="K413" s="11" t="s">
        <v>83</v>
      </c>
      <c r="L413" s="14" t="s">
        <v>1118</v>
      </c>
      <c r="M413" s="14" t="s">
        <v>81</v>
      </c>
      <c r="N413" s="14" t="s">
        <v>1128</v>
      </c>
      <c r="O413" s="14" t="s">
        <v>1062</v>
      </c>
      <c r="P413" s="74"/>
      <c r="Q413" s="6"/>
    </row>
    <row r="414" spans="1:17">
      <c r="A414" s="79">
        <v>43656</v>
      </c>
      <c r="B414" s="11" t="s">
        <v>799</v>
      </c>
      <c r="C414" s="11" t="s">
        <v>27</v>
      </c>
      <c r="D414" s="14" t="s">
        <v>20</v>
      </c>
      <c r="E414" s="12"/>
      <c r="F414" s="12">
        <v>2500</v>
      </c>
      <c r="G414" s="90">
        <f t="shared" si="13"/>
        <v>4.5297240492109223</v>
      </c>
      <c r="H414" s="90">
        <v>551.91</v>
      </c>
      <c r="I414" s="13">
        <f t="shared" si="14"/>
        <v>270572</v>
      </c>
      <c r="J414" s="11" t="s">
        <v>177</v>
      </c>
      <c r="K414" s="11" t="s">
        <v>22</v>
      </c>
      <c r="L414" s="14" t="s">
        <v>1117</v>
      </c>
      <c r="M414" s="14" t="s">
        <v>81</v>
      </c>
      <c r="N414" s="14" t="s">
        <v>1128</v>
      </c>
      <c r="O414" s="14" t="s">
        <v>1062</v>
      </c>
      <c r="P414" s="74"/>
      <c r="Q414" s="6"/>
    </row>
    <row r="415" spans="1:17">
      <c r="A415" s="79">
        <v>43656</v>
      </c>
      <c r="B415" s="11" t="s">
        <v>800</v>
      </c>
      <c r="C415" s="11" t="s">
        <v>801</v>
      </c>
      <c r="D415" s="14" t="s">
        <v>20</v>
      </c>
      <c r="E415" s="12"/>
      <c r="F415" s="12">
        <v>3000</v>
      </c>
      <c r="G415" s="90">
        <f t="shared" si="13"/>
        <v>5.4356688590531066</v>
      </c>
      <c r="H415" s="90">
        <v>551.91</v>
      </c>
      <c r="I415" s="13">
        <f t="shared" si="14"/>
        <v>267572</v>
      </c>
      <c r="J415" s="11" t="s">
        <v>177</v>
      </c>
      <c r="K415" s="11" t="s">
        <v>22</v>
      </c>
      <c r="L415" s="14" t="s">
        <v>1117</v>
      </c>
      <c r="M415" s="14" t="s">
        <v>81</v>
      </c>
      <c r="N415" s="14" t="s">
        <v>1128</v>
      </c>
      <c r="O415" s="14" t="s">
        <v>1062</v>
      </c>
      <c r="P415" s="74"/>
      <c r="Q415" s="6"/>
    </row>
    <row r="416" spans="1:17">
      <c r="A416" s="79">
        <v>43656</v>
      </c>
      <c r="B416" s="11" t="s">
        <v>802</v>
      </c>
      <c r="C416" s="11" t="s">
        <v>27</v>
      </c>
      <c r="D416" s="14" t="s">
        <v>20</v>
      </c>
      <c r="E416" s="12"/>
      <c r="F416" s="12">
        <v>500</v>
      </c>
      <c r="G416" s="90">
        <f t="shared" si="13"/>
        <v>0.90594480984218451</v>
      </c>
      <c r="H416" s="90">
        <v>551.91</v>
      </c>
      <c r="I416" s="13">
        <f t="shared" si="14"/>
        <v>267072</v>
      </c>
      <c r="J416" s="11" t="s">
        <v>177</v>
      </c>
      <c r="K416" s="11" t="s">
        <v>22</v>
      </c>
      <c r="L416" s="14" t="s">
        <v>1117</v>
      </c>
      <c r="M416" s="14" t="s">
        <v>81</v>
      </c>
      <c r="N416" s="14" t="s">
        <v>1128</v>
      </c>
      <c r="O416" s="14" t="s">
        <v>1062</v>
      </c>
      <c r="P416" s="74"/>
      <c r="Q416" s="6"/>
    </row>
    <row r="417" spans="1:17">
      <c r="A417" s="79">
        <v>43656</v>
      </c>
      <c r="B417" s="11" t="s">
        <v>803</v>
      </c>
      <c r="C417" s="11" t="s">
        <v>27</v>
      </c>
      <c r="D417" s="14" t="s">
        <v>20</v>
      </c>
      <c r="E417" s="12"/>
      <c r="F417" s="12">
        <v>1500</v>
      </c>
      <c r="G417" s="90">
        <f t="shared" si="13"/>
        <v>2.7178344295265533</v>
      </c>
      <c r="H417" s="90">
        <v>551.91</v>
      </c>
      <c r="I417" s="13">
        <f t="shared" si="14"/>
        <v>265572</v>
      </c>
      <c r="J417" s="11" t="s">
        <v>177</v>
      </c>
      <c r="K417" s="11" t="s">
        <v>22</v>
      </c>
      <c r="L417" s="14" t="s">
        <v>1117</v>
      </c>
      <c r="M417" s="14" t="s">
        <v>81</v>
      </c>
      <c r="N417" s="14" t="s">
        <v>1128</v>
      </c>
      <c r="O417" s="14" t="s">
        <v>1062</v>
      </c>
      <c r="P417" s="74"/>
      <c r="Q417" s="6"/>
    </row>
    <row r="418" spans="1:17">
      <c r="A418" s="79">
        <v>43656</v>
      </c>
      <c r="B418" s="11" t="s">
        <v>804</v>
      </c>
      <c r="C418" s="11" t="s">
        <v>801</v>
      </c>
      <c r="D418" s="14" t="s">
        <v>20</v>
      </c>
      <c r="E418" s="12"/>
      <c r="F418" s="12">
        <v>2500</v>
      </c>
      <c r="G418" s="90">
        <f t="shared" si="13"/>
        <v>4.5297240492109223</v>
      </c>
      <c r="H418" s="90">
        <v>551.91</v>
      </c>
      <c r="I418" s="13">
        <f t="shared" si="14"/>
        <v>263072</v>
      </c>
      <c r="J418" s="11" t="s">
        <v>177</v>
      </c>
      <c r="K418" s="11" t="s">
        <v>22</v>
      </c>
      <c r="L418" s="14" t="s">
        <v>1117</v>
      </c>
      <c r="M418" s="14" t="s">
        <v>81</v>
      </c>
      <c r="N418" s="14" t="s">
        <v>1128</v>
      </c>
      <c r="O418" s="14" t="s">
        <v>1062</v>
      </c>
      <c r="P418" s="74"/>
      <c r="Q418" s="6"/>
    </row>
    <row r="419" spans="1:17">
      <c r="A419" s="79">
        <v>43656</v>
      </c>
      <c r="B419" s="11" t="s">
        <v>805</v>
      </c>
      <c r="C419" s="11" t="s">
        <v>27</v>
      </c>
      <c r="D419" s="14" t="s">
        <v>20</v>
      </c>
      <c r="E419" s="12"/>
      <c r="F419" s="12">
        <v>1000</v>
      </c>
      <c r="G419" s="90">
        <f t="shared" si="13"/>
        <v>1.811889619684369</v>
      </c>
      <c r="H419" s="90">
        <v>551.91</v>
      </c>
      <c r="I419" s="13">
        <f t="shared" si="14"/>
        <v>262072</v>
      </c>
      <c r="J419" s="11" t="s">
        <v>177</v>
      </c>
      <c r="K419" s="11" t="s">
        <v>22</v>
      </c>
      <c r="L419" s="14" t="s">
        <v>1117</v>
      </c>
      <c r="M419" s="14" t="s">
        <v>81</v>
      </c>
      <c r="N419" s="14" t="s">
        <v>1128</v>
      </c>
      <c r="O419" s="14" t="s">
        <v>1062</v>
      </c>
      <c r="P419" s="74"/>
      <c r="Q419" s="6"/>
    </row>
    <row r="420" spans="1:17">
      <c r="A420" s="79">
        <v>43656</v>
      </c>
      <c r="B420" s="11" t="s">
        <v>806</v>
      </c>
      <c r="C420" s="11" t="s">
        <v>801</v>
      </c>
      <c r="D420" s="14" t="s">
        <v>20</v>
      </c>
      <c r="E420" s="12"/>
      <c r="F420" s="12">
        <v>4500</v>
      </c>
      <c r="G420" s="90">
        <f t="shared" si="13"/>
        <v>8.1535032885796603</v>
      </c>
      <c r="H420" s="90">
        <v>551.91</v>
      </c>
      <c r="I420" s="13">
        <f t="shared" si="14"/>
        <v>257572</v>
      </c>
      <c r="J420" s="11" t="s">
        <v>177</v>
      </c>
      <c r="K420" s="11" t="s">
        <v>22</v>
      </c>
      <c r="L420" s="14" t="s">
        <v>1117</v>
      </c>
      <c r="M420" s="14" t="s">
        <v>81</v>
      </c>
      <c r="N420" s="14" t="s">
        <v>1128</v>
      </c>
      <c r="O420" s="14" t="s">
        <v>1062</v>
      </c>
      <c r="P420" s="74"/>
      <c r="Q420" s="6"/>
    </row>
    <row r="421" spans="1:17">
      <c r="A421" s="79">
        <v>43656</v>
      </c>
      <c r="B421" s="11" t="s">
        <v>807</v>
      </c>
      <c r="C421" s="11" t="s">
        <v>27</v>
      </c>
      <c r="D421" s="14" t="s">
        <v>20</v>
      </c>
      <c r="E421" s="12"/>
      <c r="F421" s="12">
        <v>1000</v>
      </c>
      <c r="G421" s="90">
        <f t="shared" si="13"/>
        <v>1.811889619684369</v>
      </c>
      <c r="H421" s="90">
        <v>551.91</v>
      </c>
      <c r="I421" s="13">
        <f t="shared" si="14"/>
        <v>256572</v>
      </c>
      <c r="J421" s="11" t="s">
        <v>177</v>
      </c>
      <c r="K421" s="11" t="s">
        <v>22</v>
      </c>
      <c r="L421" s="14" t="s">
        <v>1117</v>
      </c>
      <c r="M421" s="14" t="s">
        <v>81</v>
      </c>
      <c r="N421" s="14" t="s">
        <v>1128</v>
      </c>
      <c r="O421" s="14" t="s">
        <v>1062</v>
      </c>
      <c r="P421" s="74"/>
      <c r="Q421" s="6"/>
    </row>
    <row r="422" spans="1:17">
      <c r="A422" s="79">
        <v>43656</v>
      </c>
      <c r="B422" s="11" t="s">
        <v>808</v>
      </c>
      <c r="C422" s="11" t="s">
        <v>27</v>
      </c>
      <c r="D422" s="14" t="s">
        <v>20</v>
      </c>
      <c r="E422" s="12"/>
      <c r="F422" s="12">
        <v>1000</v>
      </c>
      <c r="G422" s="90">
        <f t="shared" si="13"/>
        <v>1.811889619684369</v>
      </c>
      <c r="H422" s="90">
        <v>551.91</v>
      </c>
      <c r="I422" s="13">
        <f t="shared" si="14"/>
        <v>255572</v>
      </c>
      <c r="J422" s="11" t="s">
        <v>177</v>
      </c>
      <c r="K422" s="11" t="s">
        <v>22</v>
      </c>
      <c r="L422" s="14" t="s">
        <v>1117</v>
      </c>
      <c r="M422" s="14" t="s">
        <v>81</v>
      </c>
      <c r="N422" s="14" t="s">
        <v>1128</v>
      </c>
      <c r="O422" s="14" t="s">
        <v>1062</v>
      </c>
      <c r="P422" s="74"/>
      <c r="Q422" s="6"/>
    </row>
    <row r="423" spans="1:17">
      <c r="A423" s="79">
        <v>43656</v>
      </c>
      <c r="B423" s="14" t="s">
        <v>959</v>
      </c>
      <c r="C423" s="11" t="s">
        <v>27</v>
      </c>
      <c r="D423" s="14" t="s">
        <v>78</v>
      </c>
      <c r="E423" s="12"/>
      <c r="F423" s="16">
        <v>1000</v>
      </c>
      <c r="G423" s="90">
        <f t="shared" si="13"/>
        <v>1.7600675865953253</v>
      </c>
      <c r="H423" s="90">
        <v>568.16</v>
      </c>
      <c r="I423" s="13">
        <f t="shared" si="14"/>
        <v>254572</v>
      </c>
      <c r="J423" s="14" t="s">
        <v>655</v>
      </c>
      <c r="K423" s="14" t="s">
        <v>946</v>
      </c>
      <c r="L423" s="14" t="s">
        <v>1118</v>
      </c>
      <c r="M423" s="14" t="s">
        <v>81</v>
      </c>
      <c r="N423" s="14" t="s">
        <v>1128</v>
      </c>
      <c r="O423" s="14" t="s">
        <v>1062</v>
      </c>
      <c r="P423" s="74"/>
      <c r="Q423" s="6"/>
    </row>
    <row r="424" spans="1:17">
      <c r="A424" s="79">
        <v>43657</v>
      </c>
      <c r="B424" s="11" t="s">
        <v>42</v>
      </c>
      <c r="C424" s="11" t="s">
        <v>27</v>
      </c>
      <c r="D424" s="14" t="s">
        <v>20</v>
      </c>
      <c r="E424" s="12"/>
      <c r="F424" s="12">
        <v>500</v>
      </c>
      <c r="G424" s="90">
        <f t="shared" si="13"/>
        <v>0.90594480984218451</v>
      </c>
      <c r="H424" s="90">
        <v>551.91</v>
      </c>
      <c r="I424" s="13">
        <f t="shared" si="14"/>
        <v>254072</v>
      </c>
      <c r="J424" s="14" t="s">
        <v>21</v>
      </c>
      <c r="K424" s="11" t="s">
        <v>22</v>
      </c>
      <c r="L424" s="14" t="s">
        <v>1117</v>
      </c>
      <c r="M424" s="14" t="s">
        <v>81</v>
      </c>
      <c r="N424" s="14" t="s">
        <v>1128</v>
      </c>
      <c r="O424" s="14" t="s">
        <v>1062</v>
      </c>
      <c r="P424" s="74"/>
      <c r="Q424" s="6"/>
    </row>
    <row r="425" spans="1:17">
      <c r="A425" s="79">
        <v>43657</v>
      </c>
      <c r="B425" s="11" t="s">
        <v>43</v>
      </c>
      <c r="C425" s="11" t="s">
        <v>27</v>
      </c>
      <c r="D425" s="14" t="s">
        <v>20</v>
      </c>
      <c r="E425" s="12"/>
      <c r="F425" s="12">
        <v>3000</v>
      </c>
      <c r="G425" s="90">
        <f t="shared" si="13"/>
        <v>5.4356688590531066</v>
      </c>
      <c r="H425" s="90">
        <v>551.91</v>
      </c>
      <c r="I425" s="13">
        <f t="shared" si="14"/>
        <v>251072</v>
      </c>
      <c r="J425" s="14" t="s">
        <v>21</v>
      </c>
      <c r="K425" s="11" t="s">
        <v>22</v>
      </c>
      <c r="L425" s="14" t="s">
        <v>1117</v>
      </c>
      <c r="M425" s="14" t="s">
        <v>81</v>
      </c>
      <c r="N425" s="14" t="s">
        <v>1128</v>
      </c>
      <c r="O425" s="14" t="s">
        <v>1062</v>
      </c>
      <c r="P425" s="74"/>
      <c r="Q425" s="6"/>
    </row>
    <row r="426" spans="1:17">
      <c r="A426" s="79">
        <v>43657</v>
      </c>
      <c r="B426" s="11" t="s">
        <v>1057</v>
      </c>
      <c r="C426" s="11" t="s">
        <v>27</v>
      </c>
      <c r="D426" s="14" t="s">
        <v>20</v>
      </c>
      <c r="E426" s="12"/>
      <c r="F426" s="12">
        <v>5000</v>
      </c>
      <c r="G426" s="90">
        <f t="shared" si="13"/>
        <v>9.0594480984218446</v>
      </c>
      <c r="H426" s="90">
        <v>551.91</v>
      </c>
      <c r="I426" s="13">
        <f t="shared" si="14"/>
        <v>246072</v>
      </c>
      <c r="J426" s="14" t="s">
        <v>21</v>
      </c>
      <c r="K426" s="11" t="s">
        <v>22</v>
      </c>
      <c r="L426" s="14" t="s">
        <v>1117</v>
      </c>
      <c r="M426" s="14" t="s">
        <v>81</v>
      </c>
      <c r="N426" s="14" t="s">
        <v>1128</v>
      </c>
      <c r="O426" s="14" t="s">
        <v>1062</v>
      </c>
      <c r="P426" s="74"/>
      <c r="Q426" s="6"/>
    </row>
    <row r="427" spans="1:17">
      <c r="A427" s="79">
        <v>43657</v>
      </c>
      <c r="B427" s="11" t="s">
        <v>1058</v>
      </c>
      <c r="C427" s="11" t="s">
        <v>27</v>
      </c>
      <c r="D427" s="14" t="s">
        <v>20</v>
      </c>
      <c r="E427" s="12"/>
      <c r="F427" s="12">
        <v>500</v>
      </c>
      <c r="G427" s="90">
        <f t="shared" si="13"/>
        <v>0.90594480984218451</v>
      </c>
      <c r="H427" s="90">
        <v>551.91</v>
      </c>
      <c r="I427" s="13">
        <f t="shared" si="14"/>
        <v>245572</v>
      </c>
      <c r="J427" s="14" t="s">
        <v>21</v>
      </c>
      <c r="K427" s="11" t="s">
        <v>22</v>
      </c>
      <c r="L427" s="14" t="s">
        <v>1117</v>
      </c>
      <c r="M427" s="14" t="s">
        <v>81</v>
      </c>
      <c r="N427" s="14" t="s">
        <v>1128</v>
      </c>
      <c r="O427" s="14" t="s">
        <v>1062</v>
      </c>
      <c r="P427" s="74"/>
      <c r="Q427" s="6"/>
    </row>
    <row r="428" spans="1:17">
      <c r="A428" s="79">
        <v>43657</v>
      </c>
      <c r="B428" s="11" t="s">
        <v>44</v>
      </c>
      <c r="C428" s="11" t="s">
        <v>27</v>
      </c>
      <c r="D428" s="14" t="s">
        <v>20</v>
      </c>
      <c r="E428" s="12"/>
      <c r="F428" s="12">
        <v>500</v>
      </c>
      <c r="G428" s="90">
        <f t="shared" si="13"/>
        <v>0.90594480984218451</v>
      </c>
      <c r="H428" s="90">
        <v>551.91</v>
      </c>
      <c r="I428" s="13">
        <f t="shared" si="14"/>
        <v>245072</v>
      </c>
      <c r="J428" s="14" t="s">
        <v>21</v>
      </c>
      <c r="K428" s="11" t="s">
        <v>22</v>
      </c>
      <c r="L428" s="14" t="s">
        <v>1117</v>
      </c>
      <c r="M428" s="14" t="s">
        <v>81</v>
      </c>
      <c r="N428" s="14" t="s">
        <v>1128</v>
      </c>
      <c r="O428" s="14" t="s">
        <v>1062</v>
      </c>
      <c r="P428" s="74"/>
      <c r="Q428" s="6"/>
    </row>
    <row r="429" spans="1:17">
      <c r="A429" s="79">
        <v>43657</v>
      </c>
      <c r="B429" s="11" t="s">
        <v>45</v>
      </c>
      <c r="C429" s="11" t="s">
        <v>27</v>
      </c>
      <c r="D429" s="14" t="s">
        <v>20</v>
      </c>
      <c r="E429" s="12"/>
      <c r="F429" s="12">
        <v>10000</v>
      </c>
      <c r="G429" s="90">
        <f t="shared" si="13"/>
        <v>18.118896196843689</v>
      </c>
      <c r="H429" s="90">
        <v>551.91</v>
      </c>
      <c r="I429" s="13">
        <f t="shared" si="14"/>
        <v>235072</v>
      </c>
      <c r="J429" s="14" t="s">
        <v>21</v>
      </c>
      <c r="K429" s="11" t="s">
        <v>25</v>
      </c>
      <c r="L429" s="14" t="s">
        <v>1117</v>
      </c>
      <c r="M429" s="14" t="s">
        <v>81</v>
      </c>
      <c r="N429" s="14" t="s">
        <v>1128</v>
      </c>
      <c r="O429" s="14" t="s">
        <v>1063</v>
      </c>
      <c r="P429" s="74"/>
      <c r="Q429" s="6"/>
    </row>
    <row r="430" spans="1:17">
      <c r="A430" s="79">
        <v>43657</v>
      </c>
      <c r="B430" s="11" t="s">
        <v>46</v>
      </c>
      <c r="C430" s="11" t="s">
        <v>27</v>
      </c>
      <c r="D430" s="14" t="s">
        <v>20</v>
      </c>
      <c r="E430" s="12"/>
      <c r="F430" s="12">
        <v>2500</v>
      </c>
      <c r="G430" s="90">
        <f t="shared" si="13"/>
        <v>4.5297240492109223</v>
      </c>
      <c r="H430" s="90">
        <v>551.91</v>
      </c>
      <c r="I430" s="13">
        <f t="shared" si="14"/>
        <v>232572</v>
      </c>
      <c r="J430" s="14" t="s">
        <v>21</v>
      </c>
      <c r="K430" s="11" t="s">
        <v>22</v>
      </c>
      <c r="L430" s="14" t="s">
        <v>1117</v>
      </c>
      <c r="M430" s="14" t="s">
        <v>81</v>
      </c>
      <c r="N430" s="14" t="s">
        <v>1128</v>
      </c>
      <c r="O430" s="14" t="s">
        <v>1062</v>
      </c>
      <c r="P430" s="74"/>
      <c r="Q430" s="6"/>
    </row>
    <row r="431" spans="1:17">
      <c r="A431" s="79">
        <v>43657</v>
      </c>
      <c r="B431" s="11" t="s">
        <v>1111</v>
      </c>
      <c r="C431" s="11" t="s">
        <v>119</v>
      </c>
      <c r="D431" s="14" t="s">
        <v>20</v>
      </c>
      <c r="E431" s="12"/>
      <c r="F431" s="12">
        <v>60000</v>
      </c>
      <c r="G431" s="90">
        <f t="shared" si="13"/>
        <v>108.71337718106214</v>
      </c>
      <c r="H431" s="90">
        <v>551.91</v>
      </c>
      <c r="I431" s="13">
        <f t="shared" si="14"/>
        <v>172572</v>
      </c>
      <c r="J431" s="14" t="s">
        <v>21</v>
      </c>
      <c r="K431" s="11">
        <v>5</v>
      </c>
      <c r="L431" s="14" t="s">
        <v>1117</v>
      </c>
      <c r="M431" s="14" t="s">
        <v>81</v>
      </c>
      <c r="N431" s="14" t="s">
        <v>1127</v>
      </c>
      <c r="O431" s="14" t="s">
        <v>1063</v>
      </c>
      <c r="P431" s="94" t="s">
        <v>1173</v>
      </c>
      <c r="Q431" s="6"/>
    </row>
    <row r="432" spans="1:17">
      <c r="A432" s="79">
        <v>43657</v>
      </c>
      <c r="B432" s="11" t="s">
        <v>1112</v>
      </c>
      <c r="C432" s="11" t="s">
        <v>119</v>
      </c>
      <c r="D432" s="14" t="s">
        <v>20</v>
      </c>
      <c r="E432" s="12"/>
      <c r="F432" s="12">
        <v>15000</v>
      </c>
      <c r="G432" s="90">
        <f t="shared" si="13"/>
        <v>27.178344295265536</v>
      </c>
      <c r="H432" s="90">
        <v>551.91</v>
      </c>
      <c r="I432" s="13">
        <f t="shared" si="14"/>
        <v>157572</v>
      </c>
      <c r="J432" s="14" t="s">
        <v>21</v>
      </c>
      <c r="K432" s="11">
        <v>98</v>
      </c>
      <c r="L432" s="14" t="s">
        <v>1117</v>
      </c>
      <c r="M432" s="14" t="s">
        <v>81</v>
      </c>
      <c r="N432" s="14" t="s">
        <v>1128</v>
      </c>
      <c r="O432" s="14" t="s">
        <v>1063</v>
      </c>
      <c r="P432" s="74"/>
      <c r="Q432" s="6"/>
    </row>
    <row r="433" spans="1:17">
      <c r="A433" s="79">
        <v>43657</v>
      </c>
      <c r="B433" s="11" t="s">
        <v>1129</v>
      </c>
      <c r="C433" s="11" t="s">
        <v>119</v>
      </c>
      <c r="D433" s="14" t="s">
        <v>20</v>
      </c>
      <c r="E433" s="12"/>
      <c r="F433" s="12">
        <v>60000</v>
      </c>
      <c r="G433" s="90">
        <f t="shared" si="13"/>
        <v>105.84997530167243</v>
      </c>
      <c r="H433" s="90">
        <v>566.84</v>
      </c>
      <c r="I433" s="13">
        <f t="shared" si="14"/>
        <v>97572</v>
      </c>
      <c r="J433" s="14" t="s">
        <v>21</v>
      </c>
      <c r="K433" s="11" t="s">
        <v>22</v>
      </c>
      <c r="L433" s="14" t="s">
        <v>1197</v>
      </c>
      <c r="M433" s="14" t="s">
        <v>81</v>
      </c>
      <c r="N433" s="14" t="s">
        <v>1127</v>
      </c>
      <c r="O433" s="14" t="s">
        <v>1062</v>
      </c>
      <c r="P433" s="94" t="s">
        <v>1173</v>
      </c>
      <c r="Q433" s="6"/>
    </row>
    <row r="434" spans="1:17">
      <c r="A434" s="79">
        <v>43657</v>
      </c>
      <c r="B434" s="14" t="s">
        <v>161</v>
      </c>
      <c r="C434" s="14" t="s">
        <v>162</v>
      </c>
      <c r="D434" s="11" t="s">
        <v>78</v>
      </c>
      <c r="E434" s="15"/>
      <c r="F434" s="15">
        <v>12000</v>
      </c>
      <c r="G434" s="90">
        <f t="shared" si="13"/>
        <v>21.120811039143906</v>
      </c>
      <c r="H434" s="90">
        <v>568.16</v>
      </c>
      <c r="I434" s="13">
        <f t="shared" si="14"/>
        <v>85572</v>
      </c>
      <c r="J434" s="14" t="s">
        <v>38</v>
      </c>
      <c r="K434" s="14">
        <v>1</v>
      </c>
      <c r="L434" s="14" t="s">
        <v>1118</v>
      </c>
      <c r="M434" s="14" t="s">
        <v>81</v>
      </c>
      <c r="N434" s="14" t="s">
        <v>1128</v>
      </c>
      <c r="O434" s="14" t="s">
        <v>1063</v>
      </c>
      <c r="P434" s="74"/>
      <c r="Q434" s="6"/>
    </row>
    <row r="435" spans="1:17">
      <c r="A435" s="79">
        <v>43657</v>
      </c>
      <c r="B435" s="14" t="s">
        <v>163</v>
      </c>
      <c r="C435" s="14" t="s">
        <v>162</v>
      </c>
      <c r="D435" s="11" t="s">
        <v>78</v>
      </c>
      <c r="E435" s="15"/>
      <c r="F435" s="15">
        <v>15000</v>
      </c>
      <c r="G435" s="90">
        <f t="shared" si="13"/>
        <v>26.401013798929881</v>
      </c>
      <c r="H435" s="90">
        <v>568.16</v>
      </c>
      <c r="I435" s="13">
        <f t="shared" si="14"/>
        <v>70572</v>
      </c>
      <c r="J435" s="14" t="s">
        <v>38</v>
      </c>
      <c r="K435" s="14" t="s">
        <v>80</v>
      </c>
      <c r="L435" s="14" t="s">
        <v>1118</v>
      </c>
      <c r="M435" s="14" t="s">
        <v>81</v>
      </c>
      <c r="N435" s="14" t="s">
        <v>1128</v>
      </c>
      <c r="O435" s="14" t="s">
        <v>1063</v>
      </c>
      <c r="P435" s="74"/>
      <c r="Q435" s="6"/>
    </row>
    <row r="436" spans="1:17">
      <c r="A436" s="79">
        <v>43657</v>
      </c>
      <c r="B436" s="11" t="s">
        <v>198</v>
      </c>
      <c r="C436" s="11" t="s">
        <v>27</v>
      </c>
      <c r="D436" s="11" t="s">
        <v>78</v>
      </c>
      <c r="E436" s="12"/>
      <c r="F436" s="12">
        <v>500</v>
      </c>
      <c r="G436" s="90">
        <f t="shared" si="13"/>
        <v>0.88003379329766263</v>
      </c>
      <c r="H436" s="90">
        <v>568.16</v>
      </c>
      <c r="I436" s="13">
        <f t="shared" si="14"/>
        <v>70072</v>
      </c>
      <c r="J436" s="11" t="s">
        <v>186</v>
      </c>
      <c r="K436" s="11" t="s">
        <v>83</v>
      </c>
      <c r="L436" s="14" t="s">
        <v>1118</v>
      </c>
      <c r="M436" s="14" t="s">
        <v>81</v>
      </c>
      <c r="N436" s="14" t="s">
        <v>1128</v>
      </c>
      <c r="O436" s="14" t="s">
        <v>1062</v>
      </c>
      <c r="P436" s="74"/>
      <c r="Q436" s="6"/>
    </row>
    <row r="437" spans="1:17">
      <c r="A437" s="79">
        <v>43657</v>
      </c>
      <c r="B437" s="11" t="s">
        <v>218</v>
      </c>
      <c r="C437" s="11" t="s">
        <v>27</v>
      </c>
      <c r="D437" s="11" t="s">
        <v>78</v>
      </c>
      <c r="E437" s="12"/>
      <c r="F437" s="12">
        <v>500</v>
      </c>
      <c r="G437" s="90">
        <f t="shared" si="13"/>
        <v>0.88003379329766263</v>
      </c>
      <c r="H437" s="90">
        <v>568.16</v>
      </c>
      <c r="I437" s="13">
        <f t="shared" si="14"/>
        <v>69572</v>
      </c>
      <c r="J437" s="11" t="s">
        <v>186</v>
      </c>
      <c r="K437" s="11" t="s">
        <v>83</v>
      </c>
      <c r="L437" s="14" t="s">
        <v>1118</v>
      </c>
      <c r="M437" s="14" t="s">
        <v>81</v>
      </c>
      <c r="N437" s="14" t="s">
        <v>1128</v>
      </c>
      <c r="O437" s="14" t="s">
        <v>1062</v>
      </c>
      <c r="P437" s="74"/>
      <c r="Q437" s="6"/>
    </row>
    <row r="438" spans="1:17">
      <c r="A438" s="79">
        <v>43657</v>
      </c>
      <c r="B438" s="11" t="s">
        <v>219</v>
      </c>
      <c r="C438" s="11" t="s">
        <v>27</v>
      </c>
      <c r="D438" s="11" t="s">
        <v>78</v>
      </c>
      <c r="E438" s="12"/>
      <c r="F438" s="12">
        <v>500</v>
      </c>
      <c r="G438" s="90">
        <f t="shared" si="13"/>
        <v>0.88003379329766263</v>
      </c>
      <c r="H438" s="90">
        <v>568.16</v>
      </c>
      <c r="I438" s="13">
        <f t="shared" si="14"/>
        <v>69072</v>
      </c>
      <c r="J438" s="11" t="s">
        <v>186</v>
      </c>
      <c r="K438" s="11" t="s">
        <v>83</v>
      </c>
      <c r="L438" s="14" t="s">
        <v>1118</v>
      </c>
      <c r="M438" s="14" t="s">
        <v>81</v>
      </c>
      <c r="N438" s="14" t="s">
        <v>1128</v>
      </c>
      <c r="O438" s="14" t="s">
        <v>1062</v>
      </c>
      <c r="P438" s="74"/>
      <c r="Q438" s="6"/>
    </row>
    <row r="439" spans="1:17">
      <c r="A439" s="79">
        <v>43657</v>
      </c>
      <c r="B439" s="11" t="s">
        <v>1052</v>
      </c>
      <c r="C439" s="11" t="s">
        <v>1051</v>
      </c>
      <c r="D439" s="11" t="s">
        <v>78</v>
      </c>
      <c r="E439" s="12"/>
      <c r="F439" s="12">
        <v>60000</v>
      </c>
      <c r="G439" s="90">
        <f t="shared" si="13"/>
        <v>105.60405519571952</v>
      </c>
      <c r="H439" s="90">
        <v>568.16</v>
      </c>
      <c r="I439" s="13">
        <f t="shared" si="14"/>
        <v>9072</v>
      </c>
      <c r="J439" s="11" t="s">
        <v>186</v>
      </c>
      <c r="K439" s="11">
        <v>13</v>
      </c>
      <c r="L439" s="14" t="s">
        <v>1118</v>
      </c>
      <c r="M439" s="14" t="s">
        <v>81</v>
      </c>
      <c r="N439" s="14" t="s">
        <v>1127</v>
      </c>
      <c r="O439" s="14" t="s">
        <v>1063</v>
      </c>
      <c r="P439" s="94" t="s">
        <v>1171</v>
      </c>
      <c r="Q439" s="6"/>
    </row>
    <row r="440" spans="1:17">
      <c r="A440" s="79">
        <v>43657</v>
      </c>
      <c r="B440" s="11" t="s">
        <v>220</v>
      </c>
      <c r="C440" s="11" t="s">
        <v>27</v>
      </c>
      <c r="D440" s="11" t="s">
        <v>78</v>
      </c>
      <c r="E440" s="12"/>
      <c r="F440" s="12">
        <v>500</v>
      </c>
      <c r="G440" s="90">
        <f t="shared" si="13"/>
        <v>0.88003379329766263</v>
      </c>
      <c r="H440" s="90">
        <v>568.16</v>
      </c>
      <c r="I440" s="13">
        <f t="shared" si="14"/>
        <v>8572</v>
      </c>
      <c r="J440" s="11" t="s">
        <v>186</v>
      </c>
      <c r="K440" s="11" t="s">
        <v>83</v>
      </c>
      <c r="L440" s="14" t="s">
        <v>1118</v>
      </c>
      <c r="M440" s="14" t="s">
        <v>81</v>
      </c>
      <c r="N440" s="14" t="s">
        <v>1128</v>
      </c>
      <c r="O440" s="14" t="s">
        <v>1062</v>
      </c>
      <c r="P440" s="74"/>
      <c r="Q440" s="6"/>
    </row>
    <row r="441" spans="1:17">
      <c r="A441" s="79">
        <v>43657</v>
      </c>
      <c r="B441" s="11" t="s">
        <v>201</v>
      </c>
      <c r="C441" s="11" t="s">
        <v>27</v>
      </c>
      <c r="D441" s="11" t="s">
        <v>78</v>
      </c>
      <c r="E441" s="12"/>
      <c r="F441" s="12">
        <v>500</v>
      </c>
      <c r="G441" s="90">
        <f t="shared" si="13"/>
        <v>0.88003379329766263</v>
      </c>
      <c r="H441" s="90">
        <v>568.16</v>
      </c>
      <c r="I441" s="13">
        <f t="shared" si="14"/>
        <v>8072</v>
      </c>
      <c r="J441" s="11" t="s">
        <v>186</v>
      </c>
      <c r="K441" s="11" t="s">
        <v>83</v>
      </c>
      <c r="L441" s="14" t="s">
        <v>1118</v>
      </c>
      <c r="M441" s="14" t="s">
        <v>81</v>
      </c>
      <c r="N441" s="14" t="s">
        <v>1128</v>
      </c>
      <c r="O441" s="14" t="s">
        <v>1062</v>
      </c>
      <c r="P441" s="74"/>
      <c r="Q441" s="6"/>
    </row>
    <row r="442" spans="1:17">
      <c r="A442" s="79">
        <v>43657</v>
      </c>
      <c r="B442" s="11" t="s">
        <v>221</v>
      </c>
      <c r="C442" s="11" t="s">
        <v>27</v>
      </c>
      <c r="D442" s="11" t="s">
        <v>78</v>
      </c>
      <c r="E442" s="12"/>
      <c r="F442" s="12">
        <v>500</v>
      </c>
      <c r="G442" s="90">
        <f t="shared" si="13"/>
        <v>0.88003379329766263</v>
      </c>
      <c r="H442" s="90">
        <v>568.16</v>
      </c>
      <c r="I442" s="13">
        <f t="shared" si="14"/>
        <v>7572</v>
      </c>
      <c r="J442" s="11" t="s">
        <v>186</v>
      </c>
      <c r="K442" s="11" t="s">
        <v>83</v>
      </c>
      <c r="L442" s="14" t="s">
        <v>1118</v>
      </c>
      <c r="M442" s="14" t="s">
        <v>81</v>
      </c>
      <c r="N442" s="14" t="s">
        <v>1128</v>
      </c>
      <c r="O442" s="14" t="s">
        <v>1062</v>
      </c>
      <c r="P442" s="74"/>
      <c r="Q442" s="6"/>
    </row>
    <row r="443" spans="1:17">
      <c r="A443" s="79">
        <v>43657</v>
      </c>
      <c r="B443" s="11" t="s">
        <v>216</v>
      </c>
      <c r="C443" s="11" t="s">
        <v>27</v>
      </c>
      <c r="D443" s="11" t="s">
        <v>78</v>
      </c>
      <c r="E443" s="12"/>
      <c r="F443" s="12">
        <v>500</v>
      </c>
      <c r="G443" s="90">
        <f t="shared" si="13"/>
        <v>0.88003379329766263</v>
      </c>
      <c r="H443" s="90">
        <v>568.16</v>
      </c>
      <c r="I443" s="13">
        <f t="shared" si="14"/>
        <v>7072</v>
      </c>
      <c r="J443" s="11" t="s">
        <v>186</v>
      </c>
      <c r="K443" s="11" t="s">
        <v>83</v>
      </c>
      <c r="L443" s="14" t="s">
        <v>1118</v>
      </c>
      <c r="M443" s="14" t="s">
        <v>81</v>
      </c>
      <c r="N443" s="14" t="s">
        <v>1128</v>
      </c>
      <c r="O443" s="14" t="s">
        <v>1062</v>
      </c>
      <c r="P443" s="74"/>
      <c r="Q443" s="6"/>
    </row>
    <row r="444" spans="1:17">
      <c r="A444" s="79">
        <v>43657</v>
      </c>
      <c r="B444" s="14" t="s">
        <v>1045</v>
      </c>
      <c r="C444" s="14" t="s">
        <v>174</v>
      </c>
      <c r="D444" s="14" t="s">
        <v>172</v>
      </c>
      <c r="E444" s="15"/>
      <c r="F444" s="15">
        <v>400</v>
      </c>
      <c r="G444" s="90">
        <f t="shared" si="13"/>
        <v>0.70566650201114944</v>
      </c>
      <c r="H444" s="90">
        <v>566.84</v>
      </c>
      <c r="I444" s="13">
        <f t="shared" si="14"/>
        <v>6672</v>
      </c>
      <c r="J444" s="14" t="s">
        <v>24</v>
      </c>
      <c r="K444" s="14" t="s">
        <v>1086</v>
      </c>
      <c r="L444" s="14" t="s">
        <v>1197</v>
      </c>
      <c r="M444" s="14" t="s">
        <v>81</v>
      </c>
      <c r="N444" s="14" t="s">
        <v>1128</v>
      </c>
      <c r="O444" s="14" t="s">
        <v>1063</v>
      </c>
      <c r="P444" s="74"/>
      <c r="Q444" s="6"/>
    </row>
    <row r="445" spans="1:17">
      <c r="A445" s="79">
        <v>43657</v>
      </c>
      <c r="B445" s="14" t="s">
        <v>281</v>
      </c>
      <c r="C445" s="14" t="s">
        <v>162</v>
      </c>
      <c r="D445" s="14" t="s">
        <v>180</v>
      </c>
      <c r="E445" s="15"/>
      <c r="F445" s="15">
        <v>10000</v>
      </c>
      <c r="G445" s="90">
        <f t="shared" si="13"/>
        <v>17.600675865953253</v>
      </c>
      <c r="H445" s="90">
        <v>568.16</v>
      </c>
      <c r="I445" s="13">
        <f t="shared" si="14"/>
        <v>-3328</v>
      </c>
      <c r="J445" s="14" t="s">
        <v>24</v>
      </c>
      <c r="K445" s="14" t="s">
        <v>80</v>
      </c>
      <c r="L445" s="14" t="s">
        <v>1118</v>
      </c>
      <c r="M445" s="14" t="s">
        <v>81</v>
      </c>
      <c r="N445" s="14" t="s">
        <v>1128</v>
      </c>
      <c r="O445" s="14" t="s">
        <v>1063</v>
      </c>
      <c r="P445" s="74"/>
      <c r="Q445" s="6"/>
    </row>
    <row r="446" spans="1:17">
      <c r="A446" s="79">
        <v>43657</v>
      </c>
      <c r="B446" s="14" t="s">
        <v>282</v>
      </c>
      <c r="C446" s="14" t="s">
        <v>162</v>
      </c>
      <c r="D446" s="11" t="s">
        <v>78</v>
      </c>
      <c r="E446" s="15"/>
      <c r="F446" s="15">
        <v>15000</v>
      </c>
      <c r="G446" s="90">
        <f t="shared" si="13"/>
        <v>26.401013798929881</v>
      </c>
      <c r="H446" s="90">
        <v>568.16</v>
      </c>
      <c r="I446" s="13">
        <f t="shared" si="14"/>
        <v>-18328</v>
      </c>
      <c r="J446" s="14" t="s">
        <v>24</v>
      </c>
      <c r="K446" s="14" t="s">
        <v>80</v>
      </c>
      <c r="L446" s="14" t="s">
        <v>1118</v>
      </c>
      <c r="M446" s="14" t="s">
        <v>81</v>
      </c>
      <c r="N446" s="14" t="s">
        <v>1128</v>
      </c>
      <c r="O446" s="14" t="s">
        <v>1063</v>
      </c>
      <c r="P446" s="74"/>
      <c r="Q446" s="6"/>
    </row>
    <row r="447" spans="1:17">
      <c r="A447" s="79">
        <v>43657</v>
      </c>
      <c r="B447" s="14" t="s">
        <v>1001</v>
      </c>
      <c r="C447" s="14" t="s">
        <v>162</v>
      </c>
      <c r="D447" s="11" t="s">
        <v>78</v>
      </c>
      <c r="E447" s="15"/>
      <c r="F447" s="15">
        <v>20000</v>
      </c>
      <c r="G447" s="90">
        <f t="shared" si="13"/>
        <v>35.201351731906506</v>
      </c>
      <c r="H447" s="90">
        <v>568.16</v>
      </c>
      <c r="I447" s="13">
        <f t="shared" si="14"/>
        <v>-38328</v>
      </c>
      <c r="J447" s="14" t="s">
        <v>24</v>
      </c>
      <c r="K447" s="14" t="s">
        <v>80</v>
      </c>
      <c r="L447" s="14" t="s">
        <v>1118</v>
      </c>
      <c r="M447" s="14" t="s">
        <v>81</v>
      </c>
      <c r="N447" s="14" t="s">
        <v>1128</v>
      </c>
      <c r="O447" s="14" t="s">
        <v>1063</v>
      </c>
      <c r="P447" s="74"/>
      <c r="Q447" s="6"/>
    </row>
    <row r="448" spans="1:17">
      <c r="A448" s="79">
        <v>43657</v>
      </c>
      <c r="B448" s="14" t="s">
        <v>283</v>
      </c>
      <c r="C448" s="14" t="s">
        <v>162</v>
      </c>
      <c r="D448" s="11" t="s">
        <v>78</v>
      </c>
      <c r="E448" s="15"/>
      <c r="F448" s="15">
        <v>20000</v>
      </c>
      <c r="G448" s="90">
        <f t="shared" si="13"/>
        <v>35.201351731906506</v>
      </c>
      <c r="H448" s="90">
        <v>568.16</v>
      </c>
      <c r="I448" s="13">
        <f t="shared" si="14"/>
        <v>-58328</v>
      </c>
      <c r="J448" s="14" t="s">
        <v>24</v>
      </c>
      <c r="K448" s="14" t="s">
        <v>80</v>
      </c>
      <c r="L448" s="14" t="s">
        <v>1118</v>
      </c>
      <c r="M448" s="14" t="s">
        <v>81</v>
      </c>
      <c r="N448" s="14" t="s">
        <v>1128</v>
      </c>
      <c r="O448" s="14" t="s">
        <v>1063</v>
      </c>
      <c r="P448" s="74"/>
      <c r="Q448" s="6"/>
    </row>
    <row r="449" spans="1:17">
      <c r="A449" s="79">
        <v>43657</v>
      </c>
      <c r="B449" s="14" t="s">
        <v>284</v>
      </c>
      <c r="C449" s="14" t="s">
        <v>162</v>
      </c>
      <c r="D449" s="11" t="s">
        <v>78</v>
      </c>
      <c r="E449" s="15"/>
      <c r="F449" s="15">
        <v>15000</v>
      </c>
      <c r="G449" s="90">
        <f t="shared" si="13"/>
        <v>26.401013798929881</v>
      </c>
      <c r="H449" s="90">
        <v>568.16</v>
      </c>
      <c r="I449" s="13">
        <f t="shared" si="14"/>
        <v>-73328</v>
      </c>
      <c r="J449" s="14" t="s">
        <v>24</v>
      </c>
      <c r="K449" s="14" t="s">
        <v>80</v>
      </c>
      <c r="L449" s="14" t="s">
        <v>1118</v>
      </c>
      <c r="M449" s="14" t="s">
        <v>81</v>
      </c>
      <c r="N449" s="14" t="s">
        <v>1128</v>
      </c>
      <c r="O449" s="14" t="s">
        <v>1063</v>
      </c>
      <c r="P449" s="74"/>
      <c r="Q449" s="6"/>
    </row>
    <row r="450" spans="1:17">
      <c r="A450" s="79">
        <v>43657</v>
      </c>
      <c r="B450" s="14" t="s">
        <v>285</v>
      </c>
      <c r="C450" s="14" t="s">
        <v>162</v>
      </c>
      <c r="D450" s="11" t="s">
        <v>78</v>
      </c>
      <c r="E450" s="15"/>
      <c r="F450" s="15">
        <v>5000</v>
      </c>
      <c r="G450" s="90">
        <f t="shared" si="13"/>
        <v>8.8003379329766265</v>
      </c>
      <c r="H450" s="90">
        <v>568.16</v>
      </c>
      <c r="I450" s="13">
        <f t="shared" si="14"/>
        <v>-78328</v>
      </c>
      <c r="J450" s="14" t="s">
        <v>24</v>
      </c>
      <c r="K450" s="14" t="s">
        <v>80</v>
      </c>
      <c r="L450" s="14" t="s">
        <v>1118</v>
      </c>
      <c r="M450" s="14" t="s">
        <v>81</v>
      </c>
      <c r="N450" s="14" t="s">
        <v>1128</v>
      </c>
      <c r="O450" s="14" t="s">
        <v>1063</v>
      </c>
      <c r="P450" s="74"/>
      <c r="Q450" s="6"/>
    </row>
    <row r="451" spans="1:17">
      <c r="A451" s="79">
        <v>43657</v>
      </c>
      <c r="B451" s="14" t="s">
        <v>1039</v>
      </c>
      <c r="C451" s="14" t="s">
        <v>171</v>
      </c>
      <c r="D451" s="14" t="s">
        <v>172</v>
      </c>
      <c r="E451" s="15"/>
      <c r="F451" s="15">
        <v>72000</v>
      </c>
      <c r="G451" s="90">
        <f t="shared" si="13"/>
        <v>127.0199703620069</v>
      </c>
      <c r="H451" s="90">
        <v>566.84</v>
      </c>
      <c r="I451" s="13">
        <f t="shared" si="14"/>
        <v>-150328</v>
      </c>
      <c r="J451" s="14" t="s">
        <v>24</v>
      </c>
      <c r="K451" s="14" t="s">
        <v>80</v>
      </c>
      <c r="L451" s="14" t="s">
        <v>1197</v>
      </c>
      <c r="M451" s="14" t="s">
        <v>81</v>
      </c>
      <c r="N451" s="14" t="s">
        <v>1128</v>
      </c>
      <c r="O451" s="14" t="s">
        <v>1063</v>
      </c>
      <c r="P451" s="74"/>
      <c r="Q451" s="6"/>
    </row>
    <row r="452" spans="1:17">
      <c r="A452" s="79">
        <v>43657</v>
      </c>
      <c r="B452" s="14" t="s">
        <v>314</v>
      </c>
      <c r="C452" s="11" t="s">
        <v>27</v>
      </c>
      <c r="D452" s="14" t="s">
        <v>180</v>
      </c>
      <c r="E452" s="15"/>
      <c r="F452" s="15">
        <v>1000</v>
      </c>
      <c r="G452" s="90">
        <f t="shared" si="13"/>
        <v>1.7600675865953253</v>
      </c>
      <c r="H452" s="90">
        <v>568.16</v>
      </c>
      <c r="I452" s="13">
        <f t="shared" si="14"/>
        <v>-151328</v>
      </c>
      <c r="J452" s="14" t="s">
        <v>179</v>
      </c>
      <c r="K452" s="14" t="s">
        <v>83</v>
      </c>
      <c r="L452" s="14" t="s">
        <v>1118</v>
      </c>
      <c r="M452" s="14" t="s">
        <v>81</v>
      </c>
      <c r="N452" s="14" t="s">
        <v>1128</v>
      </c>
      <c r="O452" s="14" t="s">
        <v>1062</v>
      </c>
      <c r="P452" s="74"/>
      <c r="Q452" s="6"/>
    </row>
    <row r="453" spans="1:17">
      <c r="A453" s="79">
        <v>43657</v>
      </c>
      <c r="B453" s="14" t="s">
        <v>315</v>
      </c>
      <c r="C453" s="11" t="s">
        <v>141</v>
      </c>
      <c r="D453" s="11" t="s">
        <v>172</v>
      </c>
      <c r="E453" s="15"/>
      <c r="F453" s="15">
        <v>19500</v>
      </c>
      <c r="G453" s="90">
        <f t="shared" si="13"/>
        <v>34.40124197304354</v>
      </c>
      <c r="H453" s="90">
        <v>566.84</v>
      </c>
      <c r="I453" s="13">
        <f t="shared" si="14"/>
        <v>-170828</v>
      </c>
      <c r="J453" s="14" t="s">
        <v>179</v>
      </c>
      <c r="K453" s="14">
        <v>77</v>
      </c>
      <c r="L453" s="14" t="s">
        <v>1197</v>
      </c>
      <c r="M453" s="14" t="s">
        <v>81</v>
      </c>
      <c r="N453" s="14" t="s">
        <v>1128</v>
      </c>
      <c r="O453" s="14" t="s">
        <v>1063</v>
      </c>
      <c r="P453" s="74"/>
      <c r="Q453" s="6"/>
    </row>
    <row r="454" spans="1:17">
      <c r="A454" s="79">
        <v>43657</v>
      </c>
      <c r="B454" s="14" t="s">
        <v>316</v>
      </c>
      <c r="C454" s="11" t="s">
        <v>27</v>
      </c>
      <c r="D454" s="14" t="s">
        <v>180</v>
      </c>
      <c r="E454" s="15"/>
      <c r="F454" s="15">
        <v>1000</v>
      </c>
      <c r="G454" s="90">
        <f t="shared" si="13"/>
        <v>1.7600675865953253</v>
      </c>
      <c r="H454" s="90">
        <v>568.16</v>
      </c>
      <c r="I454" s="13">
        <f t="shared" si="14"/>
        <v>-171828</v>
      </c>
      <c r="J454" s="14" t="s">
        <v>179</v>
      </c>
      <c r="K454" s="14" t="s">
        <v>83</v>
      </c>
      <c r="L454" s="14" t="s">
        <v>1118</v>
      </c>
      <c r="M454" s="14" t="s">
        <v>81</v>
      </c>
      <c r="N454" s="14" t="s">
        <v>1128</v>
      </c>
      <c r="O454" s="14" t="s">
        <v>1062</v>
      </c>
      <c r="P454" s="74"/>
      <c r="Q454" s="6"/>
    </row>
    <row r="455" spans="1:17">
      <c r="A455" s="79">
        <v>43657</v>
      </c>
      <c r="B455" s="14" t="s">
        <v>384</v>
      </c>
      <c r="C455" s="11" t="s">
        <v>27</v>
      </c>
      <c r="D455" s="14" t="s">
        <v>20</v>
      </c>
      <c r="E455" s="12"/>
      <c r="F455" s="12">
        <v>750</v>
      </c>
      <c r="G455" s="90">
        <f t="shared" si="13"/>
        <v>1.3589172147632766</v>
      </c>
      <c r="H455" s="90">
        <v>551.91</v>
      </c>
      <c r="I455" s="13">
        <f t="shared" si="14"/>
        <v>-172578</v>
      </c>
      <c r="J455" s="14" t="s">
        <v>335</v>
      </c>
      <c r="K455" s="11" t="s">
        <v>83</v>
      </c>
      <c r="L455" s="14" t="s">
        <v>1117</v>
      </c>
      <c r="M455" s="14" t="s">
        <v>81</v>
      </c>
      <c r="N455" s="14" t="s">
        <v>1128</v>
      </c>
      <c r="O455" s="14" t="s">
        <v>1062</v>
      </c>
      <c r="P455" s="74"/>
      <c r="Q455" s="6"/>
    </row>
    <row r="456" spans="1:17">
      <c r="A456" s="79">
        <v>43657</v>
      </c>
      <c r="B456" s="14" t="s">
        <v>385</v>
      </c>
      <c r="C456" s="11" t="s">
        <v>27</v>
      </c>
      <c r="D456" s="14" t="s">
        <v>20</v>
      </c>
      <c r="E456" s="12"/>
      <c r="F456" s="12">
        <v>3000</v>
      </c>
      <c r="G456" s="90">
        <f t="shared" si="13"/>
        <v>5.4356688590531066</v>
      </c>
      <c r="H456" s="90">
        <v>551.91</v>
      </c>
      <c r="I456" s="13">
        <f t="shared" si="14"/>
        <v>-175578</v>
      </c>
      <c r="J456" s="14" t="s">
        <v>335</v>
      </c>
      <c r="K456" s="11" t="s">
        <v>83</v>
      </c>
      <c r="L456" s="14" t="s">
        <v>1117</v>
      </c>
      <c r="M456" s="14" t="s">
        <v>81</v>
      </c>
      <c r="N456" s="14" t="s">
        <v>1128</v>
      </c>
      <c r="O456" s="14" t="s">
        <v>1062</v>
      </c>
      <c r="P456" s="74"/>
      <c r="Q456" s="6"/>
    </row>
    <row r="457" spans="1:17">
      <c r="A457" s="79">
        <v>43657</v>
      </c>
      <c r="B457" s="14" t="s">
        <v>386</v>
      </c>
      <c r="C457" s="14" t="s">
        <v>350</v>
      </c>
      <c r="D457" s="14" t="s">
        <v>20</v>
      </c>
      <c r="E457" s="12"/>
      <c r="F457" s="12">
        <v>2500</v>
      </c>
      <c r="G457" s="90">
        <f t="shared" si="13"/>
        <v>4.5297240492109223</v>
      </c>
      <c r="H457" s="90">
        <v>551.91</v>
      </c>
      <c r="I457" s="13">
        <f t="shared" si="14"/>
        <v>-178078</v>
      </c>
      <c r="J457" s="14" t="s">
        <v>335</v>
      </c>
      <c r="K457" s="11" t="s">
        <v>83</v>
      </c>
      <c r="L457" s="14" t="s">
        <v>1117</v>
      </c>
      <c r="M457" s="14" t="s">
        <v>81</v>
      </c>
      <c r="N457" s="14" t="s">
        <v>1128</v>
      </c>
      <c r="O457" s="14" t="s">
        <v>1062</v>
      </c>
      <c r="P457" s="74"/>
      <c r="Q457" s="6"/>
    </row>
    <row r="458" spans="1:17">
      <c r="A458" s="79">
        <v>43657</v>
      </c>
      <c r="B458" s="14" t="s">
        <v>387</v>
      </c>
      <c r="C458" s="11" t="s">
        <v>27</v>
      </c>
      <c r="D458" s="14" t="s">
        <v>20</v>
      </c>
      <c r="E458" s="12"/>
      <c r="F458" s="12">
        <v>3000</v>
      </c>
      <c r="G458" s="90">
        <f t="shared" si="13"/>
        <v>5.4356688590531066</v>
      </c>
      <c r="H458" s="90">
        <v>551.91</v>
      </c>
      <c r="I458" s="13">
        <f t="shared" si="14"/>
        <v>-181078</v>
      </c>
      <c r="J458" s="14" t="s">
        <v>335</v>
      </c>
      <c r="K458" s="11" t="s">
        <v>83</v>
      </c>
      <c r="L458" s="14" t="s">
        <v>1117</v>
      </c>
      <c r="M458" s="14" t="s">
        <v>81</v>
      </c>
      <c r="N458" s="14" t="s">
        <v>1128</v>
      </c>
      <c r="O458" s="14" t="s">
        <v>1062</v>
      </c>
      <c r="P458" s="74"/>
      <c r="Q458" s="6"/>
    </row>
    <row r="459" spans="1:17">
      <c r="A459" s="79">
        <v>43657</v>
      </c>
      <c r="B459" s="14" t="s">
        <v>388</v>
      </c>
      <c r="C459" s="11" t="s">
        <v>27</v>
      </c>
      <c r="D459" s="14" t="s">
        <v>20</v>
      </c>
      <c r="E459" s="12"/>
      <c r="F459" s="12">
        <v>500</v>
      </c>
      <c r="G459" s="90">
        <f t="shared" si="13"/>
        <v>0.90594480984218451</v>
      </c>
      <c r="H459" s="90">
        <v>551.91</v>
      </c>
      <c r="I459" s="13">
        <f t="shared" si="14"/>
        <v>-181578</v>
      </c>
      <c r="J459" s="14" t="s">
        <v>335</v>
      </c>
      <c r="K459" s="11" t="s">
        <v>83</v>
      </c>
      <c r="L459" s="14" t="s">
        <v>1117</v>
      </c>
      <c r="M459" s="14" t="s">
        <v>81</v>
      </c>
      <c r="N459" s="14" t="s">
        <v>1128</v>
      </c>
      <c r="O459" s="14" t="s">
        <v>1062</v>
      </c>
      <c r="P459" s="74"/>
      <c r="Q459" s="6"/>
    </row>
    <row r="460" spans="1:17">
      <c r="A460" s="79">
        <v>43657</v>
      </c>
      <c r="B460" s="14" t="s">
        <v>389</v>
      </c>
      <c r="C460" s="11" t="s">
        <v>27</v>
      </c>
      <c r="D460" s="14" t="s">
        <v>20</v>
      </c>
      <c r="E460" s="12"/>
      <c r="F460" s="12">
        <v>1000</v>
      </c>
      <c r="G460" s="90">
        <f t="shared" ref="G460:G523" si="15">+F460/H460</f>
        <v>1.811889619684369</v>
      </c>
      <c r="H460" s="90">
        <v>551.91</v>
      </c>
      <c r="I460" s="13">
        <f t="shared" si="14"/>
        <v>-182578</v>
      </c>
      <c r="J460" s="14" t="s">
        <v>335</v>
      </c>
      <c r="K460" s="11" t="s">
        <v>83</v>
      </c>
      <c r="L460" s="14" t="s">
        <v>1117</v>
      </c>
      <c r="M460" s="14" t="s">
        <v>81</v>
      </c>
      <c r="N460" s="14" t="s">
        <v>1128</v>
      </c>
      <c r="O460" s="14" t="s">
        <v>1062</v>
      </c>
      <c r="P460" s="74"/>
      <c r="Q460" s="6"/>
    </row>
    <row r="461" spans="1:17">
      <c r="A461" s="79">
        <v>43657</v>
      </c>
      <c r="B461" s="14" t="s">
        <v>390</v>
      </c>
      <c r="C461" s="11" t="s">
        <v>27</v>
      </c>
      <c r="D461" s="14" t="s">
        <v>20</v>
      </c>
      <c r="E461" s="12"/>
      <c r="F461" s="12">
        <v>1000</v>
      </c>
      <c r="G461" s="90">
        <f t="shared" si="15"/>
        <v>1.811889619684369</v>
      </c>
      <c r="H461" s="90">
        <v>551.91</v>
      </c>
      <c r="I461" s="13">
        <f t="shared" si="14"/>
        <v>-183578</v>
      </c>
      <c r="J461" s="14" t="s">
        <v>335</v>
      </c>
      <c r="K461" s="11" t="s">
        <v>83</v>
      </c>
      <c r="L461" s="14" t="s">
        <v>1117</v>
      </c>
      <c r="M461" s="14" t="s">
        <v>81</v>
      </c>
      <c r="N461" s="14" t="s">
        <v>1128</v>
      </c>
      <c r="O461" s="14" t="s">
        <v>1062</v>
      </c>
      <c r="P461" s="74"/>
      <c r="Q461" s="6"/>
    </row>
    <row r="462" spans="1:17">
      <c r="A462" s="79">
        <v>43657</v>
      </c>
      <c r="B462" s="14" t="s">
        <v>502</v>
      </c>
      <c r="C462" s="11" t="s">
        <v>27</v>
      </c>
      <c r="D462" s="14" t="s">
        <v>165</v>
      </c>
      <c r="E462" s="18"/>
      <c r="F462" s="18">
        <v>3000</v>
      </c>
      <c r="G462" s="90">
        <f t="shared" si="15"/>
        <v>5.2924987650836215</v>
      </c>
      <c r="H462" s="90">
        <v>566.84</v>
      </c>
      <c r="I462" s="13">
        <f t="shared" si="14"/>
        <v>-186578</v>
      </c>
      <c r="J462" s="14" t="s">
        <v>501</v>
      </c>
      <c r="K462" s="14" t="s">
        <v>83</v>
      </c>
      <c r="L462" s="14" t="s">
        <v>1197</v>
      </c>
      <c r="M462" s="14" t="s">
        <v>81</v>
      </c>
      <c r="N462" s="14" t="s">
        <v>1128</v>
      </c>
      <c r="O462" s="14" t="s">
        <v>1062</v>
      </c>
      <c r="P462" s="74"/>
      <c r="Q462" s="6"/>
    </row>
    <row r="463" spans="1:17">
      <c r="A463" s="79">
        <v>43657</v>
      </c>
      <c r="B463" s="11" t="s">
        <v>549</v>
      </c>
      <c r="C463" s="11" t="s">
        <v>27</v>
      </c>
      <c r="D463" s="11" t="s">
        <v>78</v>
      </c>
      <c r="E463" s="17"/>
      <c r="F463" s="17">
        <v>1000</v>
      </c>
      <c r="G463" s="90">
        <f t="shared" si="15"/>
        <v>1.7600675865953253</v>
      </c>
      <c r="H463" s="90">
        <v>568.16</v>
      </c>
      <c r="I463" s="13">
        <f t="shared" si="14"/>
        <v>-187578</v>
      </c>
      <c r="J463" s="11" t="s">
        <v>187</v>
      </c>
      <c r="K463" s="14" t="s">
        <v>83</v>
      </c>
      <c r="L463" s="14" t="s">
        <v>1118</v>
      </c>
      <c r="M463" s="14" t="s">
        <v>81</v>
      </c>
      <c r="N463" s="14" t="s">
        <v>1128</v>
      </c>
      <c r="O463" s="14" t="s">
        <v>1062</v>
      </c>
      <c r="P463" s="74"/>
      <c r="Q463" s="6"/>
    </row>
    <row r="464" spans="1:17">
      <c r="A464" s="79">
        <v>43657</v>
      </c>
      <c r="B464" s="11" t="s">
        <v>1035</v>
      </c>
      <c r="C464" s="11" t="s">
        <v>1007</v>
      </c>
      <c r="D464" s="11" t="s">
        <v>172</v>
      </c>
      <c r="E464" s="17"/>
      <c r="F464" s="17">
        <v>20000</v>
      </c>
      <c r="G464" s="90">
        <f t="shared" si="15"/>
        <v>35.283325100557477</v>
      </c>
      <c r="H464" s="90">
        <v>566.84</v>
      </c>
      <c r="I464" s="13">
        <f t="shared" si="14"/>
        <v>-207578</v>
      </c>
      <c r="J464" s="11" t="s">
        <v>187</v>
      </c>
      <c r="K464" s="14" t="s">
        <v>25</v>
      </c>
      <c r="L464" s="14" t="s">
        <v>1197</v>
      </c>
      <c r="M464" s="14" t="s">
        <v>81</v>
      </c>
      <c r="N464" s="14" t="s">
        <v>1128</v>
      </c>
      <c r="O464" s="14" t="s">
        <v>1063</v>
      </c>
      <c r="P464" s="74"/>
      <c r="Q464" s="6"/>
    </row>
    <row r="465" spans="1:17">
      <c r="A465" s="79">
        <v>43657</v>
      </c>
      <c r="B465" s="11" t="s">
        <v>550</v>
      </c>
      <c r="C465" s="11" t="s">
        <v>27</v>
      </c>
      <c r="D465" s="11" t="s">
        <v>78</v>
      </c>
      <c r="E465" s="17"/>
      <c r="F465" s="17">
        <v>1000</v>
      </c>
      <c r="G465" s="90">
        <f t="shared" si="15"/>
        <v>1.7600675865953253</v>
      </c>
      <c r="H465" s="90">
        <v>568.16</v>
      </c>
      <c r="I465" s="13">
        <f t="shared" si="14"/>
        <v>-208578</v>
      </c>
      <c r="J465" s="11" t="s">
        <v>187</v>
      </c>
      <c r="K465" s="14" t="s">
        <v>83</v>
      </c>
      <c r="L465" s="14" t="s">
        <v>1118</v>
      </c>
      <c r="M465" s="14" t="s">
        <v>81</v>
      </c>
      <c r="N465" s="14" t="s">
        <v>1128</v>
      </c>
      <c r="O465" s="14" t="s">
        <v>1062</v>
      </c>
      <c r="P465" s="74"/>
      <c r="Q465" s="6"/>
    </row>
    <row r="466" spans="1:17">
      <c r="A466" s="79">
        <v>43657</v>
      </c>
      <c r="B466" s="14" t="s">
        <v>684</v>
      </c>
      <c r="C466" s="11" t="s">
        <v>27</v>
      </c>
      <c r="D466" s="14" t="s">
        <v>165</v>
      </c>
      <c r="E466" s="15"/>
      <c r="F466" s="15">
        <v>2000</v>
      </c>
      <c r="G466" s="90">
        <f t="shared" si="15"/>
        <v>3.5283325100557477</v>
      </c>
      <c r="H466" s="90">
        <v>566.84</v>
      </c>
      <c r="I466" s="13">
        <f t="shared" si="14"/>
        <v>-210578</v>
      </c>
      <c r="J466" s="14" t="s">
        <v>178</v>
      </c>
      <c r="K466" s="14" t="s">
        <v>83</v>
      </c>
      <c r="L466" s="14" t="s">
        <v>1197</v>
      </c>
      <c r="M466" s="14" t="s">
        <v>81</v>
      </c>
      <c r="N466" s="14" t="s">
        <v>1128</v>
      </c>
      <c r="O466" s="14" t="s">
        <v>1062</v>
      </c>
      <c r="P466" s="74"/>
      <c r="Q466" s="6"/>
    </row>
    <row r="467" spans="1:17">
      <c r="A467" s="79">
        <v>43657</v>
      </c>
      <c r="B467" s="14" t="s">
        <v>685</v>
      </c>
      <c r="C467" s="14" t="s">
        <v>170</v>
      </c>
      <c r="D467" s="14" t="s">
        <v>165</v>
      </c>
      <c r="E467" s="15"/>
      <c r="F467" s="15">
        <v>1000</v>
      </c>
      <c r="G467" s="90">
        <f t="shared" si="15"/>
        <v>1.7641662550278738</v>
      </c>
      <c r="H467" s="90">
        <v>566.84</v>
      </c>
      <c r="I467" s="13">
        <f t="shared" si="14"/>
        <v>-211578</v>
      </c>
      <c r="J467" s="14" t="s">
        <v>178</v>
      </c>
      <c r="K467" s="14" t="s">
        <v>83</v>
      </c>
      <c r="L467" s="14" t="s">
        <v>1197</v>
      </c>
      <c r="M467" s="14" t="s">
        <v>81</v>
      </c>
      <c r="N467" s="14" t="s">
        <v>1128</v>
      </c>
      <c r="O467" s="14" t="s">
        <v>1062</v>
      </c>
      <c r="P467" s="74"/>
      <c r="Q467" s="6"/>
    </row>
    <row r="468" spans="1:17">
      <c r="A468" s="79">
        <v>43657</v>
      </c>
      <c r="B468" s="11" t="s">
        <v>739</v>
      </c>
      <c r="C468" s="11" t="s">
        <v>27</v>
      </c>
      <c r="D468" s="11" t="s">
        <v>78</v>
      </c>
      <c r="E468" s="15"/>
      <c r="F468" s="15">
        <v>1000</v>
      </c>
      <c r="G468" s="90">
        <f t="shared" si="15"/>
        <v>1.7600675865953253</v>
      </c>
      <c r="H468" s="90">
        <v>568.16</v>
      </c>
      <c r="I468" s="13">
        <f t="shared" si="14"/>
        <v>-212578</v>
      </c>
      <c r="J468" s="14" t="s">
        <v>176</v>
      </c>
      <c r="K468" s="11" t="s">
        <v>83</v>
      </c>
      <c r="L468" s="14" t="s">
        <v>1118</v>
      </c>
      <c r="M468" s="14" t="s">
        <v>81</v>
      </c>
      <c r="N468" s="14" t="s">
        <v>1128</v>
      </c>
      <c r="O468" s="14" t="s">
        <v>1062</v>
      </c>
      <c r="P468" s="74"/>
      <c r="Q468" s="6"/>
    </row>
    <row r="469" spans="1:17">
      <c r="A469" s="79">
        <v>43657</v>
      </c>
      <c r="B469" s="11" t="s">
        <v>740</v>
      </c>
      <c r="C469" s="11" t="s">
        <v>27</v>
      </c>
      <c r="D469" s="11" t="s">
        <v>78</v>
      </c>
      <c r="E469" s="15"/>
      <c r="F469" s="15">
        <v>1000</v>
      </c>
      <c r="G469" s="90">
        <f t="shared" si="15"/>
        <v>1.7600675865953253</v>
      </c>
      <c r="H469" s="90">
        <v>568.16</v>
      </c>
      <c r="I469" s="13">
        <f t="shared" si="14"/>
        <v>-213578</v>
      </c>
      <c r="J469" s="14" t="s">
        <v>176</v>
      </c>
      <c r="K469" s="11" t="s">
        <v>83</v>
      </c>
      <c r="L469" s="14" t="s">
        <v>1118</v>
      </c>
      <c r="M469" s="14" t="s">
        <v>81</v>
      </c>
      <c r="N469" s="14" t="s">
        <v>1128</v>
      </c>
      <c r="O469" s="14" t="s">
        <v>1062</v>
      </c>
      <c r="P469" s="74"/>
      <c r="Q469" s="6"/>
    </row>
    <row r="470" spans="1:17">
      <c r="A470" s="79">
        <v>43657</v>
      </c>
      <c r="B470" s="11" t="s">
        <v>741</v>
      </c>
      <c r="C470" s="11" t="s">
        <v>27</v>
      </c>
      <c r="D470" s="11" t="s">
        <v>78</v>
      </c>
      <c r="E470" s="15"/>
      <c r="F470" s="15">
        <v>1000</v>
      </c>
      <c r="G470" s="90">
        <f t="shared" si="15"/>
        <v>1.7600675865953253</v>
      </c>
      <c r="H470" s="90">
        <v>568.16</v>
      </c>
      <c r="I470" s="13">
        <f t="shared" si="14"/>
        <v>-214578</v>
      </c>
      <c r="J470" s="14" t="s">
        <v>176</v>
      </c>
      <c r="K470" s="11" t="s">
        <v>83</v>
      </c>
      <c r="L470" s="14" t="s">
        <v>1118</v>
      </c>
      <c r="M470" s="14" t="s">
        <v>81</v>
      </c>
      <c r="N470" s="14" t="s">
        <v>1128</v>
      </c>
      <c r="O470" s="14" t="s">
        <v>1062</v>
      </c>
      <c r="P470" s="74"/>
      <c r="Q470" s="6"/>
    </row>
    <row r="471" spans="1:17">
      <c r="A471" s="79">
        <v>43657</v>
      </c>
      <c r="B471" s="11" t="s">
        <v>742</v>
      </c>
      <c r="C471" s="11" t="s">
        <v>27</v>
      </c>
      <c r="D471" s="11" t="s">
        <v>78</v>
      </c>
      <c r="E471" s="15"/>
      <c r="F471" s="15">
        <v>12000</v>
      </c>
      <c r="G471" s="90">
        <f t="shared" si="15"/>
        <v>21.120811039143906</v>
      </c>
      <c r="H471" s="90">
        <v>568.16</v>
      </c>
      <c r="I471" s="13">
        <f t="shared" si="14"/>
        <v>-226578</v>
      </c>
      <c r="J471" s="14" t="s">
        <v>176</v>
      </c>
      <c r="K471" s="11" t="s">
        <v>80</v>
      </c>
      <c r="L471" s="14" t="s">
        <v>1118</v>
      </c>
      <c r="M471" s="14" t="s">
        <v>81</v>
      </c>
      <c r="N471" s="14" t="s">
        <v>1128</v>
      </c>
      <c r="O471" s="14" t="s">
        <v>1063</v>
      </c>
      <c r="P471" s="74"/>
      <c r="Q471" s="6"/>
    </row>
    <row r="472" spans="1:17">
      <c r="A472" s="79">
        <v>43657</v>
      </c>
      <c r="B472" s="11" t="s">
        <v>743</v>
      </c>
      <c r="C472" s="11" t="s">
        <v>27</v>
      </c>
      <c r="D472" s="11" t="s">
        <v>78</v>
      </c>
      <c r="E472" s="15"/>
      <c r="F472" s="15">
        <v>1000</v>
      </c>
      <c r="G472" s="90">
        <f t="shared" si="15"/>
        <v>1.7600675865953253</v>
      </c>
      <c r="H472" s="90">
        <v>568.16</v>
      </c>
      <c r="I472" s="13">
        <f t="shared" si="14"/>
        <v>-227578</v>
      </c>
      <c r="J472" s="14" t="s">
        <v>176</v>
      </c>
      <c r="K472" s="11" t="s">
        <v>83</v>
      </c>
      <c r="L472" s="14" t="s">
        <v>1118</v>
      </c>
      <c r="M472" s="14" t="s">
        <v>81</v>
      </c>
      <c r="N472" s="14" t="s">
        <v>1128</v>
      </c>
      <c r="O472" s="14" t="s">
        <v>1062</v>
      </c>
      <c r="P472" s="74"/>
      <c r="Q472" s="6"/>
    </row>
    <row r="473" spans="1:17">
      <c r="A473" s="79">
        <v>43657</v>
      </c>
      <c r="B473" s="11" t="s">
        <v>744</v>
      </c>
      <c r="C473" s="11" t="s">
        <v>27</v>
      </c>
      <c r="D473" s="11" t="s">
        <v>78</v>
      </c>
      <c r="E473" s="15"/>
      <c r="F473" s="15">
        <v>1000</v>
      </c>
      <c r="G473" s="90">
        <f t="shared" si="15"/>
        <v>1.7600675865953253</v>
      </c>
      <c r="H473" s="90">
        <v>568.16</v>
      </c>
      <c r="I473" s="13">
        <f t="shared" si="14"/>
        <v>-228578</v>
      </c>
      <c r="J473" s="14" t="s">
        <v>176</v>
      </c>
      <c r="K473" s="11" t="s">
        <v>83</v>
      </c>
      <c r="L473" s="14" t="s">
        <v>1118</v>
      </c>
      <c r="M473" s="14" t="s">
        <v>81</v>
      </c>
      <c r="N473" s="14" t="s">
        <v>1128</v>
      </c>
      <c r="O473" s="14" t="s">
        <v>1062</v>
      </c>
      <c r="P473" s="74"/>
      <c r="Q473" s="6"/>
    </row>
    <row r="474" spans="1:17">
      <c r="A474" s="79">
        <v>43657</v>
      </c>
      <c r="B474" s="11" t="s">
        <v>745</v>
      </c>
      <c r="C474" s="11" t="s">
        <v>27</v>
      </c>
      <c r="D474" s="11" t="s">
        <v>78</v>
      </c>
      <c r="E474" s="15"/>
      <c r="F474" s="15">
        <v>1000</v>
      </c>
      <c r="G474" s="90">
        <f t="shared" si="15"/>
        <v>1.7600675865953253</v>
      </c>
      <c r="H474" s="90">
        <v>568.16</v>
      </c>
      <c r="I474" s="13">
        <f t="shared" ref="I474:I537" si="16">I473+E474-F474</f>
        <v>-229578</v>
      </c>
      <c r="J474" s="14" t="s">
        <v>176</v>
      </c>
      <c r="K474" s="11" t="s">
        <v>83</v>
      </c>
      <c r="L474" s="14" t="s">
        <v>1118</v>
      </c>
      <c r="M474" s="14" t="s">
        <v>81</v>
      </c>
      <c r="N474" s="14" t="s">
        <v>1128</v>
      </c>
      <c r="O474" s="14" t="s">
        <v>1062</v>
      </c>
      <c r="P474" s="74"/>
      <c r="Q474" s="6"/>
    </row>
    <row r="475" spans="1:17">
      <c r="A475" s="79">
        <v>43657</v>
      </c>
      <c r="B475" s="11" t="s">
        <v>746</v>
      </c>
      <c r="C475" s="11" t="s">
        <v>27</v>
      </c>
      <c r="D475" s="11" t="s">
        <v>78</v>
      </c>
      <c r="E475" s="15"/>
      <c r="F475" s="15">
        <v>1000</v>
      </c>
      <c r="G475" s="90">
        <f t="shared" si="15"/>
        <v>1.7600675865953253</v>
      </c>
      <c r="H475" s="90">
        <v>568.16</v>
      </c>
      <c r="I475" s="13">
        <f t="shared" si="16"/>
        <v>-230578</v>
      </c>
      <c r="J475" s="14" t="s">
        <v>176</v>
      </c>
      <c r="K475" s="11" t="s">
        <v>83</v>
      </c>
      <c r="L475" s="14" t="s">
        <v>1118</v>
      </c>
      <c r="M475" s="14" t="s">
        <v>81</v>
      </c>
      <c r="N475" s="14" t="s">
        <v>1128</v>
      </c>
      <c r="O475" s="14" t="s">
        <v>1062</v>
      </c>
      <c r="P475" s="74"/>
      <c r="Q475" s="6"/>
    </row>
    <row r="476" spans="1:17">
      <c r="A476" s="79">
        <v>43657</v>
      </c>
      <c r="B476" s="11" t="s">
        <v>809</v>
      </c>
      <c r="C476" s="11" t="s">
        <v>27</v>
      </c>
      <c r="D476" s="14" t="s">
        <v>20</v>
      </c>
      <c r="E476" s="12"/>
      <c r="F476" s="12">
        <v>1000</v>
      </c>
      <c r="G476" s="90">
        <f t="shared" si="15"/>
        <v>1.811889619684369</v>
      </c>
      <c r="H476" s="90">
        <v>551.91</v>
      </c>
      <c r="I476" s="13">
        <f t="shared" si="16"/>
        <v>-231578</v>
      </c>
      <c r="J476" s="11" t="s">
        <v>177</v>
      </c>
      <c r="K476" s="11" t="s">
        <v>22</v>
      </c>
      <c r="L476" s="14" t="s">
        <v>1117</v>
      </c>
      <c r="M476" s="14" t="s">
        <v>81</v>
      </c>
      <c r="N476" s="14" t="s">
        <v>1128</v>
      </c>
      <c r="O476" s="14" t="s">
        <v>1062</v>
      </c>
      <c r="P476" s="74"/>
      <c r="Q476" s="6"/>
    </row>
    <row r="477" spans="1:17">
      <c r="A477" s="79">
        <v>43657</v>
      </c>
      <c r="B477" s="11" t="s">
        <v>810</v>
      </c>
      <c r="C477" s="11" t="s">
        <v>27</v>
      </c>
      <c r="D477" s="14" t="s">
        <v>20</v>
      </c>
      <c r="E477" s="12"/>
      <c r="F477" s="12">
        <v>2500</v>
      </c>
      <c r="G477" s="90">
        <f t="shared" si="15"/>
        <v>4.5297240492109223</v>
      </c>
      <c r="H477" s="90">
        <v>551.91</v>
      </c>
      <c r="I477" s="13">
        <f t="shared" si="16"/>
        <v>-234078</v>
      </c>
      <c r="J477" s="11" t="s">
        <v>177</v>
      </c>
      <c r="K477" s="11" t="s">
        <v>22</v>
      </c>
      <c r="L477" s="14" t="s">
        <v>1117</v>
      </c>
      <c r="M477" s="14" t="s">
        <v>81</v>
      </c>
      <c r="N477" s="14" t="s">
        <v>1128</v>
      </c>
      <c r="O477" s="14" t="s">
        <v>1062</v>
      </c>
      <c r="P477" s="74"/>
      <c r="Q477" s="6"/>
    </row>
    <row r="478" spans="1:17">
      <c r="A478" s="79">
        <v>43657</v>
      </c>
      <c r="B478" s="11" t="s">
        <v>811</v>
      </c>
      <c r="C478" s="11" t="s">
        <v>27</v>
      </c>
      <c r="D478" s="14" t="s">
        <v>20</v>
      </c>
      <c r="E478" s="12"/>
      <c r="F478" s="12">
        <v>3000</v>
      </c>
      <c r="G478" s="90">
        <f t="shared" si="15"/>
        <v>5.4356688590531066</v>
      </c>
      <c r="H478" s="90">
        <v>551.91</v>
      </c>
      <c r="I478" s="13">
        <f t="shared" si="16"/>
        <v>-237078</v>
      </c>
      <c r="J478" s="11" t="s">
        <v>177</v>
      </c>
      <c r="K478" s="11" t="s">
        <v>22</v>
      </c>
      <c r="L478" s="14" t="s">
        <v>1117</v>
      </c>
      <c r="M478" s="14" t="s">
        <v>81</v>
      </c>
      <c r="N478" s="14" t="s">
        <v>1128</v>
      </c>
      <c r="O478" s="14" t="s">
        <v>1062</v>
      </c>
      <c r="P478" s="74"/>
      <c r="Q478" s="6"/>
    </row>
    <row r="479" spans="1:17">
      <c r="A479" s="79">
        <v>43657</v>
      </c>
      <c r="B479" s="11" t="s">
        <v>812</v>
      </c>
      <c r="C479" s="11" t="s">
        <v>27</v>
      </c>
      <c r="D479" s="14" t="s">
        <v>20</v>
      </c>
      <c r="E479" s="12"/>
      <c r="F479" s="12">
        <v>500</v>
      </c>
      <c r="G479" s="90">
        <f t="shared" si="15"/>
        <v>0.90594480984218451</v>
      </c>
      <c r="H479" s="90">
        <v>551.91</v>
      </c>
      <c r="I479" s="13">
        <f t="shared" si="16"/>
        <v>-237578</v>
      </c>
      <c r="J479" s="11" t="s">
        <v>177</v>
      </c>
      <c r="K479" s="11" t="s">
        <v>22</v>
      </c>
      <c r="L479" s="14" t="s">
        <v>1117</v>
      </c>
      <c r="M479" s="14" t="s">
        <v>81</v>
      </c>
      <c r="N479" s="14" t="s">
        <v>1128</v>
      </c>
      <c r="O479" s="14" t="s">
        <v>1062</v>
      </c>
      <c r="P479" s="74"/>
      <c r="Q479" s="6"/>
    </row>
    <row r="480" spans="1:17">
      <c r="A480" s="79">
        <v>43657</v>
      </c>
      <c r="B480" s="11" t="s">
        <v>813</v>
      </c>
      <c r="C480" s="11" t="s">
        <v>27</v>
      </c>
      <c r="D480" s="14" t="s">
        <v>20</v>
      </c>
      <c r="E480" s="12"/>
      <c r="F480" s="12">
        <v>500</v>
      </c>
      <c r="G480" s="90">
        <f t="shared" si="15"/>
        <v>0.90594480984218451</v>
      </c>
      <c r="H480" s="90">
        <v>551.91</v>
      </c>
      <c r="I480" s="13">
        <f t="shared" si="16"/>
        <v>-238078</v>
      </c>
      <c r="J480" s="11" t="s">
        <v>177</v>
      </c>
      <c r="K480" s="11" t="s">
        <v>22</v>
      </c>
      <c r="L480" s="14" t="s">
        <v>1117</v>
      </c>
      <c r="M480" s="14" t="s">
        <v>81</v>
      </c>
      <c r="N480" s="14" t="s">
        <v>1128</v>
      </c>
      <c r="O480" s="14" t="s">
        <v>1062</v>
      </c>
      <c r="P480" s="74"/>
      <c r="Q480" s="6"/>
    </row>
    <row r="481" spans="1:17">
      <c r="A481" s="79">
        <v>43657</v>
      </c>
      <c r="B481" s="11" t="s">
        <v>814</v>
      </c>
      <c r="C481" s="11" t="s">
        <v>801</v>
      </c>
      <c r="D481" s="14" t="s">
        <v>20</v>
      </c>
      <c r="E481" s="12"/>
      <c r="F481" s="12">
        <v>3000</v>
      </c>
      <c r="G481" s="90">
        <f t="shared" si="15"/>
        <v>5.4356688590531066</v>
      </c>
      <c r="H481" s="90">
        <v>551.91</v>
      </c>
      <c r="I481" s="13">
        <f t="shared" si="16"/>
        <v>-241078</v>
      </c>
      <c r="J481" s="11" t="s">
        <v>177</v>
      </c>
      <c r="K481" s="11" t="s">
        <v>22</v>
      </c>
      <c r="L481" s="14" t="s">
        <v>1117</v>
      </c>
      <c r="M481" s="14" t="s">
        <v>81</v>
      </c>
      <c r="N481" s="14" t="s">
        <v>1128</v>
      </c>
      <c r="O481" s="14" t="s">
        <v>1062</v>
      </c>
      <c r="P481" s="74"/>
      <c r="Q481" s="6"/>
    </row>
    <row r="482" spans="1:17">
      <c r="A482" s="79">
        <v>43657</v>
      </c>
      <c r="B482" s="11" t="s">
        <v>815</v>
      </c>
      <c r="C482" s="11" t="s">
        <v>27</v>
      </c>
      <c r="D482" s="14" t="s">
        <v>20</v>
      </c>
      <c r="E482" s="12"/>
      <c r="F482" s="12">
        <v>500</v>
      </c>
      <c r="G482" s="90">
        <f t="shared" si="15"/>
        <v>0.90594480984218451</v>
      </c>
      <c r="H482" s="90">
        <v>551.91</v>
      </c>
      <c r="I482" s="13">
        <f t="shared" si="16"/>
        <v>-241578</v>
      </c>
      <c r="J482" s="11" t="s">
        <v>177</v>
      </c>
      <c r="K482" s="11" t="s">
        <v>22</v>
      </c>
      <c r="L482" s="14" t="s">
        <v>1117</v>
      </c>
      <c r="M482" s="14" t="s">
        <v>81</v>
      </c>
      <c r="N482" s="14" t="s">
        <v>1128</v>
      </c>
      <c r="O482" s="14" t="s">
        <v>1062</v>
      </c>
      <c r="P482" s="74"/>
      <c r="Q482" s="6"/>
    </row>
    <row r="483" spans="1:17">
      <c r="A483" s="79">
        <v>43657</v>
      </c>
      <c r="B483" s="11" t="s">
        <v>816</v>
      </c>
      <c r="C483" s="11" t="s">
        <v>27</v>
      </c>
      <c r="D483" s="14" t="s">
        <v>20</v>
      </c>
      <c r="E483" s="12"/>
      <c r="F483" s="12">
        <v>500</v>
      </c>
      <c r="G483" s="90">
        <f t="shared" si="15"/>
        <v>0.90594480984218451</v>
      </c>
      <c r="H483" s="90">
        <v>551.91</v>
      </c>
      <c r="I483" s="13">
        <f t="shared" si="16"/>
        <v>-242078</v>
      </c>
      <c r="J483" s="11" t="s">
        <v>177</v>
      </c>
      <c r="K483" s="11" t="s">
        <v>22</v>
      </c>
      <c r="L483" s="14" t="s">
        <v>1117</v>
      </c>
      <c r="M483" s="14" t="s">
        <v>81</v>
      </c>
      <c r="N483" s="14" t="s">
        <v>1128</v>
      </c>
      <c r="O483" s="14" t="s">
        <v>1062</v>
      </c>
      <c r="P483" s="74"/>
      <c r="Q483" s="6"/>
    </row>
    <row r="484" spans="1:17">
      <c r="A484" s="79">
        <v>43657</v>
      </c>
      <c r="B484" s="11" t="s">
        <v>817</v>
      </c>
      <c r="C484" s="11" t="s">
        <v>27</v>
      </c>
      <c r="D484" s="14" t="s">
        <v>20</v>
      </c>
      <c r="E484" s="12"/>
      <c r="F484" s="12">
        <v>500</v>
      </c>
      <c r="G484" s="90">
        <f t="shared" si="15"/>
        <v>0.90594480984218451</v>
      </c>
      <c r="H484" s="90">
        <v>551.91</v>
      </c>
      <c r="I484" s="13">
        <f t="shared" si="16"/>
        <v>-242578</v>
      </c>
      <c r="J484" s="11" t="s">
        <v>177</v>
      </c>
      <c r="K484" s="11" t="s">
        <v>22</v>
      </c>
      <c r="L484" s="14" t="s">
        <v>1117</v>
      </c>
      <c r="M484" s="14" t="s">
        <v>81</v>
      </c>
      <c r="N484" s="14" t="s">
        <v>1128</v>
      </c>
      <c r="O484" s="14" t="s">
        <v>1062</v>
      </c>
      <c r="P484" s="74"/>
      <c r="Q484" s="6"/>
    </row>
    <row r="485" spans="1:17">
      <c r="A485" s="79">
        <v>43657</v>
      </c>
      <c r="B485" s="11" t="s">
        <v>1032</v>
      </c>
      <c r="C485" s="14" t="s">
        <v>82</v>
      </c>
      <c r="D485" s="11" t="s">
        <v>78</v>
      </c>
      <c r="E485" s="17"/>
      <c r="F485" s="20">
        <v>200000</v>
      </c>
      <c r="G485" s="90">
        <f t="shared" si="15"/>
        <v>304.89803447482075</v>
      </c>
      <c r="H485" s="90">
        <v>655.95699999999999</v>
      </c>
      <c r="I485" s="13">
        <f t="shared" si="16"/>
        <v>-442578</v>
      </c>
      <c r="J485" s="14" t="s">
        <v>1136</v>
      </c>
      <c r="K485" s="11">
        <v>3126108</v>
      </c>
      <c r="L485" s="14" t="s">
        <v>1116</v>
      </c>
      <c r="M485" s="14" t="s">
        <v>81</v>
      </c>
      <c r="N485" s="14" t="s">
        <v>1127</v>
      </c>
      <c r="O485" s="14" t="s">
        <v>1063</v>
      </c>
      <c r="P485" s="94" t="s">
        <v>1175</v>
      </c>
      <c r="Q485" s="6"/>
    </row>
    <row r="486" spans="1:17">
      <c r="A486" s="79">
        <v>43657</v>
      </c>
      <c r="B486" s="14" t="s">
        <v>989</v>
      </c>
      <c r="C486" s="14" t="s">
        <v>1022</v>
      </c>
      <c r="D486" s="14" t="s">
        <v>172</v>
      </c>
      <c r="E486" s="17"/>
      <c r="F486" s="15">
        <v>3484</v>
      </c>
      <c r="G486" s="90">
        <f t="shared" si="15"/>
        <v>6.146355232517112</v>
      </c>
      <c r="H486" s="90">
        <v>566.84</v>
      </c>
      <c r="I486" s="13">
        <f t="shared" si="16"/>
        <v>-446062</v>
      </c>
      <c r="J486" s="14" t="s">
        <v>1136</v>
      </c>
      <c r="K486" s="11">
        <v>3126108</v>
      </c>
      <c r="L486" s="14" t="s">
        <v>1197</v>
      </c>
      <c r="M486" s="14" t="s">
        <v>81</v>
      </c>
      <c r="N486" s="14" t="s">
        <v>1128</v>
      </c>
      <c r="O486" s="14" t="s">
        <v>1063</v>
      </c>
      <c r="P486" s="74"/>
      <c r="Q486" s="6"/>
    </row>
    <row r="487" spans="1:17">
      <c r="A487" s="79">
        <v>43657</v>
      </c>
      <c r="B487" s="11" t="s">
        <v>1033</v>
      </c>
      <c r="C487" s="14" t="s">
        <v>82</v>
      </c>
      <c r="D487" s="11" t="s">
        <v>78</v>
      </c>
      <c r="E487" s="17"/>
      <c r="F487" s="20">
        <v>200000</v>
      </c>
      <c r="G487" s="90">
        <f t="shared" si="15"/>
        <v>304.89803447482075</v>
      </c>
      <c r="H487" s="90">
        <v>655.95699999999999</v>
      </c>
      <c r="I487" s="13">
        <f t="shared" si="16"/>
        <v>-646062</v>
      </c>
      <c r="J487" s="14" t="s">
        <v>1136</v>
      </c>
      <c r="K487" s="11">
        <v>3126106</v>
      </c>
      <c r="L487" s="14" t="s">
        <v>1116</v>
      </c>
      <c r="M487" s="14" t="s">
        <v>81</v>
      </c>
      <c r="N487" s="14" t="s">
        <v>1127</v>
      </c>
      <c r="O487" s="14" t="s">
        <v>1063</v>
      </c>
      <c r="P487" s="94" t="s">
        <v>1175</v>
      </c>
      <c r="Q487" s="6"/>
    </row>
    <row r="488" spans="1:17">
      <c r="A488" s="79">
        <v>43657</v>
      </c>
      <c r="B488" s="14" t="s">
        <v>990</v>
      </c>
      <c r="C488" s="14" t="s">
        <v>1022</v>
      </c>
      <c r="D488" s="14" t="s">
        <v>172</v>
      </c>
      <c r="E488" s="17"/>
      <c r="F488" s="15">
        <v>3484</v>
      </c>
      <c r="G488" s="90">
        <f t="shared" si="15"/>
        <v>6.146355232517112</v>
      </c>
      <c r="H488" s="90">
        <v>566.84</v>
      </c>
      <c r="I488" s="13">
        <f t="shared" si="16"/>
        <v>-649546</v>
      </c>
      <c r="J488" s="14" t="s">
        <v>1136</v>
      </c>
      <c r="K488" s="11">
        <v>3126106</v>
      </c>
      <c r="L488" s="14" t="s">
        <v>1197</v>
      </c>
      <c r="M488" s="14" t="s">
        <v>81</v>
      </c>
      <c r="N488" s="14" t="s">
        <v>1128</v>
      </c>
      <c r="O488" s="14" t="s">
        <v>1063</v>
      </c>
      <c r="P488" s="74"/>
      <c r="Q488" s="6"/>
    </row>
    <row r="489" spans="1:17">
      <c r="A489" s="79">
        <v>43658</v>
      </c>
      <c r="B489" s="14" t="s">
        <v>164</v>
      </c>
      <c r="C489" s="14" t="s">
        <v>162</v>
      </c>
      <c r="D489" s="14" t="s">
        <v>20</v>
      </c>
      <c r="E489" s="15"/>
      <c r="F489" s="15">
        <v>20000</v>
      </c>
      <c r="G489" s="90">
        <f t="shared" si="15"/>
        <v>36.237792393687378</v>
      </c>
      <c r="H489" s="90">
        <v>551.91</v>
      </c>
      <c r="I489" s="13">
        <f t="shared" si="16"/>
        <v>-669546</v>
      </c>
      <c r="J489" s="14" t="s">
        <v>38</v>
      </c>
      <c r="K489" s="14" t="s">
        <v>80</v>
      </c>
      <c r="L489" s="14" t="s">
        <v>1117</v>
      </c>
      <c r="M489" s="14" t="s">
        <v>81</v>
      </c>
      <c r="N489" s="14" t="s">
        <v>1128</v>
      </c>
      <c r="O489" s="14" t="s">
        <v>1063</v>
      </c>
      <c r="P489" s="74"/>
      <c r="Q489" s="6"/>
    </row>
    <row r="490" spans="1:17">
      <c r="A490" s="79">
        <v>43658</v>
      </c>
      <c r="B490" s="14" t="s">
        <v>166</v>
      </c>
      <c r="C490" s="11" t="s">
        <v>27</v>
      </c>
      <c r="D490" s="14" t="s">
        <v>165</v>
      </c>
      <c r="E490" s="15"/>
      <c r="F490" s="15">
        <v>3000</v>
      </c>
      <c r="G490" s="90">
        <f t="shared" si="15"/>
        <v>5.2924987650836215</v>
      </c>
      <c r="H490" s="90">
        <v>566.84</v>
      </c>
      <c r="I490" s="13">
        <f t="shared" si="16"/>
        <v>-672546</v>
      </c>
      <c r="J490" s="14" t="s">
        <v>38</v>
      </c>
      <c r="K490" s="14" t="s">
        <v>80</v>
      </c>
      <c r="L490" s="14" t="s">
        <v>1197</v>
      </c>
      <c r="M490" s="14" t="s">
        <v>81</v>
      </c>
      <c r="N490" s="14" t="s">
        <v>1128</v>
      </c>
      <c r="O490" s="14" t="s">
        <v>1062</v>
      </c>
      <c r="P490" s="74"/>
      <c r="Q490" s="6"/>
    </row>
    <row r="491" spans="1:17">
      <c r="A491" s="79">
        <v>43658</v>
      </c>
      <c r="B491" s="11" t="s">
        <v>222</v>
      </c>
      <c r="C491" s="11" t="s">
        <v>27</v>
      </c>
      <c r="D491" s="11" t="s">
        <v>78</v>
      </c>
      <c r="E491" s="12"/>
      <c r="F491" s="12">
        <v>500</v>
      </c>
      <c r="G491" s="90">
        <f t="shared" si="15"/>
        <v>0.88003379329766263</v>
      </c>
      <c r="H491" s="90">
        <v>568.16</v>
      </c>
      <c r="I491" s="13">
        <f t="shared" si="16"/>
        <v>-673046</v>
      </c>
      <c r="J491" s="11" t="s">
        <v>186</v>
      </c>
      <c r="K491" s="11" t="s">
        <v>83</v>
      </c>
      <c r="L491" s="14" t="s">
        <v>1118</v>
      </c>
      <c r="M491" s="14" t="s">
        <v>81</v>
      </c>
      <c r="N491" s="14" t="s">
        <v>1128</v>
      </c>
      <c r="O491" s="14" t="s">
        <v>1062</v>
      </c>
      <c r="P491" s="74"/>
      <c r="Q491" s="6"/>
    </row>
    <row r="492" spans="1:17">
      <c r="A492" s="79">
        <v>43658</v>
      </c>
      <c r="B492" s="11" t="s">
        <v>223</v>
      </c>
      <c r="C492" s="11" t="s">
        <v>27</v>
      </c>
      <c r="D492" s="11" t="s">
        <v>78</v>
      </c>
      <c r="E492" s="12"/>
      <c r="F492" s="12">
        <v>500</v>
      </c>
      <c r="G492" s="90">
        <f t="shared" si="15"/>
        <v>0.88003379329766263</v>
      </c>
      <c r="H492" s="90">
        <v>568.16</v>
      </c>
      <c r="I492" s="13">
        <f t="shared" si="16"/>
        <v>-673546</v>
      </c>
      <c r="J492" s="11" t="s">
        <v>186</v>
      </c>
      <c r="K492" s="11" t="s">
        <v>83</v>
      </c>
      <c r="L492" s="14" t="s">
        <v>1118</v>
      </c>
      <c r="M492" s="14" t="s">
        <v>81</v>
      </c>
      <c r="N492" s="14" t="s">
        <v>1128</v>
      </c>
      <c r="O492" s="14" t="s">
        <v>1062</v>
      </c>
      <c r="P492" s="74"/>
      <c r="Q492" s="6"/>
    </row>
    <row r="493" spans="1:17">
      <c r="A493" s="79">
        <v>43658</v>
      </c>
      <c r="B493" s="11" t="s">
        <v>224</v>
      </c>
      <c r="C493" s="11" t="s">
        <v>27</v>
      </c>
      <c r="D493" s="11" t="s">
        <v>78</v>
      </c>
      <c r="E493" s="12"/>
      <c r="F493" s="12">
        <v>500</v>
      </c>
      <c r="G493" s="90">
        <f t="shared" si="15"/>
        <v>0.88003379329766263</v>
      </c>
      <c r="H493" s="90">
        <v>568.16</v>
      </c>
      <c r="I493" s="13">
        <f t="shared" si="16"/>
        <v>-674046</v>
      </c>
      <c r="J493" s="11" t="s">
        <v>186</v>
      </c>
      <c r="K493" s="11" t="s">
        <v>83</v>
      </c>
      <c r="L493" s="14" t="s">
        <v>1118</v>
      </c>
      <c r="M493" s="14" t="s">
        <v>81</v>
      </c>
      <c r="N493" s="14" t="s">
        <v>1128</v>
      </c>
      <c r="O493" s="14" t="s">
        <v>1062</v>
      </c>
      <c r="P493" s="74"/>
      <c r="Q493" s="6"/>
    </row>
    <row r="494" spans="1:17">
      <c r="A494" s="79">
        <v>43658</v>
      </c>
      <c r="B494" s="11" t="s">
        <v>217</v>
      </c>
      <c r="C494" s="11" t="s">
        <v>27</v>
      </c>
      <c r="D494" s="11" t="s">
        <v>78</v>
      </c>
      <c r="E494" s="12"/>
      <c r="F494" s="12">
        <v>500</v>
      </c>
      <c r="G494" s="90">
        <f t="shared" si="15"/>
        <v>0.88003379329766263</v>
      </c>
      <c r="H494" s="90">
        <v>568.16</v>
      </c>
      <c r="I494" s="13">
        <f t="shared" si="16"/>
        <v>-674546</v>
      </c>
      <c r="J494" s="11" t="s">
        <v>186</v>
      </c>
      <c r="K494" s="11" t="s">
        <v>83</v>
      </c>
      <c r="L494" s="14" t="s">
        <v>1118</v>
      </c>
      <c r="M494" s="14" t="s">
        <v>81</v>
      </c>
      <c r="N494" s="14" t="s">
        <v>1128</v>
      </c>
      <c r="O494" s="14" t="s">
        <v>1062</v>
      </c>
      <c r="P494" s="74"/>
      <c r="Q494" s="6"/>
    </row>
    <row r="495" spans="1:17">
      <c r="A495" s="79">
        <v>43658</v>
      </c>
      <c r="B495" s="11" t="s">
        <v>221</v>
      </c>
      <c r="C495" s="11" t="s">
        <v>27</v>
      </c>
      <c r="D495" s="11" t="s">
        <v>78</v>
      </c>
      <c r="E495" s="12"/>
      <c r="F495" s="12">
        <v>500</v>
      </c>
      <c r="G495" s="90">
        <f t="shared" si="15"/>
        <v>0.88003379329766263</v>
      </c>
      <c r="H495" s="90">
        <v>568.16</v>
      </c>
      <c r="I495" s="13">
        <f t="shared" si="16"/>
        <v>-675046</v>
      </c>
      <c r="J495" s="11" t="s">
        <v>186</v>
      </c>
      <c r="K495" s="11" t="s">
        <v>83</v>
      </c>
      <c r="L495" s="14" t="s">
        <v>1118</v>
      </c>
      <c r="M495" s="14" t="s">
        <v>81</v>
      </c>
      <c r="N495" s="14" t="s">
        <v>1128</v>
      </c>
      <c r="O495" s="14" t="s">
        <v>1062</v>
      </c>
      <c r="P495" s="74"/>
      <c r="Q495" s="6"/>
    </row>
    <row r="496" spans="1:17">
      <c r="A496" s="79">
        <v>43658</v>
      </c>
      <c r="B496" s="11" t="s">
        <v>216</v>
      </c>
      <c r="C496" s="11" t="s">
        <v>27</v>
      </c>
      <c r="D496" s="11" t="s">
        <v>78</v>
      </c>
      <c r="E496" s="12"/>
      <c r="F496" s="12">
        <v>500</v>
      </c>
      <c r="G496" s="90">
        <f t="shared" si="15"/>
        <v>0.88003379329766263</v>
      </c>
      <c r="H496" s="90">
        <v>568.16</v>
      </c>
      <c r="I496" s="13">
        <f t="shared" si="16"/>
        <v>-675546</v>
      </c>
      <c r="J496" s="11" t="s">
        <v>186</v>
      </c>
      <c r="K496" s="11" t="s">
        <v>83</v>
      </c>
      <c r="L496" s="14" t="s">
        <v>1118</v>
      </c>
      <c r="M496" s="14" t="s">
        <v>81</v>
      </c>
      <c r="N496" s="14" t="s">
        <v>1128</v>
      </c>
      <c r="O496" s="14" t="s">
        <v>1062</v>
      </c>
      <c r="P496" s="74"/>
      <c r="Q496" s="6"/>
    </row>
    <row r="497" spans="1:17">
      <c r="A497" s="79">
        <v>43658</v>
      </c>
      <c r="B497" s="14" t="s">
        <v>1046</v>
      </c>
      <c r="C497" s="14" t="s">
        <v>174</v>
      </c>
      <c r="D497" s="14" t="s">
        <v>172</v>
      </c>
      <c r="E497" s="15"/>
      <c r="F497" s="15">
        <v>1920</v>
      </c>
      <c r="G497" s="90">
        <f t="shared" si="15"/>
        <v>3.3871992096535175</v>
      </c>
      <c r="H497" s="90">
        <v>566.84</v>
      </c>
      <c r="I497" s="13">
        <f t="shared" si="16"/>
        <v>-677466</v>
      </c>
      <c r="J497" s="14" t="s">
        <v>24</v>
      </c>
      <c r="K497" s="14" t="s">
        <v>1087</v>
      </c>
      <c r="L497" s="14" t="s">
        <v>1197</v>
      </c>
      <c r="M497" s="14" t="s">
        <v>81</v>
      </c>
      <c r="N497" s="14" t="s">
        <v>1128</v>
      </c>
      <c r="O497" s="14" t="s">
        <v>1063</v>
      </c>
      <c r="P497" s="74"/>
      <c r="Q497" s="6"/>
    </row>
    <row r="498" spans="1:17">
      <c r="A498" s="79">
        <v>43658</v>
      </c>
      <c r="B498" s="14" t="s">
        <v>286</v>
      </c>
      <c r="C498" s="14" t="s">
        <v>162</v>
      </c>
      <c r="D498" s="11" t="s">
        <v>78</v>
      </c>
      <c r="E498" s="15"/>
      <c r="F498" s="15">
        <v>15000</v>
      </c>
      <c r="G498" s="90">
        <f t="shared" si="15"/>
        <v>26.401013798929881</v>
      </c>
      <c r="H498" s="90">
        <v>568.16</v>
      </c>
      <c r="I498" s="13">
        <f t="shared" si="16"/>
        <v>-692466</v>
      </c>
      <c r="J498" s="14" t="s">
        <v>24</v>
      </c>
      <c r="K498" s="14" t="s">
        <v>80</v>
      </c>
      <c r="L498" s="14" t="s">
        <v>1118</v>
      </c>
      <c r="M498" s="14" t="s">
        <v>81</v>
      </c>
      <c r="N498" s="14" t="s">
        <v>1128</v>
      </c>
      <c r="O498" s="14" t="s">
        <v>1063</v>
      </c>
      <c r="P498" s="74"/>
      <c r="Q498" s="6"/>
    </row>
    <row r="499" spans="1:17">
      <c r="A499" s="79">
        <v>43658</v>
      </c>
      <c r="B499" s="14" t="s">
        <v>314</v>
      </c>
      <c r="C499" s="11" t="s">
        <v>27</v>
      </c>
      <c r="D499" s="14" t="s">
        <v>180</v>
      </c>
      <c r="E499" s="15"/>
      <c r="F499" s="15">
        <v>1000</v>
      </c>
      <c r="G499" s="90">
        <f t="shared" si="15"/>
        <v>1.7600675865953253</v>
      </c>
      <c r="H499" s="90">
        <v>568.16</v>
      </c>
      <c r="I499" s="13">
        <f t="shared" si="16"/>
        <v>-693466</v>
      </c>
      <c r="J499" s="14" t="s">
        <v>179</v>
      </c>
      <c r="K499" s="14" t="s">
        <v>83</v>
      </c>
      <c r="L499" s="14" t="s">
        <v>1118</v>
      </c>
      <c r="M499" s="14" t="s">
        <v>81</v>
      </c>
      <c r="N499" s="14" t="s">
        <v>1128</v>
      </c>
      <c r="O499" s="14" t="s">
        <v>1062</v>
      </c>
      <c r="P499" s="74"/>
      <c r="Q499" s="6"/>
    </row>
    <row r="500" spans="1:17">
      <c r="A500" s="79">
        <v>43658</v>
      </c>
      <c r="B500" s="14" t="s">
        <v>315</v>
      </c>
      <c r="C500" s="11" t="s">
        <v>141</v>
      </c>
      <c r="D500" s="11" t="s">
        <v>172</v>
      </c>
      <c r="E500" s="15"/>
      <c r="F500" s="15">
        <v>6000</v>
      </c>
      <c r="G500" s="90">
        <f t="shared" si="15"/>
        <v>10.584997530167243</v>
      </c>
      <c r="H500" s="90">
        <v>566.84</v>
      </c>
      <c r="I500" s="13">
        <f t="shared" si="16"/>
        <v>-699466</v>
      </c>
      <c r="J500" s="14" t="s">
        <v>179</v>
      </c>
      <c r="K500" s="14" t="s">
        <v>25</v>
      </c>
      <c r="L500" s="14" t="s">
        <v>1197</v>
      </c>
      <c r="M500" s="14" t="s">
        <v>81</v>
      </c>
      <c r="N500" s="14" t="s">
        <v>1128</v>
      </c>
      <c r="O500" s="14" t="s">
        <v>1063</v>
      </c>
      <c r="P500" s="74"/>
      <c r="Q500" s="6"/>
    </row>
    <row r="501" spans="1:17">
      <c r="A501" s="79">
        <v>43658</v>
      </c>
      <c r="B501" s="14" t="s">
        <v>316</v>
      </c>
      <c r="C501" s="11" t="s">
        <v>27</v>
      </c>
      <c r="D501" s="14" t="s">
        <v>180</v>
      </c>
      <c r="E501" s="15"/>
      <c r="F501" s="15">
        <v>1000</v>
      </c>
      <c r="G501" s="90">
        <f t="shared" si="15"/>
        <v>1.7600675865953253</v>
      </c>
      <c r="H501" s="90">
        <v>568.16</v>
      </c>
      <c r="I501" s="13">
        <f t="shared" si="16"/>
        <v>-700466</v>
      </c>
      <c r="J501" s="14" t="s">
        <v>179</v>
      </c>
      <c r="K501" s="14" t="s">
        <v>83</v>
      </c>
      <c r="L501" s="14" t="s">
        <v>1118</v>
      </c>
      <c r="M501" s="14" t="s">
        <v>81</v>
      </c>
      <c r="N501" s="14" t="s">
        <v>1128</v>
      </c>
      <c r="O501" s="14" t="s">
        <v>1062</v>
      </c>
      <c r="P501" s="74"/>
      <c r="Q501" s="6"/>
    </row>
    <row r="502" spans="1:17">
      <c r="A502" s="79">
        <v>43658</v>
      </c>
      <c r="B502" s="14" t="s">
        <v>317</v>
      </c>
      <c r="C502" s="14" t="s">
        <v>171</v>
      </c>
      <c r="D502" s="14" t="s">
        <v>172</v>
      </c>
      <c r="E502" s="15"/>
      <c r="F502" s="15">
        <v>5000</v>
      </c>
      <c r="G502" s="90">
        <f t="shared" si="15"/>
        <v>8.8208312751393692</v>
      </c>
      <c r="H502" s="90">
        <v>566.84</v>
      </c>
      <c r="I502" s="13">
        <f t="shared" si="16"/>
        <v>-705466</v>
      </c>
      <c r="J502" s="14" t="s">
        <v>179</v>
      </c>
      <c r="K502" s="14" t="s">
        <v>25</v>
      </c>
      <c r="L502" s="14" t="s">
        <v>1197</v>
      </c>
      <c r="M502" s="14" t="s">
        <v>81</v>
      </c>
      <c r="N502" s="14" t="s">
        <v>1128</v>
      </c>
      <c r="O502" s="14" t="s">
        <v>1063</v>
      </c>
      <c r="P502" s="74"/>
      <c r="Q502" s="6"/>
    </row>
    <row r="503" spans="1:17">
      <c r="A503" s="79">
        <v>43658</v>
      </c>
      <c r="B503" s="14" t="s">
        <v>391</v>
      </c>
      <c r="C503" s="11" t="s">
        <v>27</v>
      </c>
      <c r="D503" s="14" t="s">
        <v>20</v>
      </c>
      <c r="E503" s="12"/>
      <c r="F503" s="12">
        <v>1000</v>
      </c>
      <c r="G503" s="90">
        <f t="shared" si="15"/>
        <v>1.811889619684369</v>
      </c>
      <c r="H503" s="90">
        <v>551.91</v>
      </c>
      <c r="I503" s="13">
        <f t="shared" si="16"/>
        <v>-706466</v>
      </c>
      <c r="J503" s="14" t="s">
        <v>335</v>
      </c>
      <c r="K503" s="11" t="s">
        <v>83</v>
      </c>
      <c r="L503" s="14" t="s">
        <v>1117</v>
      </c>
      <c r="M503" s="14" t="s">
        <v>81</v>
      </c>
      <c r="N503" s="14" t="s">
        <v>1128</v>
      </c>
      <c r="O503" s="14" t="s">
        <v>1062</v>
      </c>
      <c r="P503" s="74"/>
      <c r="Q503" s="6"/>
    </row>
    <row r="504" spans="1:17">
      <c r="A504" s="79">
        <v>43658</v>
      </c>
      <c r="B504" s="14" t="s">
        <v>392</v>
      </c>
      <c r="C504" s="11" t="s">
        <v>27</v>
      </c>
      <c r="D504" s="14" t="s">
        <v>20</v>
      </c>
      <c r="E504" s="12"/>
      <c r="F504" s="12">
        <v>1000</v>
      </c>
      <c r="G504" s="90">
        <f t="shared" si="15"/>
        <v>1.811889619684369</v>
      </c>
      <c r="H504" s="90">
        <v>551.91</v>
      </c>
      <c r="I504" s="13">
        <f t="shared" si="16"/>
        <v>-707466</v>
      </c>
      <c r="J504" s="14" t="s">
        <v>335</v>
      </c>
      <c r="K504" s="11" t="s">
        <v>83</v>
      </c>
      <c r="L504" s="14" t="s">
        <v>1117</v>
      </c>
      <c r="M504" s="14" t="s">
        <v>81</v>
      </c>
      <c r="N504" s="14" t="s">
        <v>1128</v>
      </c>
      <c r="O504" s="14" t="s">
        <v>1062</v>
      </c>
      <c r="P504" s="74"/>
      <c r="Q504" s="6"/>
    </row>
    <row r="505" spans="1:17">
      <c r="A505" s="79">
        <v>43658</v>
      </c>
      <c r="B505" s="14" t="s">
        <v>393</v>
      </c>
      <c r="C505" s="14" t="s">
        <v>350</v>
      </c>
      <c r="D505" s="14" t="s">
        <v>20</v>
      </c>
      <c r="E505" s="12"/>
      <c r="F505" s="12">
        <v>1500</v>
      </c>
      <c r="G505" s="90">
        <f t="shared" si="15"/>
        <v>2.7178344295265533</v>
      </c>
      <c r="H505" s="90">
        <v>551.91</v>
      </c>
      <c r="I505" s="13">
        <f t="shared" si="16"/>
        <v>-708966</v>
      </c>
      <c r="J505" s="14" t="s">
        <v>335</v>
      </c>
      <c r="K505" s="11" t="s">
        <v>83</v>
      </c>
      <c r="L505" s="14" t="s">
        <v>1117</v>
      </c>
      <c r="M505" s="14" t="s">
        <v>81</v>
      </c>
      <c r="N505" s="14" t="s">
        <v>1128</v>
      </c>
      <c r="O505" s="14" t="s">
        <v>1062</v>
      </c>
      <c r="P505" s="74"/>
      <c r="Q505" s="6"/>
    </row>
    <row r="506" spans="1:17">
      <c r="A506" s="79">
        <v>43658</v>
      </c>
      <c r="B506" s="14" t="s">
        <v>394</v>
      </c>
      <c r="C506" s="11" t="s">
        <v>27</v>
      </c>
      <c r="D506" s="14" t="s">
        <v>20</v>
      </c>
      <c r="E506" s="12"/>
      <c r="F506" s="12">
        <v>1500</v>
      </c>
      <c r="G506" s="90">
        <f t="shared" si="15"/>
        <v>2.7178344295265533</v>
      </c>
      <c r="H506" s="90">
        <v>551.91</v>
      </c>
      <c r="I506" s="13">
        <f t="shared" si="16"/>
        <v>-710466</v>
      </c>
      <c r="J506" s="14" t="s">
        <v>335</v>
      </c>
      <c r="K506" s="11" t="s">
        <v>83</v>
      </c>
      <c r="L506" s="14" t="s">
        <v>1117</v>
      </c>
      <c r="M506" s="14" t="s">
        <v>81</v>
      </c>
      <c r="N506" s="14" t="s">
        <v>1128</v>
      </c>
      <c r="O506" s="14" t="s">
        <v>1062</v>
      </c>
      <c r="P506" s="74"/>
      <c r="Q506" s="6"/>
    </row>
    <row r="507" spans="1:17">
      <c r="A507" s="79">
        <v>43658</v>
      </c>
      <c r="B507" s="14" t="s">
        <v>395</v>
      </c>
      <c r="C507" s="11" t="s">
        <v>27</v>
      </c>
      <c r="D507" s="14" t="s">
        <v>20</v>
      </c>
      <c r="E507" s="12"/>
      <c r="F507" s="12">
        <v>1000</v>
      </c>
      <c r="G507" s="90">
        <f t="shared" si="15"/>
        <v>1.811889619684369</v>
      </c>
      <c r="H507" s="90">
        <v>551.91</v>
      </c>
      <c r="I507" s="13">
        <f t="shared" si="16"/>
        <v>-711466</v>
      </c>
      <c r="J507" s="14" t="s">
        <v>335</v>
      </c>
      <c r="K507" s="11" t="s">
        <v>83</v>
      </c>
      <c r="L507" s="14" t="s">
        <v>1117</v>
      </c>
      <c r="M507" s="14" t="s">
        <v>81</v>
      </c>
      <c r="N507" s="14" t="s">
        <v>1128</v>
      </c>
      <c r="O507" s="14" t="s">
        <v>1062</v>
      </c>
      <c r="P507" s="74"/>
      <c r="Q507" s="6"/>
    </row>
    <row r="508" spans="1:17">
      <c r="A508" s="79">
        <v>43658</v>
      </c>
      <c r="B508" s="14" t="s">
        <v>370</v>
      </c>
      <c r="C508" s="11" t="s">
        <v>27</v>
      </c>
      <c r="D508" s="14" t="s">
        <v>20</v>
      </c>
      <c r="E508" s="12"/>
      <c r="F508" s="12">
        <v>1000</v>
      </c>
      <c r="G508" s="90">
        <f t="shared" si="15"/>
        <v>1.811889619684369</v>
      </c>
      <c r="H508" s="90">
        <v>551.91</v>
      </c>
      <c r="I508" s="13">
        <f t="shared" si="16"/>
        <v>-712466</v>
      </c>
      <c r="J508" s="14" t="s">
        <v>335</v>
      </c>
      <c r="K508" s="11" t="s">
        <v>83</v>
      </c>
      <c r="L508" s="14" t="s">
        <v>1117</v>
      </c>
      <c r="M508" s="14" t="s">
        <v>81</v>
      </c>
      <c r="N508" s="14" t="s">
        <v>1128</v>
      </c>
      <c r="O508" s="14" t="s">
        <v>1062</v>
      </c>
      <c r="P508" s="74"/>
      <c r="Q508" s="6"/>
    </row>
    <row r="509" spans="1:17">
      <c r="A509" s="79">
        <v>43658</v>
      </c>
      <c r="B509" s="14" t="s">
        <v>1010</v>
      </c>
      <c r="C509" s="14" t="s">
        <v>171</v>
      </c>
      <c r="D509" s="14" t="s">
        <v>172</v>
      </c>
      <c r="E509" s="18"/>
      <c r="F509" s="18">
        <v>20000</v>
      </c>
      <c r="G509" s="90">
        <f t="shared" si="15"/>
        <v>35.283325100557477</v>
      </c>
      <c r="H509" s="90">
        <v>566.84</v>
      </c>
      <c r="I509" s="13">
        <f t="shared" si="16"/>
        <v>-732466</v>
      </c>
      <c r="J509" s="14" t="s">
        <v>501</v>
      </c>
      <c r="K509" s="14" t="s">
        <v>25</v>
      </c>
      <c r="L509" s="14" t="s">
        <v>1197</v>
      </c>
      <c r="M509" s="14" t="s">
        <v>81</v>
      </c>
      <c r="N509" s="14" t="s">
        <v>1128</v>
      </c>
      <c r="O509" s="14" t="s">
        <v>1063</v>
      </c>
      <c r="P509" s="74"/>
      <c r="Q509" s="6"/>
    </row>
    <row r="510" spans="1:17">
      <c r="A510" s="79">
        <v>43658</v>
      </c>
      <c r="B510" s="11" t="s">
        <v>551</v>
      </c>
      <c r="C510" s="11" t="s">
        <v>27</v>
      </c>
      <c r="D510" s="11" t="s">
        <v>78</v>
      </c>
      <c r="E510" s="17"/>
      <c r="F510" s="17">
        <v>1000</v>
      </c>
      <c r="G510" s="90">
        <f t="shared" si="15"/>
        <v>1.7600675865953253</v>
      </c>
      <c r="H510" s="90">
        <v>568.16</v>
      </c>
      <c r="I510" s="13">
        <f t="shared" si="16"/>
        <v>-733466</v>
      </c>
      <c r="J510" s="11" t="s">
        <v>187</v>
      </c>
      <c r="K510" s="14" t="s">
        <v>83</v>
      </c>
      <c r="L510" s="14" t="s">
        <v>1118</v>
      </c>
      <c r="M510" s="14" t="s">
        <v>81</v>
      </c>
      <c r="N510" s="14" t="s">
        <v>1128</v>
      </c>
      <c r="O510" s="14" t="s">
        <v>1062</v>
      </c>
      <c r="P510" s="74"/>
      <c r="Q510" s="6"/>
    </row>
    <row r="511" spans="1:17">
      <c r="A511" s="79">
        <v>43658</v>
      </c>
      <c r="B511" s="11" t="s">
        <v>552</v>
      </c>
      <c r="C511" s="11" t="s">
        <v>27</v>
      </c>
      <c r="D511" s="11" t="s">
        <v>78</v>
      </c>
      <c r="E511" s="17"/>
      <c r="F511" s="17">
        <v>1000</v>
      </c>
      <c r="G511" s="90">
        <f t="shared" si="15"/>
        <v>1.7600675865953253</v>
      </c>
      <c r="H511" s="90">
        <v>568.16</v>
      </c>
      <c r="I511" s="13">
        <f t="shared" si="16"/>
        <v>-734466</v>
      </c>
      <c r="J511" s="11" t="s">
        <v>187</v>
      </c>
      <c r="K511" s="14" t="s">
        <v>83</v>
      </c>
      <c r="L511" s="14" t="s">
        <v>1118</v>
      </c>
      <c r="M511" s="14" t="s">
        <v>81</v>
      </c>
      <c r="N511" s="14" t="s">
        <v>1128</v>
      </c>
      <c r="O511" s="14" t="s">
        <v>1062</v>
      </c>
      <c r="P511" s="74"/>
      <c r="Q511" s="6"/>
    </row>
    <row r="512" spans="1:17">
      <c r="A512" s="79">
        <v>43658</v>
      </c>
      <c r="B512" s="14" t="s">
        <v>684</v>
      </c>
      <c r="C512" s="11" t="s">
        <v>27</v>
      </c>
      <c r="D512" s="14" t="s">
        <v>165</v>
      </c>
      <c r="E512" s="15"/>
      <c r="F512" s="15">
        <v>2000</v>
      </c>
      <c r="G512" s="90">
        <f t="shared" si="15"/>
        <v>3.5283325100557477</v>
      </c>
      <c r="H512" s="90">
        <v>566.84</v>
      </c>
      <c r="I512" s="13">
        <f t="shared" si="16"/>
        <v>-736466</v>
      </c>
      <c r="J512" s="14" t="s">
        <v>178</v>
      </c>
      <c r="K512" s="14" t="s">
        <v>83</v>
      </c>
      <c r="L512" s="14" t="s">
        <v>1197</v>
      </c>
      <c r="M512" s="14" t="s">
        <v>81</v>
      </c>
      <c r="N512" s="14" t="s">
        <v>1128</v>
      </c>
      <c r="O512" s="14" t="s">
        <v>1062</v>
      </c>
      <c r="P512" s="74"/>
      <c r="Q512" s="6"/>
    </row>
    <row r="513" spans="1:17">
      <c r="A513" s="79">
        <v>43658</v>
      </c>
      <c r="B513" s="14" t="s">
        <v>685</v>
      </c>
      <c r="C513" s="14" t="s">
        <v>170</v>
      </c>
      <c r="D513" s="14" t="s">
        <v>165</v>
      </c>
      <c r="E513" s="15"/>
      <c r="F513" s="15">
        <v>1000</v>
      </c>
      <c r="G513" s="90">
        <f t="shared" si="15"/>
        <v>1.7641662550278738</v>
      </c>
      <c r="H513" s="90">
        <v>566.84</v>
      </c>
      <c r="I513" s="13">
        <f t="shared" si="16"/>
        <v>-737466</v>
      </c>
      <c r="J513" s="14" t="s">
        <v>178</v>
      </c>
      <c r="K513" s="14" t="s">
        <v>83</v>
      </c>
      <c r="L513" s="14" t="s">
        <v>1197</v>
      </c>
      <c r="M513" s="14" t="s">
        <v>81</v>
      </c>
      <c r="N513" s="14" t="s">
        <v>1128</v>
      </c>
      <c r="O513" s="14" t="s">
        <v>1062</v>
      </c>
      <c r="P513" s="74"/>
      <c r="Q513" s="6"/>
    </row>
    <row r="514" spans="1:17">
      <c r="A514" s="79">
        <v>43658</v>
      </c>
      <c r="B514" s="14" t="s">
        <v>690</v>
      </c>
      <c r="C514" s="11" t="s">
        <v>27</v>
      </c>
      <c r="D514" s="14" t="s">
        <v>165</v>
      </c>
      <c r="E514" s="15"/>
      <c r="F514" s="15">
        <v>3000</v>
      </c>
      <c r="G514" s="90">
        <f t="shared" si="15"/>
        <v>5.2924987650836215</v>
      </c>
      <c r="H514" s="90">
        <v>566.84</v>
      </c>
      <c r="I514" s="13">
        <f t="shared" si="16"/>
        <v>-740466</v>
      </c>
      <c r="J514" s="14" t="s">
        <v>178</v>
      </c>
      <c r="K514" s="14" t="s">
        <v>83</v>
      </c>
      <c r="L514" s="14" t="s">
        <v>1197</v>
      </c>
      <c r="M514" s="14" t="s">
        <v>81</v>
      </c>
      <c r="N514" s="14" t="s">
        <v>1128</v>
      </c>
      <c r="O514" s="14" t="s">
        <v>1062</v>
      </c>
      <c r="P514" s="74"/>
      <c r="Q514" s="6"/>
    </row>
    <row r="515" spans="1:17">
      <c r="A515" s="79">
        <v>43658</v>
      </c>
      <c r="B515" s="11" t="s">
        <v>747</v>
      </c>
      <c r="C515" s="11" t="s">
        <v>27</v>
      </c>
      <c r="D515" s="11" t="s">
        <v>78</v>
      </c>
      <c r="E515" s="15"/>
      <c r="F515" s="15">
        <v>1000</v>
      </c>
      <c r="G515" s="90">
        <f t="shared" si="15"/>
        <v>1.7600675865953253</v>
      </c>
      <c r="H515" s="90">
        <v>568.16</v>
      </c>
      <c r="I515" s="13">
        <f t="shared" si="16"/>
        <v>-741466</v>
      </c>
      <c r="J515" s="14" t="s">
        <v>176</v>
      </c>
      <c r="K515" s="11" t="s">
        <v>83</v>
      </c>
      <c r="L515" s="14" t="s">
        <v>1118</v>
      </c>
      <c r="M515" s="14" t="s">
        <v>81</v>
      </c>
      <c r="N515" s="14" t="s">
        <v>1128</v>
      </c>
      <c r="O515" s="14" t="s">
        <v>1062</v>
      </c>
      <c r="P515" s="74"/>
      <c r="Q515" s="6"/>
    </row>
    <row r="516" spans="1:17">
      <c r="A516" s="79">
        <v>43658</v>
      </c>
      <c r="B516" s="11" t="s">
        <v>748</v>
      </c>
      <c r="C516" s="11" t="s">
        <v>27</v>
      </c>
      <c r="D516" s="11" t="s">
        <v>78</v>
      </c>
      <c r="E516" s="15"/>
      <c r="F516" s="15">
        <v>1000</v>
      </c>
      <c r="G516" s="90">
        <f t="shared" si="15"/>
        <v>1.7600675865953253</v>
      </c>
      <c r="H516" s="90">
        <v>568.16</v>
      </c>
      <c r="I516" s="13">
        <f t="shared" si="16"/>
        <v>-742466</v>
      </c>
      <c r="J516" s="14" t="s">
        <v>176</v>
      </c>
      <c r="K516" s="11" t="s">
        <v>83</v>
      </c>
      <c r="L516" s="14" t="s">
        <v>1118</v>
      </c>
      <c r="M516" s="14" t="s">
        <v>81</v>
      </c>
      <c r="N516" s="14" t="s">
        <v>1128</v>
      </c>
      <c r="O516" s="14" t="s">
        <v>1062</v>
      </c>
      <c r="P516" s="74"/>
      <c r="Q516" s="6"/>
    </row>
    <row r="517" spans="1:17">
      <c r="A517" s="79">
        <v>43658</v>
      </c>
      <c r="B517" s="11" t="s">
        <v>749</v>
      </c>
      <c r="C517" s="11" t="s">
        <v>119</v>
      </c>
      <c r="D517" s="11" t="s">
        <v>78</v>
      </c>
      <c r="E517" s="15"/>
      <c r="F517" s="15">
        <v>30000</v>
      </c>
      <c r="G517" s="90">
        <f t="shared" si="15"/>
        <v>52.802027597859762</v>
      </c>
      <c r="H517" s="90">
        <v>568.16</v>
      </c>
      <c r="I517" s="13">
        <f t="shared" si="16"/>
        <v>-772466</v>
      </c>
      <c r="J517" s="14" t="s">
        <v>176</v>
      </c>
      <c r="K517" s="11" t="s">
        <v>83</v>
      </c>
      <c r="L517" s="14" t="s">
        <v>1118</v>
      </c>
      <c r="M517" s="14" t="s">
        <v>81</v>
      </c>
      <c r="N517" s="14" t="s">
        <v>1128</v>
      </c>
      <c r="O517" s="14" t="s">
        <v>1062</v>
      </c>
      <c r="P517" s="74"/>
      <c r="Q517" s="6"/>
    </row>
    <row r="518" spans="1:17">
      <c r="A518" s="79">
        <v>43658</v>
      </c>
      <c r="B518" s="11" t="s">
        <v>818</v>
      </c>
      <c r="C518" s="11" t="s">
        <v>27</v>
      </c>
      <c r="D518" s="14" t="s">
        <v>20</v>
      </c>
      <c r="E518" s="12"/>
      <c r="F518" s="12">
        <v>500</v>
      </c>
      <c r="G518" s="90">
        <f t="shared" si="15"/>
        <v>0.90594480984218451</v>
      </c>
      <c r="H518" s="90">
        <v>551.91</v>
      </c>
      <c r="I518" s="13">
        <f t="shared" si="16"/>
        <v>-772966</v>
      </c>
      <c r="J518" s="11" t="s">
        <v>177</v>
      </c>
      <c r="K518" s="11" t="s">
        <v>22</v>
      </c>
      <c r="L518" s="14" t="s">
        <v>1117</v>
      </c>
      <c r="M518" s="14" t="s">
        <v>81</v>
      </c>
      <c r="N518" s="14" t="s">
        <v>1128</v>
      </c>
      <c r="O518" s="14" t="s">
        <v>1062</v>
      </c>
      <c r="P518" s="74"/>
      <c r="Q518" s="6"/>
    </row>
    <row r="519" spans="1:17">
      <c r="A519" s="79">
        <v>43658</v>
      </c>
      <c r="B519" s="11" t="s">
        <v>819</v>
      </c>
      <c r="C519" s="11" t="s">
        <v>27</v>
      </c>
      <c r="D519" s="14" t="s">
        <v>20</v>
      </c>
      <c r="E519" s="12"/>
      <c r="F519" s="12">
        <v>500</v>
      </c>
      <c r="G519" s="90">
        <f t="shared" si="15"/>
        <v>0.90594480984218451</v>
      </c>
      <c r="H519" s="90">
        <v>551.91</v>
      </c>
      <c r="I519" s="13">
        <f t="shared" si="16"/>
        <v>-773466</v>
      </c>
      <c r="J519" s="11" t="s">
        <v>177</v>
      </c>
      <c r="K519" s="11" t="s">
        <v>22</v>
      </c>
      <c r="L519" s="14" t="s">
        <v>1117</v>
      </c>
      <c r="M519" s="14" t="s">
        <v>81</v>
      </c>
      <c r="N519" s="14" t="s">
        <v>1128</v>
      </c>
      <c r="O519" s="14" t="s">
        <v>1062</v>
      </c>
      <c r="P519" s="74"/>
      <c r="Q519" s="6"/>
    </row>
    <row r="520" spans="1:17">
      <c r="A520" s="79">
        <v>43658</v>
      </c>
      <c r="B520" s="11" t="s">
        <v>820</v>
      </c>
      <c r="C520" s="11" t="s">
        <v>801</v>
      </c>
      <c r="D520" s="14" t="s">
        <v>20</v>
      </c>
      <c r="E520" s="12"/>
      <c r="F520" s="12">
        <v>2000</v>
      </c>
      <c r="G520" s="90">
        <f t="shared" si="15"/>
        <v>3.623779239368738</v>
      </c>
      <c r="H520" s="90">
        <v>551.91</v>
      </c>
      <c r="I520" s="13">
        <f t="shared" si="16"/>
        <v>-775466</v>
      </c>
      <c r="J520" s="11" t="s">
        <v>177</v>
      </c>
      <c r="K520" s="11" t="s">
        <v>22</v>
      </c>
      <c r="L520" s="14" t="s">
        <v>1117</v>
      </c>
      <c r="M520" s="14" t="s">
        <v>81</v>
      </c>
      <c r="N520" s="14" t="s">
        <v>1128</v>
      </c>
      <c r="O520" s="14" t="s">
        <v>1062</v>
      </c>
      <c r="P520" s="74"/>
      <c r="Q520" s="6"/>
    </row>
    <row r="521" spans="1:17">
      <c r="A521" s="79">
        <v>43658</v>
      </c>
      <c r="B521" s="11" t="s">
        <v>821</v>
      </c>
      <c r="C521" s="11" t="s">
        <v>27</v>
      </c>
      <c r="D521" s="14" t="s">
        <v>20</v>
      </c>
      <c r="E521" s="12"/>
      <c r="F521" s="12">
        <v>500</v>
      </c>
      <c r="G521" s="90">
        <f t="shared" si="15"/>
        <v>0.90594480984218451</v>
      </c>
      <c r="H521" s="90">
        <v>551.91</v>
      </c>
      <c r="I521" s="13">
        <f t="shared" si="16"/>
        <v>-775966</v>
      </c>
      <c r="J521" s="11" t="s">
        <v>177</v>
      </c>
      <c r="K521" s="11" t="s">
        <v>22</v>
      </c>
      <c r="L521" s="14" t="s">
        <v>1117</v>
      </c>
      <c r="M521" s="14" t="s">
        <v>81</v>
      </c>
      <c r="N521" s="14" t="s">
        <v>1128</v>
      </c>
      <c r="O521" s="14" t="s">
        <v>1062</v>
      </c>
      <c r="P521" s="74"/>
      <c r="Q521" s="6"/>
    </row>
    <row r="522" spans="1:17">
      <c r="A522" s="79">
        <v>43658</v>
      </c>
      <c r="B522" s="11" t="s">
        <v>822</v>
      </c>
      <c r="C522" s="11" t="s">
        <v>27</v>
      </c>
      <c r="D522" s="14" t="s">
        <v>20</v>
      </c>
      <c r="E522" s="12"/>
      <c r="F522" s="12">
        <v>2500</v>
      </c>
      <c r="G522" s="90">
        <f t="shared" si="15"/>
        <v>4.5297240492109223</v>
      </c>
      <c r="H522" s="90">
        <v>551.91</v>
      </c>
      <c r="I522" s="13">
        <f t="shared" si="16"/>
        <v>-778466</v>
      </c>
      <c r="J522" s="11" t="s">
        <v>177</v>
      </c>
      <c r="K522" s="11" t="s">
        <v>22</v>
      </c>
      <c r="L522" s="14" t="s">
        <v>1117</v>
      </c>
      <c r="M522" s="14" t="s">
        <v>81</v>
      </c>
      <c r="N522" s="14" t="s">
        <v>1128</v>
      </c>
      <c r="O522" s="14" t="s">
        <v>1062</v>
      </c>
      <c r="P522" s="74"/>
      <c r="Q522" s="6"/>
    </row>
    <row r="523" spans="1:17">
      <c r="A523" s="79">
        <v>43658</v>
      </c>
      <c r="B523" s="11" t="s">
        <v>823</v>
      </c>
      <c r="C523" s="11" t="s">
        <v>27</v>
      </c>
      <c r="D523" s="14" t="s">
        <v>20</v>
      </c>
      <c r="E523" s="12"/>
      <c r="F523" s="12">
        <v>2500</v>
      </c>
      <c r="G523" s="90">
        <f t="shared" si="15"/>
        <v>4.5297240492109223</v>
      </c>
      <c r="H523" s="90">
        <v>551.91</v>
      </c>
      <c r="I523" s="13">
        <f t="shared" si="16"/>
        <v>-780966</v>
      </c>
      <c r="J523" s="11" t="s">
        <v>177</v>
      </c>
      <c r="K523" s="11" t="s">
        <v>22</v>
      </c>
      <c r="L523" s="14" t="s">
        <v>1117</v>
      </c>
      <c r="M523" s="14" t="s">
        <v>81</v>
      </c>
      <c r="N523" s="14" t="s">
        <v>1128</v>
      </c>
      <c r="O523" s="14" t="s">
        <v>1062</v>
      </c>
      <c r="P523" s="74"/>
      <c r="Q523" s="6"/>
    </row>
    <row r="524" spans="1:17">
      <c r="A524" s="79">
        <v>43658</v>
      </c>
      <c r="B524" s="11" t="s">
        <v>824</v>
      </c>
      <c r="C524" s="11" t="s">
        <v>27</v>
      </c>
      <c r="D524" s="14" t="s">
        <v>20</v>
      </c>
      <c r="E524" s="12"/>
      <c r="F524" s="12">
        <v>500</v>
      </c>
      <c r="G524" s="90">
        <f t="shared" ref="G524:G587" si="17">+F524/H524</f>
        <v>0.90594480984218451</v>
      </c>
      <c r="H524" s="90">
        <v>551.91</v>
      </c>
      <c r="I524" s="13">
        <f t="shared" si="16"/>
        <v>-781466</v>
      </c>
      <c r="J524" s="11" t="s">
        <v>177</v>
      </c>
      <c r="K524" s="11" t="s">
        <v>22</v>
      </c>
      <c r="L524" s="14" t="s">
        <v>1117</v>
      </c>
      <c r="M524" s="14" t="s">
        <v>81</v>
      </c>
      <c r="N524" s="14" t="s">
        <v>1128</v>
      </c>
      <c r="O524" s="14" t="s">
        <v>1062</v>
      </c>
      <c r="P524" s="74"/>
      <c r="Q524" s="6"/>
    </row>
    <row r="525" spans="1:17">
      <c r="A525" s="79">
        <v>43658</v>
      </c>
      <c r="B525" s="11" t="s">
        <v>825</v>
      </c>
      <c r="C525" s="11" t="s">
        <v>801</v>
      </c>
      <c r="D525" s="14" t="s">
        <v>20</v>
      </c>
      <c r="E525" s="12"/>
      <c r="F525" s="12">
        <v>2000</v>
      </c>
      <c r="G525" s="90">
        <f t="shared" si="17"/>
        <v>3.623779239368738</v>
      </c>
      <c r="H525" s="90">
        <v>551.91</v>
      </c>
      <c r="I525" s="13">
        <f t="shared" si="16"/>
        <v>-783466</v>
      </c>
      <c r="J525" s="11" t="s">
        <v>177</v>
      </c>
      <c r="K525" s="11" t="s">
        <v>22</v>
      </c>
      <c r="L525" s="14" t="s">
        <v>1117</v>
      </c>
      <c r="M525" s="14" t="s">
        <v>81</v>
      </c>
      <c r="N525" s="14" t="s">
        <v>1128</v>
      </c>
      <c r="O525" s="14" t="s">
        <v>1062</v>
      </c>
      <c r="P525" s="74"/>
      <c r="Q525" s="6"/>
    </row>
    <row r="526" spans="1:17">
      <c r="A526" s="79">
        <v>43658</v>
      </c>
      <c r="B526" s="11" t="s">
        <v>826</v>
      </c>
      <c r="C526" s="11" t="s">
        <v>27</v>
      </c>
      <c r="D526" s="14" t="s">
        <v>20</v>
      </c>
      <c r="E526" s="12"/>
      <c r="F526" s="12">
        <v>500</v>
      </c>
      <c r="G526" s="90">
        <f t="shared" si="17"/>
        <v>0.90594480984218451</v>
      </c>
      <c r="H526" s="90">
        <v>551.91</v>
      </c>
      <c r="I526" s="13">
        <f t="shared" si="16"/>
        <v>-783966</v>
      </c>
      <c r="J526" s="11" t="s">
        <v>177</v>
      </c>
      <c r="K526" s="11" t="s">
        <v>22</v>
      </c>
      <c r="L526" s="14" t="s">
        <v>1117</v>
      </c>
      <c r="M526" s="14" t="s">
        <v>81</v>
      </c>
      <c r="N526" s="14" t="s">
        <v>1128</v>
      </c>
      <c r="O526" s="14" t="s">
        <v>1062</v>
      </c>
      <c r="P526" s="74"/>
      <c r="Q526" s="6"/>
    </row>
    <row r="527" spans="1:17">
      <c r="A527" s="79">
        <v>43658</v>
      </c>
      <c r="B527" s="11" t="s">
        <v>827</v>
      </c>
      <c r="C527" s="11" t="s">
        <v>27</v>
      </c>
      <c r="D527" s="14" t="s">
        <v>20</v>
      </c>
      <c r="E527" s="12"/>
      <c r="F527" s="12">
        <v>500</v>
      </c>
      <c r="G527" s="90">
        <f t="shared" si="17"/>
        <v>0.90594480984218451</v>
      </c>
      <c r="H527" s="90">
        <v>551.91</v>
      </c>
      <c r="I527" s="13">
        <f t="shared" si="16"/>
        <v>-784466</v>
      </c>
      <c r="J527" s="11" t="s">
        <v>177</v>
      </c>
      <c r="K527" s="11" t="s">
        <v>22</v>
      </c>
      <c r="L527" s="14" t="s">
        <v>1117</v>
      </c>
      <c r="M527" s="14" t="s">
        <v>81</v>
      </c>
      <c r="N527" s="14" t="s">
        <v>1128</v>
      </c>
      <c r="O527" s="14" t="s">
        <v>1062</v>
      </c>
      <c r="P527" s="74"/>
      <c r="Q527" s="6"/>
    </row>
    <row r="528" spans="1:17">
      <c r="A528" s="79">
        <v>43658</v>
      </c>
      <c r="B528" s="14" t="s">
        <v>975</v>
      </c>
      <c r="C528" s="14" t="s">
        <v>1022</v>
      </c>
      <c r="D528" s="14" t="s">
        <v>172</v>
      </c>
      <c r="E528" s="15"/>
      <c r="F528" s="15">
        <v>3484</v>
      </c>
      <c r="G528" s="90">
        <f t="shared" si="17"/>
        <v>6.146355232517112</v>
      </c>
      <c r="H528" s="90">
        <v>566.84</v>
      </c>
      <c r="I528" s="13">
        <f t="shared" si="16"/>
        <v>-787950</v>
      </c>
      <c r="J528" s="14" t="s">
        <v>1136</v>
      </c>
      <c r="K528" s="11">
        <v>3635063</v>
      </c>
      <c r="L528" s="14" t="s">
        <v>1197</v>
      </c>
      <c r="M528" s="14" t="s">
        <v>81</v>
      </c>
      <c r="N528" s="14" t="s">
        <v>1128</v>
      </c>
      <c r="O528" s="14" t="s">
        <v>1063</v>
      </c>
      <c r="P528" s="74"/>
      <c r="Q528" s="6"/>
    </row>
    <row r="529" spans="1:17">
      <c r="A529" s="79">
        <v>43658</v>
      </c>
      <c r="B529" s="14" t="s">
        <v>991</v>
      </c>
      <c r="C529" s="14" t="s">
        <v>1022</v>
      </c>
      <c r="D529" s="14" t="s">
        <v>172</v>
      </c>
      <c r="E529" s="17"/>
      <c r="F529" s="15">
        <v>3484</v>
      </c>
      <c r="G529" s="90">
        <f t="shared" si="17"/>
        <v>6.146355232517112</v>
      </c>
      <c r="H529" s="90">
        <v>566.84</v>
      </c>
      <c r="I529" s="13">
        <f t="shared" si="16"/>
        <v>-791434</v>
      </c>
      <c r="J529" s="14" t="s">
        <v>1136</v>
      </c>
      <c r="K529" s="11">
        <v>3126111</v>
      </c>
      <c r="L529" s="14" t="s">
        <v>1197</v>
      </c>
      <c r="M529" s="14" t="s">
        <v>81</v>
      </c>
      <c r="N529" s="14" t="s">
        <v>1128</v>
      </c>
      <c r="O529" s="14" t="s">
        <v>1063</v>
      </c>
      <c r="P529" s="74"/>
      <c r="Q529" s="6"/>
    </row>
    <row r="530" spans="1:17" s="6" customFormat="1" ht="12.75">
      <c r="A530" s="79">
        <v>43658</v>
      </c>
      <c r="B530" s="70" t="s">
        <v>1181</v>
      </c>
      <c r="C530" s="14" t="s">
        <v>170</v>
      </c>
      <c r="D530" s="11" t="s">
        <v>20</v>
      </c>
      <c r="E530" s="17"/>
      <c r="F530" s="80">
        <v>93963</v>
      </c>
      <c r="G530" s="90">
        <f t="shared" si="17"/>
        <v>143.24567006678791</v>
      </c>
      <c r="H530" s="90">
        <v>655.95699999999999</v>
      </c>
      <c r="I530" s="13">
        <f t="shared" si="16"/>
        <v>-885397</v>
      </c>
      <c r="J530" s="14" t="s">
        <v>1136</v>
      </c>
      <c r="K530" s="11">
        <v>3126109</v>
      </c>
      <c r="L530" s="14" t="s">
        <v>1116</v>
      </c>
      <c r="M530" s="14" t="s">
        <v>81</v>
      </c>
      <c r="N530" s="14" t="s">
        <v>1127</v>
      </c>
      <c r="O530" s="14" t="s">
        <v>1063</v>
      </c>
      <c r="P530" s="94" t="s">
        <v>1177</v>
      </c>
    </row>
    <row r="531" spans="1:17" s="6" customFormat="1" ht="12.75">
      <c r="A531" s="79">
        <v>43658</v>
      </c>
      <c r="B531" s="70" t="s">
        <v>1182</v>
      </c>
      <c r="C531" s="14" t="s">
        <v>170</v>
      </c>
      <c r="D531" s="11" t="s">
        <v>78</v>
      </c>
      <c r="E531" s="17"/>
      <c r="F531" s="80">
        <v>298407</v>
      </c>
      <c r="G531" s="90">
        <f t="shared" si="17"/>
        <v>454.9185388676392</v>
      </c>
      <c r="H531" s="90">
        <v>655.95699999999999</v>
      </c>
      <c r="I531" s="13">
        <f t="shared" si="16"/>
        <v>-1183804</v>
      </c>
      <c r="J531" s="14" t="s">
        <v>1136</v>
      </c>
      <c r="K531" s="11">
        <v>3126109</v>
      </c>
      <c r="L531" s="14" t="s">
        <v>1116</v>
      </c>
      <c r="M531" s="14" t="s">
        <v>81</v>
      </c>
      <c r="N531" s="14" t="s">
        <v>1127</v>
      </c>
      <c r="O531" s="14" t="s">
        <v>1063</v>
      </c>
      <c r="P531" s="94" t="s">
        <v>1176</v>
      </c>
    </row>
    <row r="532" spans="1:17" s="6" customFormat="1" ht="12.75">
      <c r="A532" s="79">
        <v>43658</v>
      </c>
      <c r="B532" s="70" t="s">
        <v>1183</v>
      </c>
      <c r="C532" s="14" t="s">
        <v>170</v>
      </c>
      <c r="D532" s="11" t="s">
        <v>180</v>
      </c>
      <c r="E532" s="17"/>
      <c r="F532" s="80">
        <v>72840</v>
      </c>
      <c r="G532" s="90">
        <f t="shared" si="17"/>
        <v>111.04386415572972</v>
      </c>
      <c r="H532" s="90">
        <v>655.95699999999999</v>
      </c>
      <c r="I532" s="13">
        <f t="shared" si="16"/>
        <v>-1256644</v>
      </c>
      <c r="J532" s="14" t="s">
        <v>1136</v>
      </c>
      <c r="K532" s="11">
        <v>3126109</v>
      </c>
      <c r="L532" s="14" t="s">
        <v>1116</v>
      </c>
      <c r="M532" s="14" t="s">
        <v>81</v>
      </c>
      <c r="N532" s="14" t="s">
        <v>1127</v>
      </c>
      <c r="O532" s="14" t="s">
        <v>1063</v>
      </c>
      <c r="P532" s="94" t="s">
        <v>1191</v>
      </c>
    </row>
    <row r="533" spans="1:17" s="6" customFormat="1" ht="12.75">
      <c r="A533" s="79">
        <v>43658</v>
      </c>
      <c r="B533" s="70" t="s">
        <v>1184</v>
      </c>
      <c r="C533" s="14" t="s">
        <v>170</v>
      </c>
      <c r="D533" s="14" t="s">
        <v>165</v>
      </c>
      <c r="E533" s="17"/>
      <c r="F533" s="80">
        <v>262482</v>
      </c>
      <c r="G533" s="90">
        <f t="shared" si="17"/>
        <v>400.15122942509953</v>
      </c>
      <c r="H533" s="90">
        <v>655.95699999999999</v>
      </c>
      <c r="I533" s="13">
        <f t="shared" si="16"/>
        <v>-1519126</v>
      </c>
      <c r="J533" s="14" t="s">
        <v>1136</v>
      </c>
      <c r="K533" s="11">
        <v>3126109</v>
      </c>
      <c r="L533" s="14" t="s">
        <v>1116</v>
      </c>
      <c r="M533" s="14" t="s">
        <v>81</v>
      </c>
      <c r="N533" s="14" t="s">
        <v>1127</v>
      </c>
      <c r="O533" s="14" t="s">
        <v>1063</v>
      </c>
      <c r="P533" s="94" t="s">
        <v>1192</v>
      </c>
    </row>
    <row r="534" spans="1:17" s="6" customFormat="1" ht="12.75">
      <c r="A534" s="79">
        <v>43658</v>
      </c>
      <c r="B534" s="70" t="s">
        <v>1185</v>
      </c>
      <c r="C534" s="14" t="s">
        <v>170</v>
      </c>
      <c r="D534" s="11" t="s">
        <v>78</v>
      </c>
      <c r="E534" s="17"/>
      <c r="F534" s="80">
        <v>159339</v>
      </c>
      <c r="G534" s="90">
        <f t="shared" si="17"/>
        <v>242.91073957591732</v>
      </c>
      <c r="H534" s="90">
        <v>655.95699999999999</v>
      </c>
      <c r="I534" s="13">
        <f t="shared" si="16"/>
        <v>-1678465</v>
      </c>
      <c r="J534" s="14" t="s">
        <v>1136</v>
      </c>
      <c r="K534" s="11">
        <v>3126109</v>
      </c>
      <c r="L534" s="14" t="s">
        <v>1116</v>
      </c>
      <c r="M534" s="14" t="s">
        <v>81</v>
      </c>
      <c r="N534" s="14" t="s">
        <v>1127</v>
      </c>
      <c r="O534" s="14" t="s">
        <v>1063</v>
      </c>
      <c r="P534" s="94" t="s">
        <v>1176</v>
      </c>
    </row>
    <row r="535" spans="1:17" s="6" customFormat="1" ht="12.75">
      <c r="A535" s="79">
        <v>43658</v>
      </c>
      <c r="B535" s="70" t="s">
        <v>1186</v>
      </c>
      <c r="C535" s="14" t="s">
        <v>170</v>
      </c>
      <c r="D535" s="11" t="s">
        <v>78</v>
      </c>
      <c r="E535" s="17"/>
      <c r="F535" s="80">
        <v>144162</v>
      </c>
      <c r="G535" s="90">
        <f t="shared" si="17"/>
        <v>219.77355222979554</v>
      </c>
      <c r="H535" s="90">
        <v>655.95699999999999</v>
      </c>
      <c r="I535" s="13">
        <f t="shared" si="16"/>
        <v>-1822627</v>
      </c>
      <c r="J535" s="14" t="s">
        <v>1136</v>
      </c>
      <c r="K535" s="11">
        <v>3126109</v>
      </c>
      <c r="L535" s="14" t="s">
        <v>1116</v>
      </c>
      <c r="M535" s="14" t="s">
        <v>81</v>
      </c>
      <c r="N535" s="14" t="s">
        <v>1127</v>
      </c>
      <c r="O535" s="14" t="s">
        <v>1063</v>
      </c>
      <c r="P535" s="94" t="s">
        <v>1176</v>
      </c>
    </row>
    <row r="536" spans="1:17" s="6" customFormat="1" ht="12.75">
      <c r="A536" s="79">
        <v>43658</v>
      </c>
      <c r="B536" s="70" t="s">
        <v>1187</v>
      </c>
      <c r="C536" s="14" t="s">
        <v>170</v>
      </c>
      <c r="D536" s="11" t="s">
        <v>78</v>
      </c>
      <c r="E536" s="17"/>
      <c r="F536" s="80">
        <v>127470</v>
      </c>
      <c r="G536" s="90">
        <f t="shared" si="17"/>
        <v>194.32676227252702</v>
      </c>
      <c r="H536" s="90">
        <v>655.95699999999999</v>
      </c>
      <c r="I536" s="13">
        <f t="shared" si="16"/>
        <v>-1950097</v>
      </c>
      <c r="J536" s="14" t="s">
        <v>1136</v>
      </c>
      <c r="K536" s="11">
        <v>3126109</v>
      </c>
      <c r="L536" s="14" t="s">
        <v>1116</v>
      </c>
      <c r="M536" s="14" t="s">
        <v>81</v>
      </c>
      <c r="N536" s="14" t="s">
        <v>1127</v>
      </c>
      <c r="O536" s="14" t="s">
        <v>1063</v>
      </c>
      <c r="P536" s="94" t="s">
        <v>1176</v>
      </c>
    </row>
    <row r="537" spans="1:17" s="6" customFormat="1" ht="12.75">
      <c r="A537" s="79">
        <v>43658</v>
      </c>
      <c r="B537" s="70" t="s">
        <v>1188</v>
      </c>
      <c r="C537" s="14" t="s">
        <v>170</v>
      </c>
      <c r="D537" s="11" t="s">
        <v>78</v>
      </c>
      <c r="E537" s="17"/>
      <c r="F537" s="80">
        <v>116543</v>
      </c>
      <c r="G537" s="90">
        <f t="shared" si="17"/>
        <v>177.66865815899519</v>
      </c>
      <c r="H537" s="90">
        <v>655.95699999999999</v>
      </c>
      <c r="I537" s="13">
        <f t="shared" si="16"/>
        <v>-2066640</v>
      </c>
      <c r="J537" s="14" t="s">
        <v>1136</v>
      </c>
      <c r="K537" s="11">
        <v>3126109</v>
      </c>
      <c r="L537" s="14" t="s">
        <v>1116</v>
      </c>
      <c r="M537" s="14" t="s">
        <v>81</v>
      </c>
      <c r="N537" s="14" t="s">
        <v>1127</v>
      </c>
      <c r="O537" s="14" t="s">
        <v>1063</v>
      </c>
      <c r="P537" s="94" t="s">
        <v>1176</v>
      </c>
    </row>
    <row r="538" spans="1:17" s="6" customFormat="1" ht="12.75">
      <c r="A538" s="79">
        <v>43658</v>
      </c>
      <c r="B538" s="70" t="s">
        <v>1189</v>
      </c>
      <c r="C538" s="14" t="s">
        <v>170</v>
      </c>
      <c r="D538" s="11" t="s">
        <v>78</v>
      </c>
      <c r="E538" s="17"/>
      <c r="F538" s="80">
        <v>116543</v>
      </c>
      <c r="G538" s="90">
        <f t="shared" si="17"/>
        <v>177.66865815899519</v>
      </c>
      <c r="H538" s="90">
        <v>655.95699999999999</v>
      </c>
      <c r="I538" s="13">
        <f t="shared" ref="I538:I601" si="18">I537+E538-F538</f>
        <v>-2183183</v>
      </c>
      <c r="J538" s="14" t="s">
        <v>1136</v>
      </c>
      <c r="K538" s="11">
        <v>3126109</v>
      </c>
      <c r="L538" s="14" t="s">
        <v>1116</v>
      </c>
      <c r="M538" s="14" t="s">
        <v>81</v>
      </c>
      <c r="N538" s="14" t="s">
        <v>1127</v>
      </c>
      <c r="O538" s="14" t="s">
        <v>1063</v>
      </c>
      <c r="P538" s="94" t="s">
        <v>1176</v>
      </c>
    </row>
    <row r="539" spans="1:17" s="6" customFormat="1" ht="12.75">
      <c r="A539" s="79">
        <v>43658</v>
      </c>
      <c r="B539" s="70" t="s">
        <v>1190</v>
      </c>
      <c r="C539" s="14" t="s">
        <v>170</v>
      </c>
      <c r="D539" s="11" t="s">
        <v>78</v>
      </c>
      <c r="E539" s="17"/>
      <c r="F539" s="80">
        <v>116543</v>
      </c>
      <c r="G539" s="90">
        <f t="shared" si="17"/>
        <v>177.66865815899519</v>
      </c>
      <c r="H539" s="90">
        <v>655.95699999999999</v>
      </c>
      <c r="I539" s="13">
        <f t="shared" si="18"/>
        <v>-2299726</v>
      </c>
      <c r="J539" s="14" t="s">
        <v>1136</v>
      </c>
      <c r="K539" s="11">
        <v>3126109</v>
      </c>
      <c r="L539" s="14" t="s">
        <v>1116</v>
      </c>
      <c r="M539" s="14" t="s">
        <v>81</v>
      </c>
      <c r="N539" s="14" t="s">
        <v>1127</v>
      </c>
      <c r="O539" s="14" t="s">
        <v>1063</v>
      </c>
      <c r="P539" s="94" t="s">
        <v>1176</v>
      </c>
    </row>
    <row r="540" spans="1:17" s="6" customFormat="1" ht="12.75">
      <c r="A540" s="79">
        <v>43658</v>
      </c>
      <c r="B540" s="70" t="s">
        <v>1199</v>
      </c>
      <c r="C540" s="14" t="s">
        <v>170</v>
      </c>
      <c r="D540" s="11" t="s">
        <v>78</v>
      </c>
      <c r="E540" s="17"/>
      <c r="F540" s="80">
        <v>74234</v>
      </c>
      <c r="G540" s="115">
        <f t="shared" si="17"/>
        <v>113.16900345601923</v>
      </c>
      <c r="H540" s="115">
        <v>655.95699999999999</v>
      </c>
      <c r="I540" s="13">
        <f t="shared" si="18"/>
        <v>-2373960</v>
      </c>
      <c r="J540" s="14" t="s">
        <v>1136</v>
      </c>
      <c r="K540" s="11">
        <v>3126109</v>
      </c>
      <c r="L540" s="14" t="s">
        <v>1116</v>
      </c>
      <c r="M540" s="14" t="s">
        <v>81</v>
      </c>
      <c r="N540" s="14" t="s">
        <v>1127</v>
      </c>
      <c r="O540" s="14" t="s">
        <v>1063</v>
      </c>
      <c r="P540" s="94" t="s">
        <v>1176</v>
      </c>
    </row>
    <row r="541" spans="1:17" s="6" customFormat="1" ht="12.75">
      <c r="A541" s="79">
        <v>43658</v>
      </c>
      <c r="B541" s="70" t="s">
        <v>1200</v>
      </c>
      <c r="C541" s="14" t="s">
        <v>170</v>
      </c>
      <c r="D541" s="11" t="s">
        <v>78</v>
      </c>
      <c r="E541" s="17"/>
      <c r="F541" s="80">
        <v>34587</v>
      </c>
      <c r="G541" s="115">
        <f t="shared" si="17"/>
        <v>52.727541591903126</v>
      </c>
      <c r="H541" s="115">
        <v>655.95699999999999</v>
      </c>
      <c r="I541" s="13">
        <f t="shared" si="18"/>
        <v>-2408547</v>
      </c>
      <c r="J541" s="14" t="s">
        <v>1136</v>
      </c>
      <c r="K541" s="11">
        <v>3126109</v>
      </c>
      <c r="L541" s="14" t="s">
        <v>1116</v>
      </c>
      <c r="M541" s="14" t="s">
        <v>81</v>
      </c>
      <c r="N541" s="14" t="s">
        <v>1127</v>
      </c>
      <c r="O541" s="14" t="s">
        <v>1063</v>
      </c>
      <c r="P541" s="94" t="s">
        <v>1176</v>
      </c>
    </row>
    <row r="542" spans="1:17">
      <c r="A542" s="79">
        <v>43658</v>
      </c>
      <c r="B542" s="14" t="s">
        <v>992</v>
      </c>
      <c r="C542" s="14" t="s">
        <v>1022</v>
      </c>
      <c r="D542" s="14" t="s">
        <v>172</v>
      </c>
      <c r="E542" s="17"/>
      <c r="F542" s="15">
        <v>3484</v>
      </c>
      <c r="G542" s="90">
        <f t="shared" si="17"/>
        <v>5.3113237605513772</v>
      </c>
      <c r="H542" s="90">
        <v>655.95699999999999</v>
      </c>
      <c r="I542" s="13">
        <f t="shared" si="18"/>
        <v>-2412031</v>
      </c>
      <c r="J542" s="14" t="s">
        <v>1136</v>
      </c>
      <c r="K542" s="11">
        <v>3126109</v>
      </c>
      <c r="L542" s="14" t="s">
        <v>1116</v>
      </c>
      <c r="M542" s="14" t="s">
        <v>81</v>
      </c>
      <c r="N542" s="14" t="s">
        <v>1127</v>
      </c>
      <c r="O542" s="14" t="s">
        <v>1063</v>
      </c>
      <c r="P542" s="94" t="s">
        <v>1174</v>
      </c>
      <c r="Q542" s="6"/>
    </row>
    <row r="543" spans="1:17">
      <c r="A543" s="79">
        <v>43658</v>
      </c>
      <c r="B543" s="14" t="s">
        <v>993</v>
      </c>
      <c r="C543" s="14" t="s">
        <v>1022</v>
      </c>
      <c r="D543" s="14" t="s">
        <v>172</v>
      </c>
      <c r="E543" s="17"/>
      <c r="F543" s="15">
        <v>2152</v>
      </c>
      <c r="G543" s="90">
        <f t="shared" si="17"/>
        <v>3.7964857808199843</v>
      </c>
      <c r="H543" s="90">
        <v>566.84</v>
      </c>
      <c r="I543" s="13">
        <f t="shared" si="18"/>
        <v>-2414183</v>
      </c>
      <c r="J543" s="14" t="s">
        <v>1136</v>
      </c>
      <c r="K543" s="11" t="s">
        <v>973</v>
      </c>
      <c r="L543" s="14" t="s">
        <v>1197</v>
      </c>
      <c r="M543" s="14" t="s">
        <v>81</v>
      </c>
      <c r="N543" s="14" t="s">
        <v>1128</v>
      </c>
      <c r="O543" s="14" t="s">
        <v>1063</v>
      </c>
      <c r="P543" s="74"/>
      <c r="Q543" s="6"/>
    </row>
    <row r="544" spans="1:17">
      <c r="A544" s="79">
        <v>43659</v>
      </c>
      <c r="B544" s="11" t="s">
        <v>225</v>
      </c>
      <c r="C544" s="11" t="s">
        <v>27</v>
      </c>
      <c r="D544" s="11" t="s">
        <v>78</v>
      </c>
      <c r="E544" s="12"/>
      <c r="F544" s="12">
        <v>500</v>
      </c>
      <c r="G544" s="90">
        <f t="shared" si="17"/>
        <v>0.88003379329766263</v>
      </c>
      <c r="H544" s="90">
        <v>568.16</v>
      </c>
      <c r="I544" s="13">
        <f t="shared" si="18"/>
        <v>-2414683</v>
      </c>
      <c r="J544" s="11" t="s">
        <v>186</v>
      </c>
      <c r="K544" s="11" t="s">
        <v>83</v>
      </c>
      <c r="L544" s="14" t="s">
        <v>1118</v>
      </c>
      <c r="M544" s="14" t="s">
        <v>81</v>
      </c>
      <c r="N544" s="14" t="s">
        <v>1128</v>
      </c>
      <c r="O544" s="14" t="s">
        <v>1062</v>
      </c>
      <c r="P544" s="74"/>
      <c r="Q544" s="6"/>
    </row>
    <row r="545" spans="1:17">
      <c r="A545" s="79">
        <v>43659</v>
      </c>
      <c r="B545" s="11" t="s">
        <v>226</v>
      </c>
      <c r="C545" s="11" t="s">
        <v>1005</v>
      </c>
      <c r="D545" s="11" t="s">
        <v>78</v>
      </c>
      <c r="E545" s="12"/>
      <c r="F545" s="12">
        <v>500</v>
      </c>
      <c r="G545" s="90">
        <f t="shared" si="17"/>
        <v>0.88003379329766263</v>
      </c>
      <c r="H545" s="90">
        <v>568.16</v>
      </c>
      <c r="I545" s="13">
        <f t="shared" si="18"/>
        <v>-2415183</v>
      </c>
      <c r="J545" s="11" t="s">
        <v>186</v>
      </c>
      <c r="K545" s="11" t="s">
        <v>83</v>
      </c>
      <c r="L545" s="14" t="s">
        <v>1118</v>
      </c>
      <c r="M545" s="14" t="s">
        <v>81</v>
      </c>
      <c r="N545" s="14" t="s">
        <v>1128</v>
      </c>
      <c r="O545" s="14" t="s">
        <v>1062</v>
      </c>
      <c r="P545" s="74"/>
      <c r="Q545" s="6"/>
    </row>
    <row r="546" spans="1:17">
      <c r="A546" s="79">
        <v>43659</v>
      </c>
      <c r="B546" s="11" t="s">
        <v>227</v>
      </c>
      <c r="C546" s="11" t="s">
        <v>119</v>
      </c>
      <c r="D546" s="11" t="s">
        <v>78</v>
      </c>
      <c r="E546" s="12"/>
      <c r="F546" s="12">
        <v>45000</v>
      </c>
      <c r="G546" s="90">
        <f t="shared" si="17"/>
        <v>79.203041396789644</v>
      </c>
      <c r="H546" s="90">
        <v>568.16</v>
      </c>
      <c r="I546" s="13">
        <f t="shared" si="18"/>
        <v>-2460183</v>
      </c>
      <c r="J546" s="11" t="s">
        <v>186</v>
      </c>
      <c r="K546" s="11">
        <v>22</v>
      </c>
      <c r="L546" s="14" t="s">
        <v>1118</v>
      </c>
      <c r="M546" s="14" t="s">
        <v>81</v>
      </c>
      <c r="N546" s="14" t="s">
        <v>1127</v>
      </c>
      <c r="O546" s="14" t="s">
        <v>1063</v>
      </c>
      <c r="P546" s="94" t="s">
        <v>1173</v>
      </c>
      <c r="Q546" s="6"/>
    </row>
    <row r="547" spans="1:17">
      <c r="A547" s="79">
        <v>43659</v>
      </c>
      <c r="B547" s="11" t="s">
        <v>228</v>
      </c>
      <c r="C547" s="11" t="s">
        <v>119</v>
      </c>
      <c r="D547" s="11" t="s">
        <v>78</v>
      </c>
      <c r="E547" s="12"/>
      <c r="F547" s="12">
        <v>30000</v>
      </c>
      <c r="G547" s="90">
        <f t="shared" si="17"/>
        <v>52.802027597859762</v>
      </c>
      <c r="H547" s="90">
        <v>568.16</v>
      </c>
      <c r="I547" s="13">
        <f t="shared" si="18"/>
        <v>-2490183</v>
      </c>
      <c r="J547" s="11" t="s">
        <v>186</v>
      </c>
      <c r="K547" s="11" t="s">
        <v>83</v>
      </c>
      <c r="L547" s="14" t="s">
        <v>1118</v>
      </c>
      <c r="M547" s="14" t="s">
        <v>81</v>
      </c>
      <c r="N547" s="14" t="s">
        <v>1128</v>
      </c>
      <c r="O547" s="14" t="s">
        <v>1062</v>
      </c>
      <c r="P547" s="74"/>
      <c r="Q547" s="6"/>
    </row>
    <row r="548" spans="1:17">
      <c r="A548" s="79">
        <v>43659</v>
      </c>
      <c r="B548" s="11" t="s">
        <v>229</v>
      </c>
      <c r="C548" s="11" t="s">
        <v>97</v>
      </c>
      <c r="D548" s="11" t="s">
        <v>78</v>
      </c>
      <c r="E548" s="12"/>
      <c r="F548" s="12">
        <v>27000</v>
      </c>
      <c r="G548" s="90">
        <f t="shared" si="17"/>
        <v>47.521824838073783</v>
      </c>
      <c r="H548" s="90">
        <v>568.16</v>
      </c>
      <c r="I548" s="13">
        <f t="shared" si="18"/>
        <v>-2517183</v>
      </c>
      <c r="J548" s="11" t="s">
        <v>186</v>
      </c>
      <c r="K548" s="11" t="s">
        <v>83</v>
      </c>
      <c r="L548" s="14" t="s">
        <v>1118</v>
      </c>
      <c r="M548" s="14" t="s">
        <v>81</v>
      </c>
      <c r="N548" s="14" t="s">
        <v>1128</v>
      </c>
      <c r="O548" s="14" t="s">
        <v>1062</v>
      </c>
      <c r="P548" s="74"/>
      <c r="Q548" s="6"/>
    </row>
    <row r="549" spans="1:17">
      <c r="A549" s="79">
        <v>43659</v>
      </c>
      <c r="B549" s="11" t="s">
        <v>230</v>
      </c>
      <c r="C549" s="11" t="s">
        <v>27</v>
      </c>
      <c r="D549" s="11" t="s">
        <v>78</v>
      </c>
      <c r="E549" s="12"/>
      <c r="F549" s="12">
        <v>1000</v>
      </c>
      <c r="G549" s="90">
        <f t="shared" si="17"/>
        <v>1.7600675865953253</v>
      </c>
      <c r="H549" s="90">
        <v>568.16</v>
      </c>
      <c r="I549" s="13">
        <f t="shared" si="18"/>
        <v>-2518183</v>
      </c>
      <c r="J549" s="11" t="s">
        <v>186</v>
      </c>
      <c r="K549" s="11" t="s">
        <v>83</v>
      </c>
      <c r="L549" s="14" t="s">
        <v>1118</v>
      </c>
      <c r="M549" s="14" t="s">
        <v>81</v>
      </c>
      <c r="N549" s="14" t="s">
        <v>1128</v>
      </c>
      <c r="O549" s="14" t="s">
        <v>1062</v>
      </c>
      <c r="P549" s="74"/>
      <c r="Q549" s="6"/>
    </row>
    <row r="550" spans="1:17">
      <c r="A550" s="79">
        <v>43659</v>
      </c>
      <c r="B550" s="14" t="s">
        <v>396</v>
      </c>
      <c r="C550" s="11" t="s">
        <v>27</v>
      </c>
      <c r="D550" s="14" t="s">
        <v>20</v>
      </c>
      <c r="E550" s="12"/>
      <c r="F550" s="12">
        <v>1000</v>
      </c>
      <c r="G550" s="90">
        <f t="shared" si="17"/>
        <v>1.811889619684369</v>
      </c>
      <c r="H550" s="90">
        <v>551.91</v>
      </c>
      <c r="I550" s="13">
        <f t="shared" si="18"/>
        <v>-2519183</v>
      </c>
      <c r="J550" s="14" t="s">
        <v>335</v>
      </c>
      <c r="K550" s="11" t="s">
        <v>83</v>
      </c>
      <c r="L550" s="14" t="s">
        <v>1117</v>
      </c>
      <c r="M550" s="14" t="s">
        <v>81</v>
      </c>
      <c r="N550" s="14" t="s">
        <v>1128</v>
      </c>
      <c r="O550" s="14" t="s">
        <v>1062</v>
      </c>
      <c r="P550" s="74"/>
      <c r="Q550" s="6"/>
    </row>
    <row r="551" spans="1:17">
      <c r="A551" s="79">
        <v>43659</v>
      </c>
      <c r="B551" s="14" t="s">
        <v>397</v>
      </c>
      <c r="C551" s="11" t="s">
        <v>27</v>
      </c>
      <c r="D551" s="14" t="s">
        <v>20</v>
      </c>
      <c r="E551" s="12"/>
      <c r="F551" s="12">
        <v>1000</v>
      </c>
      <c r="G551" s="90">
        <f t="shared" si="17"/>
        <v>1.811889619684369</v>
      </c>
      <c r="H551" s="90">
        <v>551.91</v>
      </c>
      <c r="I551" s="13">
        <f t="shared" si="18"/>
        <v>-2520183</v>
      </c>
      <c r="J551" s="14" t="s">
        <v>335</v>
      </c>
      <c r="K551" s="11" t="s">
        <v>83</v>
      </c>
      <c r="L551" s="14" t="s">
        <v>1117</v>
      </c>
      <c r="M551" s="14" t="s">
        <v>81</v>
      </c>
      <c r="N551" s="14" t="s">
        <v>1128</v>
      </c>
      <c r="O551" s="14" t="s">
        <v>1062</v>
      </c>
      <c r="P551" s="74"/>
      <c r="Q551" s="6"/>
    </row>
    <row r="552" spans="1:17">
      <c r="A552" s="79">
        <v>43659</v>
      </c>
      <c r="B552" s="14" t="s">
        <v>398</v>
      </c>
      <c r="C552" s="11" t="s">
        <v>27</v>
      </c>
      <c r="D552" s="14" t="s">
        <v>20</v>
      </c>
      <c r="E552" s="12"/>
      <c r="F552" s="12">
        <v>1000</v>
      </c>
      <c r="G552" s="90">
        <f t="shared" si="17"/>
        <v>1.811889619684369</v>
      </c>
      <c r="H552" s="90">
        <v>551.91</v>
      </c>
      <c r="I552" s="13">
        <f t="shared" si="18"/>
        <v>-2521183</v>
      </c>
      <c r="J552" s="14" t="s">
        <v>335</v>
      </c>
      <c r="K552" s="11" t="s">
        <v>83</v>
      </c>
      <c r="L552" s="14" t="s">
        <v>1117</v>
      </c>
      <c r="M552" s="14" t="s">
        <v>81</v>
      </c>
      <c r="N552" s="14" t="s">
        <v>1128</v>
      </c>
      <c r="O552" s="14" t="s">
        <v>1062</v>
      </c>
      <c r="P552" s="74"/>
      <c r="Q552" s="6"/>
    </row>
    <row r="553" spans="1:17">
      <c r="A553" s="79">
        <v>43659</v>
      </c>
      <c r="B553" s="14" t="s">
        <v>399</v>
      </c>
      <c r="C553" s="11" t="s">
        <v>27</v>
      </c>
      <c r="D553" s="14" t="s">
        <v>20</v>
      </c>
      <c r="E553" s="12"/>
      <c r="F553" s="12">
        <v>1000</v>
      </c>
      <c r="G553" s="90">
        <f t="shared" si="17"/>
        <v>1.811889619684369</v>
      </c>
      <c r="H553" s="90">
        <v>551.91</v>
      </c>
      <c r="I553" s="13">
        <f t="shared" si="18"/>
        <v>-2522183</v>
      </c>
      <c r="J553" s="14" t="s">
        <v>335</v>
      </c>
      <c r="K553" s="11" t="s">
        <v>83</v>
      </c>
      <c r="L553" s="14" t="s">
        <v>1117</v>
      </c>
      <c r="M553" s="14" t="s">
        <v>81</v>
      </c>
      <c r="N553" s="14" t="s">
        <v>1128</v>
      </c>
      <c r="O553" s="14" t="s">
        <v>1062</v>
      </c>
      <c r="P553" s="74"/>
      <c r="Q553" s="6"/>
    </row>
    <row r="554" spans="1:17">
      <c r="A554" s="79">
        <v>43659</v>
      </c>
      <c r="B554" s="14" t="s">
        <v>370</v>
      </c>
      <c r="C554" s="11" t="s">
        <v>27</v>
      </c>
      <c r="D554" s="14" t="s">
        <v>20</v>
      </c>
      <c r="E554" s="12"/>
      <c r="F554" s="12">
        <v>1000</v>
      </c>
      <c r="G554" s="90">
        <f t="shared" si="17"/>
        <v>1.811889619684369</v>
      </c>
      <c r="H554" s="90">
        <v>551.91</v>
      </c>
      <c r="I554" s="13">
        <f t="shared" si="18"/>
        <v>-2523183</v>
      </c>
      <c r="J554" s="14" t="s">
        <v>335</v>
      </c>
      <c r="K554" s="11" t="s">
        <v>83</v>
      </c>
      <c r="L554" s="14" t="s">
        <v>1117</v>
      </c>
      <c r="M554" s="14" t="s">
        <v>81</v>
      </c>
      <c r="N554" s="14" t="s">
        <v>1128</v>
      </c>
      <c r="O554" s="14" t="s">
        <v>1062</v>
      </c>
      <c r="P554" s="74"/>
      <c r="Q554" s="6"/>
    </row>
    <row r="555" spans="1:17">
      <c r="A555" s="79">
        <v>43659</v>
      </c>
      <c r="B555" s="14" t="s">
        <v>400</v>
      </c>
      <c r="C555" s="14" t="s">
        <v>350</v>
      </c>
      <c r="D555" s="14" t="s">
        <v>20</v>
      </c>
      <c r="E555" s="12"/>
      <c r="F555" s="12">
        <v>2500</v>
      </c>
      <c r="G555" s="90">
        <f t="shared" si="17"/>
        <v>4.5297240492109223</v>
      </c>
      <c r="H555" s="90">
        <v>551.91</v>
      </c>
      <c r="I555" s="13">
        <f t="shared" si="18"/>
        <v>-2525683</v>
      </c>
      <c r="J555" s="14" t="s">
        <v>335</v>
      </c>
      <c r="K555" s="11" t="s">
        <v>83</v>
      </c>
      <c r="L555" s="14" t="s">
        <v>1117</v>
      </c>
      <c r="M555" s="14" t="s">
        <v>81</v>
      </c>
      <c r="N555" s="14" t="s">
        <v>1128</v>
      </c>
      <c r="O555" s="14" t="s">
        <v>1062</v>
      </c>
      <c r="P555" s="74"/>
      <c r="Q555" s="6"/>
    </row>
    <row r="556" spans="1:17">
      <c r="A556" s="79">
        <v>43659</v>
      </c>
      <c r="B556" s="11" t="s">
        <v>828</v>
      </c>
      <c r="C556" s="11" t="s">
        <v>27</v>
      </c>
      <c r="D556" s="14" t="s">
        <v>20</v>
      </c>
      <c r="E556" s="12"/>
      <c r="F556" s="12">
        <v>500</v>
      </c>
      <c r="G556" s="90">
        <f t="shared" si="17"/>
        <v>0.90594480984218451</v>
      </c>
      <c r="H556" s="90">
        <v>551.91</v>
      </c>
      <c r="I556" s="13">
        <f t="shared" si="18"/>
        <v>-2526183</v>
      </c>
      <c r="J556" s="11" t="s">
        <v>177</v>
      </c>
      <c r="K556" s="11" t="s">
        <v>22</v>
      </c>
      <c r="L556" s="14" t="s">
        <v>1117</v>
      </c>
      <c r="M556" s="14" t="s">
        <v>81</v>
      </c>
      <c r="N556" s="14" t="s">
        <v>1128</v>
      </c>
      <c r="O556" s="14" t="s">
        <v>1062</v>
      </c>
      <c r="P556" s="74"/>
      <c r="Q556" s="6"/>
    </row>
    <row r="557" spans="1:17">
      <c r="A557" s="79">
        <v>43659</v>
      </c>
      <c r="B557" s="11" t="s">
        <v>829</v>
      </c>
      <c r="C557" s="11" t="s">
        <v>27</v>
      </c>
      <c r="D557" s="14" t="s">
        <v>20</v>
      </c>
      <c r="E557" s="12"/>
      <c r="F557" s="12">
        <v>500</v>
      </c>
      <c r="G557" s="90">
        <f t="shared" si="17"/>
        <v>0.90594480984218451</v>
      </c>
      <c r="H557" s="90">
        <v>551.91</v>
      </c>
      <c r="I557" s="13">
        <f t="shared" si="18"/>
        <v>-2526683</v>
      </c>
      <c r="J557" s="11" t="s">
        <v>177</v>
      </c>
      <c r="K557" s="11" t="s">
        <v>22</v>
      </c>
      <c r="L557" s="14" t="s">
        <v>1117</v>
      </c>
      <c r="M557" s="14" t="s">
        <v>81</v>
      </c>
      <c r="N557" s="14" t="s">
        <v>1128</v>
      </c>
      <c r="O557" s="14" t="s">
        <v>1062</v>
      </c>
      <c r="P557" s="74"/>
      <c r="Q557" s="6"/>
    </row>
    <row r="558" spans="1:17">
      <c r="A558" s="79">
        <v>43659</v>
      </c>
      <c r="B558" s="11" t="s">
        <v>830</v>
      </c>
      <c r="C558" s="11" t="s">
        <v>801</v>
      </c>
      <c r="D558" s="14" t="s">
        <v>20</v>
      </c>
      <c r="E558" s="12"/>
      <c r="F558" s="12">
        <v>3000</v>
      </c>
      <c r="G558" s="90">
        <f t="shared" si="17"/>
        <v>5.4356688590531066</v>
      </c>
      <c r="H558" s="90">
        <v>551.91</v>
      </c>
      <c r="I558" s="13">
        <f t="shared" si="18"/>
        <v>-2529683</v>
      </c>
      <c r="J558" s="11" t="s">
        <v>177</v>
      </c>
      <c r="K558" s="11" t="s">
        <v>22</v>
      </c>
      <c r="L558" s="14" t="s">
        <v>1117</v>
      </c>
      <c r="M558" s="14" t="s">
        <v>81</v>
      </c>
      <c r="N558" s="14" t="s">
        <v>1128</v>
      </c>
      <c r="O558" s="14" t="s">
        <v>1062</v>
      </c>
      <c r="P558" s="74"/>
      <c r="Q558" s="6"/>
    </row>
    <row r="559" spans="1:17">
      <c r="A559" s="79">
        <v>43659</v>
      </c>
      <c r="B559" s="11" t="s">
        <v>831</v>
      </c>
      <c r="C559" s="11" t="s">
        <v>27</v>
      </c>
      <c r="D559" s="14" t="s">
        <v>20</v>
      </c>
      <c r="E559" s="12"/>
      <c r="F559" s="12">
        <v>500</v>
      </c>
      <c r="G559" s="90">
        <f t="shared" si="17"/>
        <v>0.90594480984218451</v>
      </c>
      <c r="H559" s="90">
        <v>551.91</v>
      </c>
      <c r="I559" s="13">
        <f t="shared" si="18"/>
        <v>-2530183</v>
      </c>
      <c r="J559" s="11" t="s">
        <v>177</v>
      </c>
      <c r="K559" s="11" t="s">
        <v>22</v>
      </c>
      <c r="L559" s="14" t="s">
        <v>1117</v>
      </c>
      <c r="M559" s="14" t="s">
        <v>81</v>
      </c>
      <c r="N559" s="14" t="s">
        <v>1128</v>
      </c>
      <c r="O559" s="14" t="s">
        <v>1062</v>
      </c>
      <c r="P559" s="74"/>
      <c r="Q559" s="6"/>
    </row>
    <row r="560" spans="1:17">
      <c r="A560" s="79">
        <v>43659</v>
      </c>
      <c r="B560" s="11" t="s">
        <v>832</v>
      </c>
      <c r="C560" s="11" t="s">
        <v>27</v>
      </c>
      <c r="D560" s="14" t="s">
        <v>20</v>
      </c>
      <c r="E560" s="12"/>
      <c r="F560" s="12">
        <v>500</v>
      </c>
      <c r="G560" s="90">
        <f t="shared" si="17"/>
        <v>0.90594480984218451</v>
      </c>
      <c r="H560" s="90">
        <v>551.91</v>
      </c>
      <c r="I560" s="13">
        <f t="shared" si="18"/>
        <v>-2530683</v>
      </c>
      <c r="J560" s="11" t="s">
        <v>177</v>
      </c>
      <c r="K560" s="11" t="s">
        <v>22</v>
      </c>
      <c r="L560" s="14" t="s">
        <v>1117</v>
      </c>
      <c r="M560" s="14" t="s">
        <v>81</v>
      </c>
      <c r="N560" s="14" t="s">
        <v>1128</v>
      </c>
      <c r="O560" s="14" t="s">
        <v>1062</v>
      </c>
      <c r="P560" s="74"/>
      <c r="Q560" s="6"/>
    </row>
    <row r="561" spans="1:17">
      <c r="A561" s="79">
        <v>43659</v>
      </c>
      <c r="B561" s="11" t="s">
        <v>833</v>
      </c>
      <c r="C561" s="11" t="s">
        <v>27</v>
      </c>
      <c r="D561" s="14" t="s">
        <v>20</v>
      </c>
      <c r="E561" s="12"/>
      <c r="F561" s="12">
        <v>500</v>
      </c>
      <c r="G561" s="90">
        <f t="shared" si="17"/>
        <v>0.90594480984218451</v>
      </c>
      <c r="H561" s="90">
        <v>551.91</v>
      </c>
      <c r="I561" s="13">
        <f t="shared" si="18"/>
        <v>-2531183</v>
      </c>
      <c r="J561" s="11" t="s">
        <v>177</v>
      </c>
      <c r="K561" s="11" t="s">
        <v>22</v>
      </c>
      <c r="L561" s="14" t="s">
        <v>1117</v>
      </c>
      <c r="M561" s="14" t="s">
        <v>81</v>
      </c>
      <c r="N561" s="14" t="s">
        <v>1128</v>
      </c>
      <c r="O561" s="14" t="s">
        <v>1062</v>
      </c>
      <c r="P561" s="74"/>
      <c r="Q561" s="6"/>
    </row>
    <row r="562" spans="1:17">
      <c r="A562" s="79">
        <v>43659</v>
      </c>
      <c r="B562" s="11" t="s">
        <v>834</v>
      </c>
      <c r="C562" s="11" t="s">
        <v>801</v>
      </c>
      <c r="D562" s="14" t="s">
        <v>20</v>
      </c>
      <c r="E562" s="12"/>
      <c r="F562" s="12">
        <v>1500</v>
      </c>
      <c r="G562" s="90">
        <f t="shared" si="17"/>
        <v>2.7178344295265533</v>
      </c>
      <c r="H562" s="90">
        <v>551.91</v>
      </c>
      <c r="I562" s="13">
        <f t="shared" si="18"/>
        <v>-2532683</v>
      </c>
      <c r="J562" s="11" t="s">
        <v>177</v>
      </c>
      <c r="K562" s="11" t="s">
        <v>22</v>
      </c>
      <c r="L562" s="14" t="s">
        <v>1117</v>
      </c>
      <c r="M562" s="14" t="s">
        <v>81</v>
      </c>
      <c r="N562" s="14" t="s">
        <v>1128</v>
      </c>
      <c r="O562" s="14" t="s">
        <v>1062</v>
      </c>
      <c r="P562" s="74"/>
      <c r="Q562" s="6"/>
    </row>
    <row r="563" spans="1:17">
      <c r="A563" s="79">
        <v>43659</v>
      </c>
      <c r="B563" s="11" t="s">
        <v>835</v>
      </c>
      <c r="C563" s="11" t="s">
        <v>27</v>
      </c>
      <c r="D563" s="14" t="s">
        <v>20</v>
      </c>
      <c r="E563" s="12"/>
      <c r="F563" s="12">
        <v>500</v>
      </c>
      <c r="G563" s="90">
        <f t="shared" si="17"/>
        <v>0.90594480984218451</v>
      </c>
      <c r="H563" s="90">
        <v>551.91</v>
      </c>
      <c r="I563" s="13">
        <f t="shared" si="18"/>
        <v>-2533183</v>
      </c>
      <c r="J563" s="11" t="s">
        <v>177</v>
      </c>
      <c r="K563" s="11" t="s">
        <v>22</v>
      </c>
      <c r="L563" s="14" t="s">
        <v>1117</v>
      </c>
      <c r="M563" s="14" t="s">
        <v>81</v>
      </c>
      <c r="N563" s="14" t="s">
        <v>1128</v>
      </c>
      <c r="O563" s="14" t="s">
        <v>1062</v>
      </c>
      <c r="P563" s="74"/>
      <c r="Q563" s="6"/>
    </row>
    <row r="564" spans="1:17">
      <c r="A564" s="79">
        <v>43659</v>
      </c>
      <c r="B564" s="11" t="s">
        <v>836</v>
      </c>
      <c r="C564" s="11" t="s">
        <v>27</v>
      </c>
      <c r="D564" s="14" t="s">
        <v>20</v>
      </c>
      <c r="E564" s="12"/>
      <c r="F564" s="12">
        <v>500</v>
      </c>
      <c r="G564" s="90">
        <f t="shared" si="17"/>
        <v>0.90594480984218451</v>
      </c>
      <c r="H564" s="90">
        <v>551.91</v>
      </c>
      <c r="I564" s="13">
        <f t="shared" si="18"/>
        <v>-2533683</v>
      </c>
      <c r="J564" s="11" t="s">
        <v>177</v>
      </c>
      <c r="K564" s="11" t="s">
        <v>22</v>
      </c>
      <c r="L564" s="14" t="s">
        <v>1117</v>
      </c>
      <c r="M564" s="14" t="s">
        <v>81</v>
      </c>
      <c r="N564" s="14" t="s">
        <v>1128</v>
      </c>
      <c r="O564" s="14" t="s">
        <v>1062</v>
      </c>
      <c r="P564" s="74"/>
      <c r="Q564" s="6"/>
    </row>
    <row r="565" spans="1:17">
      <c r="A565" s="79">
        <v>43660</v>
      </c>
      <c r="B565" s="14" t="s">
        <v>401</v>
      </c>
      <c r="C565" s="11" t="s">
        <v>27</v>
      </c>
      <c r="D565" s="14" t="s">
        <v>20</v>
      </c>
      <c r="E565" s="12"/>
      <c r="F565" s="12">
        <v>1500</v>
      </c>
      <c r="G565" s="90">
        <f t="shared" si="17"/>
        <v>2.7178344295265533</v>
      </c>
      <c r="H565" s="90">
        <v>551.91</v>
      </c>
      <c r="I565" s="13">
        <f t="shared" si="18"/>
        <v>-2535183</v>
      </c>
      <c r="J565" s="14" t="s">
        <v>335</v>
      </c>
      <c r="K565" s="11" t="s">
        <v>83</v>
      </c>
      <c r="L565" s="14" t="s">
        <v>1117</v>
      </c>
      <c r="M565" s="14" t="s">
        <v>81</v>
      </c>
      <c r="N565" s="14" t="s">
        <v>1128</v>
      </c>
      <c r="O565" s="14" t="s">
        <v>1062</v>
      </c>
      <c r="P565" s="74"/>
      <c r="Q565" s="6"/>
    </row>
    <row r="566" spans="1:17">
      <c r="A566" s="79">
        <v>43660</v>
      </c>
      <c r="B566" s="14" t="s">
        <v>402</v>
      </c>
      <c r="C566" s="11" t="s">
        <v>27</v>
      </c>
      <c r="D566" s="14" t="s">
        <v>20</v>
      </c>
      <c r="E566" s="12"/>
      <c r="F566" s="12">
        <v>1000</v>
      </c>
      <c r="G566" s="90">
        <f t="shared" si="17"/>
        <v>1.811889619684369</v>
      </c>
      <c r="H566" s="90">
        <v>551.91</v>
      </c>
      <c r="I566" s="13">
        <f t="shared" si="18"/>
        <v>-2536183</v>
      </c>
      <c r="J566" s="14" t="s">
        <v>335</v>
      </c>
      <c r="K566" s="11" t="s">
        <v>83</v>
      </c>
      <c r="L566" s="14" t="s">
        <v>1117</v>
      </c>
      <c r="M566" s="14" t="s">
        <v>81</v>
      </c>
      <c r="N566" s="14" t="s">
        <v>1128</v>
      </c>
      <c r="O566" s="14" t="s">
        <v>1062</v>
      </c>
      <c r="P566" s="74"/>
      <c r="Q566" s="6"/>
    </row>
    <row r="567" spans="1:17">
      <c r="A567" s="79">
        <v>43660</v>
      </c>
      <c r="B567" s="14" t="s">
        <v>403</v>
      </c>
      <c r="C567" s="11" t="s">
        <v>27</v>
      </c>
      <c r="D567" s="14" t="s">
        <v>20</v>
      </c>
      <c r="E567" s="12"/>
      <c r="F567" s="12">
        <v>1250</v>
      </c>
      <c r="G567" s="90">
        <f t="shared" si="17"/>
        <v>2.2648620246054612</v>
      </c>
      <c r="H567" s="90">
        <v>551.91</v>
      </c>
      <c r="I567" s="13">
        <f t="shared" si="18"/>
        <v>-2537433</v>
      </c>
      <c r="J567" s="14" t="s">
        <v>335</v>
      </c>
      <c r="K567" s="11" t="s">
        <v>83</v>
      </c>
      <c r="L567" s="14" t="s">
        <v>1117</v>
      </c>
      <c r="M567" s="14" t="s">
        <v>81</v>
      </c>
      <c r="N567" s="14" t="s">
        <v>1128</v>
      </c>
      <c r="O567" s="14" t="s">
        <v>1062</v>
      </c>
      <c r="P567" s="74"/>
      <c r="Q567" s="6"/>
    </row>
    <row r="568" spans="1:17">
      <c r="A568" s="79">
        <v>43660</v>
      </c>
      <c r="B568" s="14" t="s">
        <v>404</v>
      </c>
      <c r="C568" s="11" t="s">
        <v>27</v>
      </c>
      <c r="D568" s="14" t="s">
        <v>20</v>
      </c>
      <c r="E568" s="12"/>
      <c r="F568" s="12">
        <v>1000</v>
      </c>
      <c r="G568" s="90">
        <f t="shared" si="17"/>
        <v>1.811889619684369</v>
      </c>
      <c r="H568" s="90">
        <v>551.91</v>
      </c>
      <c r="I568" s="13">
        <f t="shared" si="18"/>
        <v>-2538433</v>
      </c>
      <c r="J568" s="14" t="s">
        <v>335</v>
      </c>
      <c r="K568" s="11" t="s">
        <v>83</v>
      </c>
      <c r="L568" s="14" t="s">
        <v>1117</v>
      </c>
      <c r="M568" s="14" t="s">
        <v>81</v>
      </c>
      <c r="N568" s="14" t="s">
        <v>1128</v>
      </c>
      <c r="O568" s="14" t="s">
        <v>1062</v>
      </c>
      <c r="P568" s="74"/>
      <c r="Q568" s="6"/>
    </row>
    <row r="569" spans="1:17">
      <c r="A569" s="79">
        <v>43660</v>
      </c>
      <c r="B569" s="14" t="s">
        <v>405</v>
      </c>
      <c r="C569" s="11" t="s">
        <v>27</v>
      </c>
      <c r="D569" s="14" t="s">
        <v>20</v>
      </c>
      <c r="E569" s="12"/>
      <c r="F569" s="12">
        <v>10000</v>
      </c>
      <c r="G569" s="90">
        <f t="shared" si="17"/>
        <v>18.118896196843689</v>
      </c>
      <c r="H569" s="90">
        <v>551.91</v>
      </c>
      <c r="I569" s="13">
        <f t="shared" si="18"/>
        <v>-2548433</v>
      </c>
      <c r="J569" s="14" t="s">
        <v>335</v>
      </c>
      <c r="K569" s="11" t="s">
        <v>25</v>
      </c>
      <c r="L569" s="14" t="s">
        <v>1117</v>
      </c>
      <c r="M569" s="14" t="s">
        <v>81</v>
      </c>
      <c r="N569" s="14" t="s">
        <v>1128</v>
      </c>
      <c r="O569" s="14" t="s">
        <v>1063</v>
      </c>
      <c r="P569" s="74"/>
      <c r="Q569" s="6"/>
    </row>
    <row r="570" spans="1:17">
      <c r="A570" s="79">
        <v>43660</v>
      </c>
      <c r="B570" s="11" t="s">
        <v>837</v>
      </c>
      <c r="C570" s="11" t="s">
        <v>27</v>
      </c>
      <c r="D570" s="14" t="s">
        <v>20</v>
      </c>
      <c r="E570" s="12"/>
      <c r="F570" s="12">
        <v>500</v>
      </c>
      <c r="G570" s="90">
        <f t="shared" si="17"/>
        <v>0.90594480984218451</v>
      </c>
      <c r="H570" s="90">
        <v>551.91</v>
      </c>
      <c r="I570" s="13">
        <f t="shared" si="18"/>
        <v>-2548933</v>
      </c>
      <c r="J570" s="11" t="s">
        <v>177</v>
      </c>
      <c r="K570" s="11" t="s">
        <v>22</v>
      </c>
      <c r="L570" s="14" t="s">
        <v>1117</v>
      </c>
      <c r="M570" s="14" t="s">
        <v>81</v>
      </c>
      <c r="N570" s="14" t="s">
        <v>1128</v>
      </c>
      <c r="O570" s="14" t="s">
        <v>1062</v>
      </c>
      <c r="P570" s="74"/>
      <c r="Q570" s="6"/>
    </row>
    <row r="571" spans="1:17">
      <c r="A571" s="79">
        <v>43660</v>
      </c>
      <c r="B571" s="11" t="s">
        <v>838</v>
      </c>
      <c r="C571" s="11" t="s">
        <v>27</v>
      </c>
      <c r="D571" s="14" t="s">
        <v>20</v>
      </c>
      <c r="E571" s="12"/>
      <c r="F571" s="12">
        <v>500</v>
      </c>
      <c r="G571" s="90">
        <f t="shared" si="17"/>
        <v>0.90594480984218451</v>
      </c>
      <c r="H571" s="90">
        <v>551.91</v>
      </c>
      <c r="I571" s="13">
        <f t="shared" si="18"/>
        <v>-2549433</v>
      </c>
      <c r="J571" s="11" t="s">
        <v>177</v>
      </c>
      <c r="K571" s="11" t="s">
        <v>22</v>
      </c>
      <c r="L571" s="14" t="s">
        <v>1117</v>
      </c>
      <c r="M571" s="14" t="s">
        <v>81</v>
      </c>
      <c r="N571" s="14" t="s">
        <v>1128</v>
      </c>
      <c r="O571" s="14" t="s">
        <v>1062</v>
      </c>
      <c r="P571" s="74"/>
      <c r="Q571" s="6"/>
    </row>
    <row r="572" spans="1:17">
      <c r="A572" s="79">
        <v>43660</v>
      </c>
      <c r="B572" s="11" t="s">
        <v>839</v>
      </c>
      <c r="C572" s="11" t="s">
        <v>27</v>
      </c>
      <c r="D572" s="14" t="s">
        <v>20</v>
      </c>
      <c r="E572" s="12"/>
      <c r="F572" s="12">
        <v>500</v>
      </c>
      <c r="G572" s="90">
        <f t="shared" si="17"/>
        <v>0.90594480984218451</v>
      </c>
      <c r="H572" s="90">
        <v>551.91</v>
      </c>
      <c r="I572" s="13">
        <f t="shared" si="18"/>
        <v>-2549933</v>
      </c>
      <c r="J572" s="11" t="s">
        <v>177</v>
      </c>
      <c r="K572" s="11" t="s">
        <v>22</v>
      </c>
      <c r="L572" s="14" t="s">
        <v>1117</v>
      </c>
      <c r="M572" s="14" t="s">
        <v>81</v>
      </c>
      <c r="N572" s="14" t="s">
        <v>1128</v>
      </c>
      <c r="O572" s="14" t="s">
        <v>1062</v>
      </c>
      <c r="P572" s="74"/>
      <c r="Q572" s="6"/>
    </row>
    <row r="573" spans="1:17">
      <c r="A573" s="79">
        <v>43660</v>
      </c>
      <c r="B573" s="11" t="s">
        <v>840</v>
      </c>
      <c r="C573" s="11" t="s">
        <v>27</v>
      </c>
      <c r="D573" s="14" t="s">
        <v>20</v>
      </c>
      <c r="E573" s="12"/>
      <c r="F573" s="12">
        <v>500</v>
      </c>
      <c r="G573" s="90">
        <f t="shared" si="17"/>
        <v>0.90594480984218451</v>
      </c>
      <c r="H573" s="90">
        <v>551.91</v>
      </c>
      <c r="I573" s="13">
        <f t="shared" si="18"/>
        <v>-2550433</v>
      </c>
      <c r="J573" s="11" t="s">
        <v>177</v>
      </c>
      <c r="K573" s="11" t="s">
        <v>22</v>
      </c>
      <c r="L573" s="14" t="s">
        <v>1117</v>
      </c>
      <c r="M573" s="14" t="s">
        <v>81</v>
      </c>
      <c r="N573" s="14" t="s">
        <v>1128</v>
      </c>
      <c r="O573" s="14" t="s">
        <v>1062</v>
      </c>
      <c r="P573" s="74"/>
      <c r="Q573" s="6"/>
    </row>
    <row r="574" spans="1:17">
      <c r="A574" s="79">
        <v>43660</v>
      </c>
      <c r="B574" s="11" t="s">
        <v>841</v>
      </c>
      <c r="C574" s="11" t="s">
        <v>27</v>
      </c>
      <c r="D574" s="14" t="s">
        <v>20</v>
      </c>
      <c r="E574" s="12"/>
      <c r="F574" s="12">
        <v>500</v>
      </c>
      <c r="G574" s="90">
        <f t="shared" si="17"/>
        <v>0.90594480984218451</v>
      </c>
      <c r="H574" s="90">
        <v>551.91</v>
      </c>
      <c r="I574" s="13">
        <f t="shared" si="18"/>
        <v>-2550933</v>
      </c>
      <c r="J574" s="11" t="s">
        <v>177</v>
      </c>
      <c r="K574" s="11" t="s">
        <v>22</v>
      </c>
      <c r="L574" s="14" t="s">
        <v>1117</v>
      </c>
      <c r="M574" s="14" t="s">
        <v>81</v>
      </c>
      <c r="N574" s="14" t="s">
        <v>1128</v>
      </c>
      <c r="O574" s="14" t="s">
        <v>1062</v>
      </c>
      <c r="P574" s="74"/>
      <c r="Q574" s="6"/>
    </row>
    <row r="575" spans="1:17">
      <c r="A575" s="79">
        <v>43660</v>
      </c>
      <c r="B575" s="11" t="s">
        <v>842</v>
      </c>
      <c r="C575" s="11" t="s">
        <v>27</v>
      </c>
      <c r="D575" s="14" t="s">
        <v>20</v>
      </c>
      <c r="E575" s="12"/>
      <c r="F575" s="12">
        <v>2500</v>
      </c>
      <c r="G575" s="90">
        <f t="shared" si="17"/>
        <v>4.5297240492109223</v>
      </c>
      <c r="H575" s="90">
        <v>551.91</v>
      </c>
      <c r="I575" s="13">
        <f t="shared" si="18"/>
        <v>-2553433</v>
      </c>
      <c r="J575" s="11" t="s">
        <v>177</v>
      </c>
      <c r="K575" s="11" t="s">
        <v>22</v>
      </c>
      <c r="L575" s="14" t="s">
        <v>1117</v>
      </c>
      <c r="M575" s="14" t="s">
        <v>81</v>
      </c>
      <c r="N575" s="14" t="s">
        <v>1128</v>
      </c>
      <c r="O575" s="14" t="s">
        <v>1062</v>
      </c>
      <c r="P575" s="74"/>
      <c r="Q575" s="6"/>
    </row>
    <row r="576" spans="1:17">
      <c r="A576" s="79">
        <v>43660</v>
      </c>
      <c r="B576" s="11" t="s">
        <v>843</v>
      </c>
      <c r="C576" s="11" t="s">
        <v>27</v>
      </c>
      <c r="D576" s="14" t="s">
        <v>20</v>
      </c>
      <c r="E576" s="12"/>
      <c r="F576" s="12">
        <v>1500</v>
      </c>
      <c r="G576" s="90">
        <f t="shared" si="17"/>
        <v>2.7178344295265533</v>
      </c>
      <c r="H576" s="90">
        <v>551.91</v>
      </c>
      <c r="I576" s="13">
        <f t="shared" si="18"/>
        <v>-2554933</v>
      </c>
      <c r="J576" s="11" t="s">
        <v>177</v>
      </c>
      <c r="K576" s="11" t="s">
        <v>22</v>
      </c>
      <c r="L576" s="14" t="s">
        <v>1117</v>
      </c>
      <c r="M576" s="14" t="s">
        <v>81</v>
      </c>
      <c r="N576" s="14" t="s">
        <v>1128</v>
      </c>
      <c r="O576" s="14" t="s">
        <v>1062</v>
      </c>
      <c r="P576" s="74"/>
      <c r="Q576" s="6"/>
    </row>
    <row r="577" spans="1:17">
      <c r="A577" s="79">
        <v>43660</v>
      </c>
      <c r="B577" s="11" t="s">
        <v>844</v>
      </c>
      <c r="C577" s="11" t="s">
        <v>27</v>
      </c>
      <c r="D577" s="14" t="s">
        <v>20</v>
      </c>
      <c r="E577" s="12"/>
      <c r="F577" s="12">
        <v>1000</v>
      </c>
      <c r="G577" s="90">
        <f t="shared" si="17"/>
        <v>1.811889619684369</v>
      </c>
      <c r="H577" s="90">
        <v>551.91</v>
      </c>
      <c r="I577" s="13">
        <f t="shared" si="18"/>
        <v>-2555933</v>
      </c>
      <c r="J577" s="11" t="s">
        <v>177</v>
      </c>
      <c r="K577" s="11" t="s">
        <v>22</v>
      </c>
      <c r="L577" s="14" t="s">
        <v>1117</v>
      </c>
      <c r="M577" s="14" t="s">
        <v>81</v>
      </c>
      <c r="N577" s="14" t="s">
        <v>1128</v>
      </c>
      <c r="O577" s="14" t="s">
        <v>1062</v>
      </c>
      <c r="P577" s="74"/>
      <c r="Q577" s="6"/>
    </row>
    <row r="578" spans="1:17">
      <c r="A578" s="79">
        <v>43660</v>
      </c>
      <c r="B578" s="11" t="s">
        <v>845</v>
      </c>
      <c r="C578" s="11" t="s">
        <v>27</v>
      </c>
      <c r="D578" s="14" t="s">
        <v>20</v>
      </c>
      <c r="E578" s="12"/>
      <c r="F578" s="12">
        <v>12000</v>
      </c>
      <c r="G578" s="90">
        <f t="shared" si="17"/>
        <v>21.742675436212426</v>
      </c>
      <c r="H578" s="90">
        <v>551.91</v>
      </c>
      <c r="I578" s="13">
        <f t="shared" si="18"/>
        <v>-2567933</v>
      </c>
      <c r="J578" s="11" t="s">
        <v>177</v>
      </c>
      <c r="K578" s="11" t="s">
        <v>25</v>
      </c>
      <c r="L578" s="14" t="s">
        <v>1117</v>
      </c>
      <c r="M578" s="14" t="s">
        <v>81</v>
      </c>
      <c r="N578" s="14" t="s">
        <v>1128</v>
      </c>
      <c r="O578" s="14" t="s">
        <v>1063</v>
      </c>
      <c r="P578" s="74"/>
      <c r="Q578" s="6"/>
    </row>
    <row r="579" spans="1:17">
      <c r="A579" s="79">
        <v>43660</v>
      </c>
      <c r="B579" s="11" t="s">
        <v>846</v>
      </c>
      <c r="C579" s="11" t="s">
        <v>27</v>
      </c>
      <c r="D579" s="14" t="s">
        <v>20</v>
      </c>
      <c r="E579" s="12"/>
      <c r="F579" s="12">
        <v>1000</v>
      </c>
      <c r="G579" s="90">
        <f t="shared" si="17"/>
        <v>1.811889619684369</v>
      </c>
      <c r="H579" s="90">
        <v>551.91</v>
      </c>
      <c r="I579" s="13">
        <f t="shared" si="18"/>
        <v>-2568933</v>
      </c>
      <c r="J579" s="11" t="s">
        <v>177</v>
      </c>
      <c r="K579" s="11" t="s">
        <v>22</v>
      </c>
      <c r="L579" s="14" t="s">
        <v>1117</v>
      </c>
      <c r="M579" s="14" t="s">
        <v>81</v>
      </c>
      <c r="N579" s="14" t="s">
        <v>1128</v>
      </c>
      <c r="O579" s="14" t="s">
        <v>1062</v>
      </c>
      <c r="P579" s="74"/>
      <c r="Q579" s="6"/>
    </row>
    <row r="580" spans="1:17">
      <c r="A580" s="79">
        <v>43660</v>
      </c>
      <c r="B580" s="11" t="s">
        <v>847</v>
      </c>
      <c r="C580" s="11" t="s">
        <v>27</v>
      </c>
      <c r="D580" s="14" t="s">
        <v>20</v>
      </c>
      <c r="E580" s="12"/>
      <c r="F580" s="12">
        <v>1000</v>
      </c>
      <c r="G580" s="90">
        <f t="shared" si="17"/>
        <v>1.811889619684369</v>
      </c>
      <c r="H580" s="90">
        <v>551.91</v>
      </c>
      <c r="I580" s="13">
        <f t="shared" si="18"/>
        <v>-2569933</v>
      </c>
      <c r="J580" s="11" t="s">
        <v>177</v>
      </c>
      <c r="K580" s="11" t="s">
        <v>22</v>
      </c>
      <c r="L580" s="14" t="s">
        <v>1117</v>
      </c>
      <c r="M580" s="14" t="s">
        <v>81</v>
      </c>
      <c r="N580" s="14" t="s">
        <v>1128</v>
      </c>
      <c r="O580" s="14" t="s">
        <v>1062</v>
      </c>
      <c r="P580" s="74"/>
      <c r="Q580" s="6"/>
    </row>
    <row r="581" spans="1:17">
      <c r="A581" s="79">
        <v>43661</v>
      </c>
      <c r="B581" s="11" t="s">
        <v>48</v>
      </c>
      <c r="C581" s="11" t="s">
        <v>27</v>
      </c>
      <c r="D581" s="14" t="s">
        <v>20</v>
      </c>
      <c r="E581" s="12"/>
      <c r="F581" s="12">
        <v>1000</v>
      </c>
      <c r="G581" s="90">
        <f t="shared" si="17"/>
        <v>1.811889619684369</v>
      </c>
      <c r="H581" s="90">
        <v>551.91</v>
      </c>
      <c r="I581" s="13">
        <f t="shared" si="18"/>
        <v>-2570933</v>
      </c>
      <c r="J581" s="14" t="s">
        <v>21</v>
      </c>
      <c r="K581" s="11" t="s">
        <v>22</v>
      </c>
      <c r="L581" s="14" t="s">
        <v>1117</v>
      </c>
      <c r="M581" s="14" t="s">
        <v>81</v>
      </c>
      <c r="N581" s="14" t="s">
        <v>1128</v>
      </c>
      <c r="O581" s="14" t="s">
        <v>1062</v>
      </c>
      <c r="P581" s="74"/>
      <c r="Q581" s="6"/>
    </row>
    <row r="582" spans="1:17">
      <c r="A582" s="79">
        <v>43661</v>
      </c>
      <c r="B582" s="11" t="s">
        <v>49</v>
      </c>
      <c r="C582" s="11" t="s">
        <v>27</v>
      </c>
      <c r="D582" s="14" t="s">
        <v>20</v>
      </c>
      <c r="E582" s="12"/>
      <c r="F582" s="12">
        <v>1000</v>
      </c>
      <c r="G582" s="90">
        <f t="shared" si="17"/>
        <v>1.811889619684369</v>
      </c>
      <c r="H582" s="90">
        <v>551.91</v>
      </c>
      <c r="I582" s="13">
        <f t="shared" si="18"/>
        <v>-2571933</v>
      </c>
      <c r="J582" s="14" t="s">
        <v>21</v>
      </c>
      <c r="K582" s="11" t="s">
        <v>22</v>
      </c>
      <c r="L582" s="14" t="s">
        <v>1117</v>
      </c>
      <c r="M582" s="14" t="s">
        <v>81</v>
      </c>
      <c r="N582" s="14" t="s">
        <v>1128</v>
      </c>
      <c r="O582" s="14" t="s">
        <v>1062</v>
      </c>
      <c r="P582" s="74"/>
      <c r="Q582" s="6"/>
    </row>
    <row r="583" spans="1:17">
      <c r="A583" s="79">
        <v>43661</v>
      </c>
      <c r="B583" s="11" t="s">
        <v>50</v>
      </c>
      <c r="C583" s="11" t="s">
        <v>27</v>
      </c>
      <c r="D583" s="14" t="s">
        <v>20</v>
      </c>
      <c r="E583" s="12"/>
      <c r="F583" s="12">
        <v>1000</v>
      </c>
      <c r="G583" s="90">
        <f t="shared" si="17"/>
        <v>1.811889619684369</v>
      </c>
      <c r="H583" s="90">
        <v>551.91</v>
      </c>
      <c r="I583" s="13">
        <f t="shared" si="18"/>
        <v>-2572933</v>
      </c>
      <c r="J583" s="14" t="s">
        <v>21</v>
      </c>
      <c r="K583" s="11" t="s">
        <v>22</v>
      </c>
      <c r="L583" s="14" t="s">
        <v>1117</v>
      </c>
      <c r="M583" s="14" t="s">
        <v>81</v>
      </c>
      <c r="N583" s="14" t="s">
        <v>1128</v>
      </c>
      <c r="O583" s="14" t="s">
        <v>1062</v>
      </c>
      <c r="P583" s="74"/>
      <c r="Q583" s="6"/>
    </row>
    <row r="584" spans="1:17">
      <c r="A584" s="79">
        <v>43661</v>
      </c>
      <c r="B584" s="11" t="s">
        <v>51</v>
      </c>
      <c r="C584" s="11" t="s">
        <v>27</v>
      </c>
      <c r="D584" s="14" t="s">
        <v>20</v>
      </c>
      <c r="E584" s="12"/>
      <c r="F584" s="12">
        <v>1000</v>
      </c>
      <c r="G584" s="90">
        <f t="shared" si="17"/>
        <v>1.811889619684369</v>
      </c>
      <c r="H584" s="90">
        <v>551.91</v>
      </c>
      <c r="I584" s="13">
        <f t="shared" si="18"/>
        <v>-2573933</v>
      </c>
      <c r="J584" s="14" t="s">
        <v>21</v>
      </c>
      <c r="K584" s="11" t="s">
        <v>22</v>
      </c>
      <c r="L584" s="14" t="s">
        <v>1117</v>
      </c>
      <c r="M584" s="14" t="s">
        <v>81</v>
      </c>
      <c r="N584" s="14" t="s">
        <v>1128</v>
      </c>
      <c r="O584" s="14" t="s">
        <v>1062</v>
      </c>
      <c r="P584" s="74"/>
      <c r="Q584" s="6"/>
    </row>
    <row r="585" spans="1:17">
      <c r="A585" s="79">
        <v>43661</v>
      </c>
      <c r="B585" s="11" t="s">
        <v>52</v>
      </c>
      <c r="C585" s="11" t="s">
        <v>27</v>
      </c>
      <c r="D585" s="14" t="s">
        <v>20</v>
      </c>
      <c r="E585" s="12"/>
      <c r="F585" s="12">
        <v>2000</v>
      </c>
      <c r="G585" s="90">
        <f t="shared" si="17"/>
        <v>3.623779239368738</v>
      </c>
      <c r="H585" s="90">
        <v>551.91</v>
      </c>
      <c r="I585" s="13">
        <f t="shared" si="18"/>
        <v>-2575933</v>
      </c>
      <c r="J585" s="14" t="s">
        <v>21</v>
      </c>
      <c r="K585" s="11" t="s">
        <v>22</v>
      </c>
      <c r="L585" s="14" t="s">
        <v>1117</v>
      </c>
      <c r="M585" s="14" t="s">
        <v>81</v>
      </c>
      <c r="N585" s="14" t="s">
        <v>1128</v>
      </c>
      <c r="O585" s="14" t="s">
        <v>1062</v>
      </c>
      <c r="P585" s="74"/>
      <c r="Q585" s="6"/>
    </row>
    <row r="586" spans="1:17">
      <c r="A586" s="79">
        <v>43661</v>
      </c>
      <c r="B586" s="14" t="s">
        <v>167</v>
      </c>
      <c r="C586" s="14" t="s">
        <v>162</v>
      </c>
      <c r="D586" s="11" t="s">
        <v>78</v>
      </c>
      <c r="E586" s="15"/>
      <c r="F586" s="15">
        <v>15000</v>
      </c>
      <c r="G586" s="90">
        <f t="shared" si="17"/>
        <v>26.401013798929881</v>
      </c>
      <c r="H586" s="90">
        <v>568.16</v>
      </c>
      <c r="I586" s="13">
        <f t="shared" si="18"/>
        <v>-2590933</v>
      </c>
      <c r="J586" s="14" t="s">
        <v>38</v>
      </c>
      <c r="K586" s="14" t="s">
        <v>80</v>
      </c>
      <c r="L586" s="14" t="s">
        <v>1118</v>
      </c>
      <c r="M586" s="14" t="s">
        <v>81</v>
      </c>
      <c r="N586" s="14" t="s">
        <v>1128</v>
      </c>
      <c r="O586" s="14" t="s">
        <v>1063</v>
      </c>
      <c r="P586" s="74"/>
      <c r="Q586" s="6"/>
    </row>
    <row r="587" spans="1:17">
      <c r="A587" s="79">
        <v>43661</v>
      </c>
      <c r="B587" s="14" t="s">
        <v>168</v>
      </c>
      <c r="C587" s="14" t="s">
        <v>162</v>
      </c>
      <c r="D587" s="11" t="s">
        <v>78</v>
      </c>
      <c r="E587" s="15"/>
      <c r="F587" s="15">
        <v>20000</v>
      </c>
      <c r="G587" s="90">
        <f t="shared" si="17"/>
        <v>35.201351731906506</v>
      </c>
      <c r="H587" s="90">
        <v>568.16</v>
      </c>
      <c r="I587" s="13">
        <f t="shared" si="18"/>
        <v>-2610933</v>
      </c>
      <c r="J587" s="14" t="s">
        <v>38</v>
      </c>
      <c r="K587" s="14" t="s">
        <v>80</v>
      </c>
      <c r="L587" s="14" t="s">
        <v>1118</v>
      </c>
      <c r="M587" s="14" t="s">
        <v>81</v>
      </c>
      <c r="N587" s="14" t="s">
        <v>1128</v>
      </c>
      <c r="O587" s="14" t="s">
        <v>1063</v>
      </c>
      <c r="P587" s="74"/>
      <c r="Q587" s="6"/>
    </row>
    <row r="588" spans="1:17">
      <c r="A588" s="79">
        <v>43661</v>
      </c>
      <c r="B588" s="14" t="s">
        <v>169</v>
      </c>
      <c r="C588" s="14" t="s">
        <v>170</v>
      </c>
      <c r="D588" s="14" t="s">
        <v>20</v>
      </c>
      <c r="E588" s="15"/>
      <c r="F588" s="15">
        <v>40000</v>
      </c>
      <c r="G588" s="90">
        <f t="shared" ref="G588:G651" si="19">+F588/H588</f>
        <v>72.475584787374757</v>
      </c>
      <c r="H588" s="90">
        <v>551.91</v>
      </c>
      <c r="I588" s="13">
        <f t="shared" si="18"/>
        <v>-2650933</v>
      </c>
      <c r="J588" s="14" t="s">
        <v>38</v>
      </c>
      <c r="K588" s="14" t="s">
        <v>80</v>
      </c>
      <c r="L588" s="14" t="s">
        <v>1117</v>
      </c>
      <c r="M588" s="14" t="s">
        <v>81</v>
      </c>
      <c r="N588" s="14" t="s">
        <v>1128</v>
      </c>
      <c r="O588" s="14" t="s">
        <v>1063</v>
      </c>
      <c r="P588" s="74"/>
      <c r="Q588" s="6"/>
    </row>
    <row r="589" spans="1:17">
      <c r="A589" s="79">
        <v>43661</v>
      </c>
      <c r="B589" s="14" t="s">
        <v>1038</v>
      </c>
      <c r="C589" s="14" t="s">
        <v>171</v>
      </c>
      <c r="D589" s="14" t="s">
        <v>172</v>
      </c>
      <c r="E589" s="15"/>
      <c r="F589" s="15">
        <v>72000</v>
      </c>
      <c r="G589" s="90">
        <f t="shared" si="19"/>
        <v>127.0199703620069</v>
      </c>
      <c r="H589" s="90">
        <v>566.84</v>
      </c>
      <c r="I589" s="13">
        <f t="shared" si="18"/>
        <v>-2722933</v>
      </c>
      <c r="J589" s="14" t="s">
        <v>38</v>
      </c>
      <c r="K589" s="14" t="s">
        <v>1065</v>
      </c>
      <c r="L589" s="14" t="s">
        <v>1197</v>
      </c>
      <c r="M589" s="14" t="s">
        <v>81</v>
      </c>
      <c r="N589" s="14" t="s">
        <v>1128</v>
      </c>
      <c r="O589" s="14" t="s">
        <v>1063</v>
      </c>
      <c r="P589" s="74"/>
      <c r="Q589" s="6"/>
    </row>
    <row r="590" spans="1:17">
      <c r="A590" s="79">
        <v>43661</v>
      </c>
      <c r="B590" s="14" t="s">
        <v>173</v>
      </c>
      <c r="C590" s="14" t="s">
        <v>174</v>
      </c>
      <c r="D590" s="14" t="s">
        <v>172</v>
      </c>
      <c r="E590" s="15"/>
      <c r="F590" s="15">
        <v>1440</v>
      </c>
      <c r="G590" s="90">
        <f t="shared" si="19"/>
        <v>2.5403994072401384</v>
      </c>
      <c r="H590" s="90">
        <v>566.84</v>
      </c>
      <c r="I590" s="13">
        <f t="shared" si="18"/>
        <v>-2724373</v>
      </c>
      <c r="J590" s="14" t="s">
        <v>38</v>
      </c>
      <c r="K590" s="14" t="s">
        <v>1065</v>
      </c>
      <c r="L590" s="14" t="s">
        <v>1197</v>
      </c>
      <c r="M590" s="14" t="s">
        <v>81</v>
      </c>
      <c r="N590" s="14" t="s">
        <v>1128</v>
      </c>
      <c r="O590" s="14" t="s">
        <v>1063</v>
      </c>
      <c r="P590" s="74"/>
      <c r="Q590" s="6"/>
    </row>
    <row r="591" spans="1:17">
      <c r="A591" s="79">
        <v>43661</v>
      </c>
      <c r="B591" s="14" t="s">
        <v>175</v>
      </c>
      <c r="C591" s="11" t="s">
        <v>27</v>
      </c>
      <c r="D591" s="14" t="s">
        <v>165</v>
      </c>
      <c r="E591" s="15"/>
      <c r="F591" s="15">
        <v>4000</v>
      </c>
      <c r="G591" s="90">
        <f t="shared" si="19"/>
        <v>7.0566650201114953</v>
      </c>
      <c r="H591" s="90">
        <v>566.84</v>
      </c>
      <c r="I591" s="13">
        <f t="shared" si="18"/>
        <v>-2728373</v>
      </c>
      <c r="J591" s="14" t="s">
        <v>38</v>
      </c>
      <c r="K591" s="14" t="s">
        <v>83</v>
      </c>
      <c r="L591" s="14" t="s">
        <v>1197</v>
      </c>
      <c r="M591" s="14" t="s">
        <v>81</v>
      </c>
      <c r="N591" s="14" t="s">
        <v>1128</v>
      </c>
      <c r="O591" s="14" t="s">
        <v>1062</v>
      </c>
      <c r="P591" s="74"/>
      <c r="Q591" s="6"/>
    </row>
    <row r="592" spans="1:17">
      <c r="A592" s="79">
        <v>43661</v>
      </c>
      <c r="B592" s="11" t="s">
        <v>231</v>
      </c>
      <c r="C592" s="11" t="s">
        <v>27</v>
      </c>
      <c r="D592" s="11" t="s">
        <v>78</v>
      </c>
      <c r="E592" s="12"/>
      <c r="F592" s="12">
        <v>1000</v>
      </c>
      <c r="G592" s="90">
        <f t="shared" si="19"/>
        <v>1.7600675865953253</v>
      </c>
      <c r="H592" s="90">
        <v>568.16</v>
      </c>
      <c r="I592" s="13">
        <f t="shared" si="18"/>
        <v>-2729373</v>
      </c>
      <c r="J592" s="11" t="s">
        <v>186</v>
      </c>
      <c r="K592" s="11" t="s">
        <v>83</v>
      </c>
      <c r="L592" s="14" t="s">
        <v>1118</v>
      </c>
      <c r="M592" s="14" t="s">
        <v>81</v>
      </c>
      <c r="N592" s="14" t="s">
        <v>1128</v>
      </c>
      <c r="O592" s="14" t="s">
        <v>1062</v>
      </c>
      <c r="P592" s="74"/>
      <c r="Q592" s="6"/>
    </row>
    <row r="593" spans="1:17">
      <c r="A593" s="79">
        <v>43661</v>
      </c>
      <c r="B593" s="11" t="s">
        <v>232</v>
      </c>
      <c r="C593" s="11" t="s">
        <v>27</v>
      </c>
      <c r="D593" s="11" t="s">
        <v>78</v>
      </c>
      <c r="E593" s="12"/>
      <c r="F593" s="12">
        <v>1000</v>
      </c>
      <c r="G593" s="90">
        <f t="shared" si="19"/>
        <v>1.7600675865953253</v>
      </c>
      <c r="H593" s="90">
        <v>568.16</v>
      </c>
      <c r="I593" s="13">
        <f t="shared" si="18"/>
        <v>-2730373</v>
      </c>
      <c r="J593" s="11" t="s">
        <v>186</v>
      </c>
      <c r="K593" s="11" t="s">
        <v>83</v>
      </c>
      <c r="L593" s="14" t="s">
        <v>1118</v>
      </c>
      <c r="M593" s="14" t="s">
        <v>81</v>
      </c>
      <c r="N593" s="14" t="s">
        <v>1128</v>
      </c>
      <c r="O593" s="14" t="s">
        <v>1062</v>
      </c>
      <c r="P593" s="74"/>
      <c r="Q593" s="6"/>
    </row>
    <row r="594" spans="1:17">
      <c r="A594" s="79">
        <v>43661</v>
      </c>
      <c r="B594" s="11" t="s">
        <v>212</v>
      </c>
      <c r="C594" s="11" t="s">
        <v>27</v>
      </c>
      <c r="D594" s="11" t="s">
        <v>78</v>
      </c>
      <c r="E594" s="12"/>
      <c r="F594" s="12">
        <v>1000</v>
      </c>
      <c r="G594" s="90">
        <f t="shared" si="19"/>
        <v>1.7600675865953253</v>
      </c>
      <c r="H594" s="90">
        <v>568.16</v>
      </c>
      <c r="I594" s="13">
        <f t="shared" si="18"/>
        <v>-2731373</v>
      </c>
      <c r="J594" s="11" t="s">
        <v>186</v>
      </c>
      <c r="K594" s="11" t="s">
        <v>83</v>
      </c>
      <c r="L594" s="14" t="s">
        <v>1118</v>
      </c>
      <c r="M594" s="14" t="s">
        <v>81</v>
      </c>
      <c r="N594" s="14" t="s">
        <v>1128</v>
      </c>
      <c r="O594" s="14" t="s">
        <v>1062</v>
      </c>
      <c r="P594" s="74"/>
      <c r="Q594" s="6"/>
    </row>
    <row r="595" spans="1:17">
      <c r="A595" s="79">
        <v>43661</v>
      </c>
      <c r="B595" s="14" t="s">
        <v>406</v>
      </c>
      <c r="C595" s="11" t="s">
        <v>119</v>
      </c>
      <c r="D595" s="14" t="s">
        <v>20</v>
      </c>
      <c r="E595" s="12"/>
      <c r="F595" s="12">
        <v>90000</v>
      </c>
      <c r="G595" s="90">
        <f t="shared" si="19"/>
        <v>158.77496295250864</v>
      </c>
      <c r="H595" s="90">
        <v>566.84</v>
      </c>
      <c r="I595" s="13">
        <f t="shared" si="18"/>
        <v>-2821373</v>
      </c>
      <c r="J595" s="14" t="s">
        <v>335</v>
      </c>
      <c r="K595" s="11">
        <v>3</v>
      </c>
      <c r="L595" s="14" t="s">
        <v>1197</v>
      </c>
      <c r="M595" s="14" t="s">
        <v>81</v>
      </c>
      <c r="N595" s="14" t="s">
        <v>1127</v>
      </c>
      <c r="O595" s="14" t="s">
        <v>1063</v>
      </c>
      <c r="P595" s="94" t="s">
        <v>1173</v>
      </c>
      <c r="Q595" s="6"/>
    </row>
    <row r="596" spans="1:17">
      <c r="A596" s="79">
        <v>43661</v>
      </c>
      <c r="B596" s="14" t="s">
        <v>407</v>
      </c>
      <c r="C596" s="11" t="s">
        <v>27</v>
      </c>
      <c r="D596" s="14" t="s">
        <v>20</v>
      </c>
      <c r="E596" s="12"/>
      <c r="F596" s="12">
        <v>500</v>
      </c>
      <c r="G596" s="90">
        <f t="shared" si="19"/>
        <v>0.90594480984218451</v>
      </c>
      <c r="H596" s="90">
        <v>551.91</v>
      </c>
      <c r="I596" s="13">
        <f t="shared" si="18"/>
        <v>-2821873</v>
      </c>
      <c r="J596" s="14" t="s">
        <v>335</v>
      </c>
      <c r="K596" s="11" t="s">
        <v>83</v>
      </c>
      <c r="L596" s="14" t="s">
        <v>1117</v>
      </c>
      <c r="M596" s="14" t="s">
        <v>81</v>
      </c>
      <c r="N596" s="14" t="s">
        <v>1128</v>
      </c>
      <c r="O596" s="14" t="s">
        <v>1062</v>
      </c>
      <c r="P596" s="74"/>
      <c r="Q596" s="6"/>
    </row>
    <row r="597" spans="1:17">
      <c r="A597" s="79">
        <v>43661</v>
      </c>
      <c r="B597" s="14" t="s">
        <v>408</v>
      </c>
      <c r="C597" s="11" t="s">
        <v>27</v>
      </c>
      <c r="D597" s="14" t="s">
        <v>20</v>
      </c>
      <c r="E597" s="12"/>
      <c r="F597" s="12">
        <v>1000</v>
      </c>
      <c r="G597" s="90">
        <f t="shared" si="19"/>
        <v>1.811889619684369</v>
      </c>
      <c r="H597" s="90">
        <v>551.91</v>
      </c>
      <c r="I597" s="13">
        <f t="shared" si="18"/>
        <v>-2822873</v>
      </c>
      <c r="J597" s="14" t="s">
        <v>335</v>
      </c>
      <c r="K597" s="11" t="s">
        <v>83</v>
      </c>
      <c r="L597" s="14" t="s">
        <v>1117</v>
      </c>
      <c r="M597" s="14" t="s">
        <v>81</v>
      </c>
      <c r="N597" s="14" t="s">
        <v>1128</v>
      </c>
      <c r="O597" s="14" t="s">
        <v>1062</v>
      </c>
      <c r="P597" s="74"/>
      <c r="Q597" s="6"/>
    </row>
    <row r="598" spans="1:17">
      <c r="A598" s="79">
        <v>43661</v>
      </c>
      <c r="B598" s="14" t="s">
        <v>409</v>
      </c>
      <c r="C598" s="11" t="s">
        <v>119</v>
      </c>
      <c r="D598" s="14" t="s">
        <v>20</v>
      </c>
      <c r="E598" s="12"/>
      <c r="F598" s="12">
        <v>60000</v>
      </c>
      <c r="G598" s="90">
        <f t="shared" si="19"/>
        <v>105.84997530167243</v>
      </c>
      <c r="H598" s="90">
        <v>566.84</v>
      </c>
      <c r="I598" s="13">
        <f t="shared" si="18"/>
        <v>-2882873</v>
      </c>
      <c r="J598" s="14" t="s">
        <v>335</v>
      </c>
      <c r="K598" s="11" t="s">
        <v>83</v>
      </c>
      <c r="L598" s="14" t="s">
        <v>1197</v>
      </c>
      <c r="M598" s="14" t="s">
        <v>81</v>
      </c>
      <c r="N598" s="14" t="s">
        <v>1127</v>
      </c>
      <c r="O598" s="14" t="s">
        <v>1062</v>
      </c>
      <c r="P598" s="94" t="s">
        <v>1173</v>
      </c>
      <c r="Q598" s="6"/>
    </row>
    <row r="599" spans="1:17">
      <c r="A599" s="79">
        <v>43661</v>
      </c>
      <c r="B599" s="14" t="s">
        <v>684</v>
      </c>
      <c r="C599" s="11" t="s">
        <v>27</v>
      </c>
      <c r="D599" s="14" t="s">
        <v>165</v>
      </c>
      <c r="E599" s="15"/>
      <c r="F599" s="15">
        <v>2000</v>
      </c>
      <c r="G599" s="90">
        <f t="shared" si="19"/>
        <v>3.5283325100557477</v>
      </c>
      <c r="H599" s="90">
        <v>566.84</v>
      </c>
      <c r="I599" s="13">
        <f t="shared" si="18"/>
        <v>-2884873</v>
      </c>
      <c r="J599" s="14" t="s">
        <v>178</v>
      </c>
      <c r="K599" s="14" t="s">
        <v>83</v>
      </c>
      <c r="L599" s="14" t="s">
        <v>1197</v>
      </c>
      <c r="M599" s="14" t="s">
        <v>81</v>
      </c>
      <c r="N599" s="14" t="s">
        <v>1128</v>
      </c>
      <c r="O599" s="14" t="s">
        <v>1062</v>
      </c>
      <c r="P599" s="74"/>
      <c r="Q599" s="6"/>
    </row>
    <row r="600" spans="1:17">
      <c r="A600" s="79">
        <v>43661</v>
      </c>
      <c r="B600" s="14" t="s">
        <v>685</v>
      </c>
      <c r="C600" s="14" t="s">
        <v>170</v>
      </c>
      <c r="D600" s="14" t="s">
        <v>165</v>
      </c>
      <c r="E600" s="15"/>
      <c r="F600" s="15">
        <v>1000</v>
      </c>
      <c r="G600" s="90">
        <f t="shared" si="19"/>
        <v>1.7641662550278738</v>
      </c>
      <c r="H600" s="90">
        <v>566.84</v>
      </c>
      <c r="I600" s="13">
        <f t="shared" si="18"/>
        <v>-2885873</v>
      </c>
      <c r="J600" s="14" t="s">
        <v>178</v>
      </c>
      <c r="K600" s="14" t="s">
        <v>83</v>
      </c>
      <c r="L600" s="14" t="s">
        <v>1197</v>
      </c>
      <c r="M600" s="14" t="s">
        <v>81</v>
      </c>
      <c r="N600" s="14" t="s">
        <v>1128</v>
      </c>
      <c r="O600" s="14" t="s">
        <v>1062</v>
      </c>
      <c r="P600" s="74"/>
      <c r="Q600" s="6"/>
    </row>
    <row r="601" spans="1:17">
      <c r="A601" s="79">
        <v>43661</v>
      </c>
      <c r="B601" s="14" t="s">
        <v>691</v>
      </c>
      <c r="C601" s="11" t="s">
        <v>27</v>
      </c>
      <c r="D601" s="14" t="s">
        <v>165</v>
      </c>
      <c r="E601" s="15"/>
      <c r="F601" s="15">
        <v>3000</v>
      </c>
      <c r="G601" s="90">
        <f t="shared" si="19"/>
        <v>5.2924987650836215</v>
      </c>
      <c r="H601" s="90">
        <v>566.84</v>
      </c>
      <c r="I601" s="13">
        <f t="shared" si="18"/>
        <v>-2888873</v>
      </c>
      <c r="J601" s="14" t="s">
        <v>178</v>
      </c>
      <c r="K601" s="14" t="s">
        <v>83</v>
      </c>
      <c r="L601" s="14" t="s">
        <v>1197</v>
      </c>
      <c r="M601" s="14" t="s">
        <v>81</v>
      </c>
      <c r="N601" s="14" t="s">
        <v>1128</v>
      </c>
      <c r="O601" s="14" t="s">
        <v>1062</v>
      </c>
      <c r="P601" s="74"/>
      <c r="Q601" s="6"/>
    </row>
    <row r="602" spans="1:17">
      <c r="A602" s="79">
        <v>43661</v>
      </c>
      <c r="B602" s="11" t="s">
        <v>750</v>
      </c>
      <c r="C602" s="11" t="s">
        <v>27</v>
      </c>
      <c r="D602" s="11" t="s">
        <v>78</v>
      </c>
      <c r="E602" s="15"/>
      <c r="F602" s="15">
        <v>1000</v>
      </c>
      <c r="G602" s="90">
        <f t="shared" si="19"/>
        <v>1.7600675865953253</v>
      </c>
      <c r="H602" s="90">
        <v>568.16</v>
      </c>
      <c r="I602" s="13">
        <f t="shared" ref="I602:I665" si="20">I601+E602-F602</f>
        <v>-2889873</v>
      </c>
      <c r="J602" s="14" t="s">
        <v>176</v>
      </c>
      <c r="K602" s="11" t="s">
        <v>83</v>
      </c>
      <c r="L602" s="14" t="s">
        <v>1118</v>
      </c>
      <c r="M602" s="14" t="s">
        <v>81</v>
      </c>
      <c r="N602" s="14" t="s">
        <v>1128</v>
      </c>
      <c r="O602" s="14" t="s">
        <v>1062</v>
      </c>
      <c r="P602" s="74"/>
      <c r="Q602" s="6"/>
    </row>
    <row r="603" spans="1:17">
      <c r="A603" s="79">
        <v>43661</v>
      </c>
      <c r="B603" s="11" t="s">
        <v>751</v>
      </c>
      <c r="C603" s="11" t="s">
        <v>27</v>
      </c>
      <c r="D603" s="11" t="s">
        <v>78</v>
      </c>
      <c r="E603" s="15"/>
      <c r="F603" s="15">
        <v>1000</v>
      </c>
      <c r="G603" s="90">
        <f t="shared" si="19"/>
        <v>1.7600675865953253</v>
      </c>
      <c r="H603" s="90">
        <v>568.16</v>
      </c>
      <c r="I603" s="13">
        <f t="shared" si="20"/>
        <v>-2890873</v>
      </c>
      <c r="J603" s="14" t="s">
        <v>176</v>
      </c>
      <c r="K603" s="11" t="s">
        <v>83</v>
      </c>
      <c r="L603" s="14" t="s">
        <v>1118</v>
      </c>
      <c r="M603" s="14" t="s">
        <v>81</v>
      </c>
      <c r="N603" s="14" t="s">
        <v>1128</v>
      </c>
      <c r="O603" s="14" t="s">
        <v>1062</v>
      </c>
      <c r="P603" s="74"/>
      <c r="Q603" s="6"/>
    </row>
    <row r="604" spans="1:17">
      <c r="A604" s="79">
        <v>43661</v>
      </c>
      <c r="B604" s="11" t="s">
        <v>752</v>
      </c>
      <c r="C604" s="11" t="s">
        <v>27</v>
      </c>
      <c r="D604" s="11" t="s">
        <v>78</v>
      </c>
      <c r="E604" s="15"/>
      <c r="F604" s="15">
        <v>1000</v>
      </c>
      <c r="G604" s="90">
        <f t="shared" si="19"/>
        <v>1.7600675865953253</v>
      </c>
      <c r="H604" s="90">
        <v>568.16</v>
      </c>
      <c r="I604" s="13">
        <f t="shared" si="20"/>
        <v>-2891873</v>
      </c>
      <c r="J604" s="14" t="s">
        <v>176</v>
      </c>
      <c r="K604" s="11" t="s">
        <v>83</v>
      </c>
      <c r="L604" s="14" t="s">
        <v>1118</v>
      </c>
      <c r="M604" s="14" t="s">
        <v>81</v>
      </c>
      <c r="N604" s="14" t="s">
        <v>1128</v>
      </c>
      <c r="O604" s="14" t="s">
        <v>1062</v>
      </c>
      <c r="P604" s="74"/>
      <c r="Q604" s="6"/>
    </row>
    <row r="605" spans="1:17">
      <c r="A605" s="79">
        <v>43661</v>
      </c>
      <c r="B605" s="11" t="s">
        <v>753</v>
      </c>
      <c r="C605" s="11" t="s">
        <v>27</v>
      </c>
      <c r="D605" s="11" t="s">
        <v>78</v>
      </c>
      <c r="E605" s="15"/>
      <c r="F605" s="15">
        <v>1000</v>
      </c>
      <c r="G605" s="90">
        <f t="shared" si="19"/>
        <v>1.7600675865953253</v>
      </c>
      <c r="H605" s="90">
        <v>568.16</v>
      </c>
      <c r="I605" s="13">
        <f t="shared" si="20"/>
        <v>-2892873</v>
      </c>
      <c r="J605" s="14" t="s">
        <v>176</v>
      </c>
      <c r="K605" s="11" t="s">
        <v>83</v>
      </c>
      <c r="L605" s="14" t="s">
        <v>1118</v>
      </c>
      <c r="M605" s="14" t="s">
        <v>81</v>
      </c>
      <c r="N605" s="14" t="s">
        <v>1128</v>
      </c>
      <c r="O605" s="14" t="s">
        <v>1062</v>
      </c>
      <c r="P605" s="74"/>
      <c r="Q605" s="6"/>
    </row>
    <row r="606" spans="1:17">
      <c r="A606" s="79">
        <v>43661</v>
      </c>
      <c r="B606" s="11" t="s">
        <v>754</v>
      </c>
      <c r="C606" s="11" t="s">
        <v>27</v>
      </c>
      <c r="D606" s="11" t="s">
        <v>78</v>
      </c>
      <c r="E606" s="15"/>
      <c r="F606" s="15">
        <v>1000</v>
      </c>
      <c r="G606" s="90">
        <f t="shared" si="19"/>
        <v>1.7600675865953253</v>
      </c>
      <c r="H606" s="90">
        <v>568.16</v>
      </c>
      <c r="I606" s="13">
        <f t="shared" si="20"/>
        <v>-2893873</v>
      </c>
      <c r="J606" s="14" t="s">
        <v>176</v>
      </c>
      <c r="K606" s="11" t="s">
        <v>83</v>
      </c>
      <c r="L606" s="14" t="s">
        <v>1118</v>
      </c>
      <c r="M606" s="14" t="s">
        <v>81</v>
      </c>
      <c r="N606" s="14" t="s">
        <v>1128</v>
      </c>
      <c r="O606" s="14" t="s">
        <v>1062</v>
      </c>
      <c r="P606" s="74"/>
      <c r="Q606" s="6"/>
    </row>
    <row r="607" spans="1:17">
      <c r="A607" s="79">
        <v>43661</v>
      </c>
      <c r="B607" s="11" t="s">
        <v>848</v>
      </c>
      <c r="C607" s="11" t="s">
        <v>27</v>
      </c>
      <c r="D607" s="14" t="s">
        <v>20</v>
      </c>
      <c r="E607" s="12"/>
      <c r="F607" s="12">
        <v>1500</v>
      </c>
      <c r="G607" s="90">
        <f t="shared" si="19"/>
        <v>2.7178344295265533</v>
      </c>
      <c r="H607" s="90">
        <v>551.91</v>
      </c>
      <c r="I607" s="13">
        <f t="shared" si="20"/>
        <v>-2895373</v>
      </c>
      <c r="J607" s="11" t="s">
        <v>177</v>
      </c>
      <c r="K607" s="11" t="s">
        <v>22</v>
      </c>
      <c r="L607" s="14" t="s">
        <v>1117</v>
      </c>
      <c r="M607" s="14" t="s">
        <v>81</v>
      </c>
      <c r="N607" s="14" t="s">
        <v>1128</v>
      </c>
      <c r="O607" s="14" t="s">
        <v>1062</v>
      </c>
      <c r="P607" s="74"/>
      <c r="Q607" s="6"/>
    </row>
    <row r="608" spans="1:17">
      <c r="A608" s="79">
        <v>43661</v>
      </c>
      <c r="B608" s="11" t="s">
        <v>849</v>
      </c>
      <c r="C608" s="11" t="s">
        <v>27</v>
      </c>
      <c r="D608" s="14" t="s">
        <v>20</v>
      </c>
      <c r="E608" s="12"/>
      <c r="F608" s="12">
        <v>1000</v>
      </c>
      <c r="G608" s="90">
        <f t="shared" si="19"/>
        <v>1.811889619684369</v>
      </c>
      <c r="H608" s="90">
        <v>551.91</v>
      </c>
      <c r="I608" s="13">
        <f t="shared" si="20"/>
        <v>-2896373</v>
      </c>
      <c r="J608" s="11" t="s">
        <v>177</v>
      </c>
      <c r="K608" s="11" t="s">
        <v>22</v>
      </c>
      <c r="L608" s="14" t="s">
        <v>1117</v>
      </c>
      <c r="M608" s="14" t="s">
        <v>81</v>
      </c>
      <c r="N608" s="14" t="s">
        <v>1128</v>
      </c>
      <c r="O608" s="14" t="s">
        <v>1062</v>
      </c>
      <c r="P608" s="74"/>
      <c r="Q608" s="6"/>
    </row>
    <row r="609" spans="1:17">
      <c r="A609" s="79">
        <v>43661</v>
      </c>
      <c r="B609" s="11" t="s">
        <v>850</v>
      </c>
      <c r="C609" s="11" t="s">
        <v>119</v>
      </c>
      <c r="D609" s="14" t="s">
        <v>20</v>
      </c>
      <c r="E609" s="12"/>
      <c r="F609" s="12">
        <v>45000</v>
      </c>
      <c r="G609" s="90">
        <f t="shared" si="19"/>
        <v>79.387481476254322</v>
      </c>
      <c r="H609" s="90">
        <v>566.84</v>
      </c>
      <c r="I609" s="13">
        <f t="shared" si="20"/>
        <v>-2941373</v>
      </c>
      <c r="J609" s="11" t="s">
        <v>177</v>
      </c>
      <c r="K609" s="11">
        <v>28</v>
      </c>
      <c r="L609" s="14" t="s">
        <v>1197</v>
      </c>
      <c r="M609" s="14" t="s">
        <v>81</v>
      </c>
      <c r="N609" s="14" t="s">
        <v>1127</v>
      </c>
      <c r="O609" s="14" t="s">
        <v>1063</v>
      </c>
      <c r="P609" s="94" t="s">
        <v>1173</v>
      </c>
      <c r="Q609" s="6"/>
    </row>
    <row r="610" spans="1:17">
      <c r="A610" s="79">
        <v>43661</v>
      </c>
      <c r="B610" s="11" t="s">
        <v>851</v>
      </c>
      <c r="C610" s="11" t="s">
        <v>119</v>
      </c>
      <c r="D610" s="14" t="s">
        <v>20</v>
      </c>
      <c r="E610" s="12"/>
      <c r="F610" s="12">
        <v>60000</v>
      </c>
      <c r="G610" s="90">
        <f t="shared" si="19"/>
        <v>105.84997530167243</v>
      </c>
      <c r="H610" s="90">
        <v>566.84</v>
      </c>
      <c r="I610" s="13">
        <f t="shared" si="20"/>
        <v>-3001373</v>
      </c>
      <c r="J610" s="11" t="s">
        <v>177</v>
      </c>
      <c r="K610" s="11" t="s">
        <v>22</v>
      </c>
      <c r="L610" s="14" t="s">
        <v>1197</v>
      </c>
      <c r="M610" s="14" t="s">
        <v>81</v>
      </c>
      <c r="N610" s="14" t="s">
        <v>1127</v>
      </c>
      <c r="O610" s="14" t="s">
        <v>1062</v>
      </c>
      <c r="P610" s="94" t="s">
        <v>1173</v>
      </c>
      <c r="Q610" s="6"/>
    </row>
    <row r="611" spans="1:17">
      <c r="A611" s="79">
        <v>43661</v>
      </c>
      <c r="B611" s="11" t="s">
        <v>1034</v>
      </c>
      <c r="C611" s="19" t="s">
        <v>170</v>
      </c>
      <c r="D611" s="14" t="s">
        <v>165</v>
      </c>
      <c r="E611" s="17"/>
      <c r="F611" s="20">
        <v>300000</v>
      </c>
      <c r="G611" s="90">
        <f t="shared" si="19"/>
        <v>457.34705171223112</v>
      </c>
      <c r="H611" s="90">
        <v>655.95699999999999</v>
      </c>
      <c r="I611" s="13">
        <f t="shared" si="20"/>
        <v>-3301373</v>
      </c>
      <c r="J611" s="14" t="s">
        <v>1136</v>
      </c>
      <c r="K611" s="11">
        <v>3126112</v>
      </c>
      <c r="L611" s="14" t="s">
        <v>1116</v>
      </c>
      <c r="M611" s="14" t="s">
        <v>81</v>
      </c>
      <c r="N611" s="14" t="s">
        <v>1127</v>
      </c>
      <c r="O611" s="14" t="s">
        <v>1063</v>
      </c>
      <c r="P611" s="94" t="s">
        <v>1178</v>
      </c>
      <c r="Q611" s="6"/>
    </row>
    <row r="612" spans="1:17">
      <c r="A612" s="79">
        <v>43661</v>
      </c>
      <c r="B612" s="14" t="s">
        <v>994</v>
      </c>
      <c r="C612" s="14" t="s">
        <v>1022</v>
      </c>
      <c r="D612" s="14" t="s">
        <v>172</v>
      </c>
      <c r="E612" s="17"/>
      <c r="F612" s="15">
        <v>3484</v>
      </c>
      <c r="G612" s="90">
        <f t="shared" si="19"/>
        <v>5.3113237605513772</v>
      </c>
      <c r="H612" s="90">
        <v>655.95699999999999</v>
      </c>
      <c r="I612" s="13">
        <f t="shared" si="20"/>
        <v>-3304857</v>
      </c>
      <c r="J612" s="14" t="s">
        <v>1136</v>
      </c>
      <c r="K612" s="11">
        <v>3126112</v>
      </c>
      <c r="L612" s="14" t="s">
        <v>1116</v>
      </c>
      <c r="M612" s="14" t="s">
        <v>81</v>
      </c>
      <c r="N612" s="14" t="s">
        <v>1127</v>
      </c>
      <c r="O612" s="14" t="s">
        <v>1063</v>
      </c>
      <c r="P612" s="94" t="s">
        <v>1174</v>
      </c>
      <c r="Q612" s="6"/>
    </row>
    <row r="613" spans="1:17">
      <c r="A613" s="79">
        <v>43662</v>
      </c>
      <c r="B613" s="11" t="s">
        <v>31</v>
      </c>
      <c r="C613" s="11" t="s">
        <v>27</v>
      </c>
      <c r="D613" s="14" t="s">
        <v>20</v>
      </c>
      <c r="E613" s="12"/>
      <c r="F613" s="12">
        <v>2500</v>
      </c>
      <c r="G613" s="90">
        <f t="shared" si="19"/>
        <v>4.5297240492109223</v>
      </c>
      <c r="H613" s="90">
        <v>551.91</v>
      </c>
      <c r="I613" s="13">
        <f t="shared" si="20"/>
        <v>-3307357</v>
      </c>
      <c r="J613" s="14" t="s">
        <v>21</v>
      </c>
      <c r="K613" s="11" t="s">
        <v>22</v>
      </c>
      <c r="L613" s="14" t="s">
        <v>1117</v>
      </c>
      <c r="M613" s="14" t="s">
        <v>81</v>
      </c>
      <c r="N613" s="14" t="s">
        <v>1128</v>
      </c>
      <c r="O613" s="14" t="s">
        <v>1062</v>
      </c>
      <c r="P613" s="74"/>
      <c r="Q613" s="6"/>
    </row>
    <row r="614" spans="1:17">
      <c r="A614" s="79">
        <v>43662</v>
      </c>
      <c r="B614" s="11" t="s">
        <v>53</v>
      </c>
      <c r="C614" s="11" t="s">
        <v>27</v>
      </c>
      <c r="D614" s="14" t="s">
        <v>20</v>
      </c>
      <c r="E614" s="12"/>
      <c r="F614" s="12">
        <v>15000</v>
      </c>
      <c r="G614" s="90">
        <f t="shared" si="19"/>
        <v>27.178344295265536</v>
      </c>
      <c r="H614" s="90">
        <v>551.91</v>
      </c>
      <c r="I614" s="13">
        <f t="shared" si="20"/>
        <v>-3322357</v>
      </c>
      <c r="J614" s="14" t="s">
        <v>21</v>
      </c>
      <c r="K614" s="11">
        <v>15</v>
      </c>
      <c r="L614" s="14" t="s">
        <v>1117</v>
      </c>
      <c r="M614" s="14" t="s">
        <v>81</v>
      </c>
      <c r="N614" s="14" t="s">
        <v>1128</v>
      </c>
      <c r="O614" s="14" t="s">
        <v>1063</v>
      </c>
      <c r="P614" s="74"/>
      <c r="Q614" s="6"/>
    </row>
    <row r="615" spans="1:17">
      <c r="A615" s="79">
        <v>43662</v>
      </c>
      <c r="B615" s="11" t="s">
        <v>54</v>
      </c>
      <c r="C615" s="11" t="s">
        <v>27</v>
      </c>
      <c r="D615" s="14" t="s">
        <v>20</v>
      </c>
      <c r="E615" s="12"/>
      <c r="F615" s="12">
        <v>500</v>
      </c>
      <c r="G615" s="90">
        <f t="shared" si="19"/>
        <v>0.90594480984218451</v>
      </c>
      <c r="H615" s="90">
        <v>551.91</v>
      </c>
      <c r="I615" s="13">
        <f t="shared" si="20"/>
        <v>-3322857</v>
      </c>
      <c r="J615" s="14" t="s">
        <v>21</v>
      </c>
      <c r="K615" s="11" t="s">
        <v>22</v>
      </c>
      <c r="L615" s="14" t="s">
        <v>1117</v>
      </c>
      <c r="M615" s="14" t="s">
        <v>81</v>
      </c>
      <c r="N615" s="14" t="s">
        <v>1128</v>
      </c>
      <c r="O615" s="14" t="s">
        <v>1062</v>
      </c>
      <c r="P615" s="74"/>
      <c r="Q615" s="6"/>
    </row>
    <row r="616" spans="1:17">
      <c r="A616" s="79">
        <v>43662</v>
      </c>
      <c r="B616" s="11" t="s">
        <v>55</v>
      </c>
      <c r="C616" s="11" t="s">
        <v>27</v>
      </c>
      <c r="D616" s="14" t="s">
        <v>20</v>
      </c>
      <c r="E616" s="12"/>
      <c r="F616" s="12">
        <v>500</v>
      </c>
      <c r="G616" s="90">
        <f t="shared" si="19"/>
        <v>0.90594480984218451</v>
      </c>
      <c r="H616" s="90">
        <v>551.91</v>
      </c>
      <c r="I616" s="13">
        <f t="shared" si="20"/>
        <v>-3323357</v>
      </c>
      <c r="J616" s="14" t="s">
        <v>21</v>
      </c>
      <c r="K616" s="11" t="s">
        <v>22</v>
      </c>
      <c r="L616" s="14" t="s">
        <v>1117</v>
      </c>
      <c r="M616" s="14" t="s">
        <v>81</v>
      </c>
      <c r="N616" s="14" t="s">
        <v>1128</v>
      </c>
      <c r="O616" s="14" t="s">
        <v>1062</v>
      </c>
      <c r="P616" s="74"/>
      <c r="Q616" s="6"/>
    </row>
    <row r="617" spans="1:17">
      <c r="A617" s="79">
        <v>43662</v>
      </c>
      <c r="B617" s="11" t="s">
        <v>56</v>
      </c>
      <c r="C617" s="11" t="s">
        <v>27</v>
      </c>
      <c r="D617" s="14" t="s">
        <v>20</v>
      </c>
      <c r="E617" s="12"/>
      <c r="F617" s="12">
        <v>500</v>
      </c>
      <c r="G617" s="90">
        <f t="shared" si="19"/>
        <v>0.90594480984218451</v>
      </c>
      <c r="H617" s="90">
        <v>551.91</v>
      </c>
      <c r="I617" s="13">
        <f t="shared" si="20"/>
        <v>-3323857</v>
      </c>
      <c r="J617" s="14" t="s">
        <v>21</v>
      </c>
      <c r="K617" s="11" t="s">
        <v>22</v>
      </c>
      <c r="L617" s="14" t="s">
        <v>1117</v>
      </c>
      <c r="M617" s="14" t="s">
        <v>81</v>
      </c>
      <c r="N617" s="14" t="s">
        <v>1128</v>
      </c>
      <c r="O617" s="14" t="s">
        <v>1062</v>
      </c>
      <c r="P617" s="74"/>
      <c r="Q617" s="6"/>
    </row>
    <row r="618" spans="1:17">
      <c r="A618" s="79">
        <v>43662</v>
      </c>
      <c r="B618" s="11" t="s">
        <v>41</v>
      </c>
      <c r="C618" s="11" t="s">
        <v>27</v>
      </c>
      <c r="D618" s="14" t="s">
        <v>20</v>
      </c>
      <c r="E618" s="12"/>
      <c r="F618" s="12">
        <v>500</v>
      </c>
      <c r="G618" s="90">
        <f t="shared" si="19"/>
        <v>0.90594480984218451</v>
      </c>
      <c r="H618" s="90">
        <v>551.91</v>
      </c>
      <c r="I618" s="13">
        <f t="shared" si="20"/>
        <v>-3324357</v>
      </c>
      <c r="J618" s="14" t="s">
        <v>21</v>
      </c>
      <c r="K618" s="11" t="s">
        <v>22</v>
      </c>
      <c r="L618" s="14" t="s">
        <v>1117</v>
      </c>
      <c r="M618" s="14" t="s">
        <v>81</v>
      </c>
      <c r="N618" s="14" t="s">
        <v>1128</v>
      </c>
      <c r="O618" s="14" t="s">
        <v>1062</v>
      </c>
      <c r="P618" s="74"/>
      <c r="Q618" s="6"/>
    </row>
    <row r="619" spans="1:17">
      <c r="A619" s="79">
        <v>43662</v>
      </c>
      <c r="B619" s="11" t="s">
        <v>613</v>
      </c>
      <c r="C619" s="11" t="s">
        <v>27</v>
      </c>
      <c r="D619" s="11" t="s">
        <v>78</v>
      </c>
      <c r="E619" s="12"/>
      <c r="F619" s="12">
        <v>1000</v>
      </c>
      <c r="G619" s="90">
        <f t="shared" si="19"/>
        <v>1.7600675865953253</v>
      </c>
      <c r="H619" s="90">
        <v>568.16</v>
      </c>
      <c r="I619" s="13">
        <f t="shared" si="20"/>
        <v>-3325357</v>
      </c>
      <c r="J619" s="14" t="s">
        <v>183</v>
      </c>
      <c r="K619" s="11" t="s">
        <v>83</v>
      </c>
      <c r="L619" s="14" t="s">
        <v>1118</v>
      </c>
      <c r="M619" s="14" t="s">
        <v>81</v>
      </c>
      <c r="N619" s="14" t="s">
        <v>1128</v>
      </c>
      <c r="O619" s="14" t="s">
        <v>1062</v>
      </c>
      <c r="P619" s="74"/>
      <c r="Q619" s="6"/>
    </row>
    <row r="620" spans="1:17">
      <c r="A620" s="79">
        <v>43662</v>
      </c>
      <c r="B620" s="11" t="s">
        <v>614</v>
      </c>
      <c r="C620" s="11" t="s">
        <v>27</v>
      </c>
      <c r="D620" s="11" t="s">
        <v>78</v>
      </c>
      <c r="E620" s="12"/>
      <c r="F620" s="12">
        <v>1000</v>
      </c>
      <c r="G620" s="90">
        <f t="shared" si="19"/>
        <v>1.7600675865953253</v>
      </c>
      <c r="H620" s="90">
        <v>568.16</v>
      </c>
      <c r="I620" s="13">
        <f t="shared" si="20"/>
        <v>-3326357</v>
      </c>
      <c r="J620" s="14" t="s">
        <v>183</v>
      </c>
      <c r="K620" s="11" t="s">
        <v>83</v>
      </c>
      <c r="L620" s="14" t="s">
        <v>1118</v>
      </c>
      <c r="M620" s="14" t="s">
        <v>81</v>
      </c>
      <c r="N620" s="14" t="s">
        <v>1128</v>
      </c>
      <c r="O620" s="14" t="s">
        <v>1062</v>
      </c>
      <c r="P620" s="74"/>
      <c r="Q620" s="6"/>
    </row>
    <row r="621" spans="1:17">
      <c r="A621" s="79">
        <v>43662</v>
      </c>
      <c r="B621" s="11" t="s">
        <v>615</v>
      </c>
      <c r="C621" s="11" t="s">
        <v>97</v>
      </c>
      <c r="D621" s="11" t="s">
        <v>78</v>
      </c>
      <c r="E621" s="12"/>
      <c r="F621" s="12">
        <v>8000</v>
      </c>
      <c r="G621" s="90">
        <f t="shared" si="19"/>
        <v>14.080540692762602</v>
      </c>
      <c r="H621" s="90">
        <v>568.16</v>
      </c>
      <c r="I621" s="13">
        <f t="shared" si="20"/>
        <v>-3334357</v>
      </c>
      <c r="J621" s="14" t="s">
        <v>183</v>
      </c>
      <c r="K621" s="11" t="s">
        <v>83</v>
      </c>
      <c r="L621" s="14" t="s">
        <v>1118</v>
      </c>
      <c r="M621" s="14" t="s">
        <v>81</v>
      </c>
      <c r="N621" s="14" t="s">
        <v>1128</v>
      </c>
      <c r="O621" s="14" t="s">
        <v>1062</v>
      </c>
      <c r="P621" s="74"/>
      <c r="Q621" s="6"/>
    </row>
    <row r="622" spans="1:17">
      <c r="A622" s="79">
        <v>43662</v>
      </c>
      <c r="B622" s="14" t="s">
        <v>684</v>
      </c>
      <c r="C622" s="11" t="s">
        <v>27</v>
      </c>
      <c r="D622" s="14" t="s">
        <v>165</v>
      </c>
      <c r="E622" s="15"/>
      <c r="F622" s="15">
        <v>2000</v>
      </c>
      <c r="G622" s="90">
        <f t="shared" si="19"/>
        <v>3.5283325100557477</v>
      </c>
      <c r="H622" s="90">
        <v>566.84</v>
      </c>
      <c r="I622" s="13">
        <f t="shared" si="20"/>
        <v>-3336357</v>
      </c>
      <c r="J622" s="14" t="s">
        <v>178</v>
      </c>
      <c r="K622" s="14" t="s">
        <v>83</v>
      </c>
      <c r="L622" s="14" t="s">
        <v>1197</v>
      </c>
      <c r="M622" s="14" t="s">
        <v>81</v>
      </c>
      <c r="N622" s="14" t="s">
        <v>1128</v>
      </c>
      <c r="O622" s="14" t="s">
        <v>1062</v>
      </c>
      <c r="P622" s="74"/>
      <c r="Q622" s="6"/>
    </row>
    <row r="623" spans="1:17">
      <c r="A623" s="79">
        <v>43662</v>
      </c>
      <c r="B623" s="14" t="s">
        <v>685</v>
      </c>
      <c r="C623" s="14" t="s">
        <v>170</v>
      </c>
      <c r="D623" s="14" t="s">
        <v>165</v>
      </c>
      <c r="E623" s="15"/>
      <c r="F623" s="15">
        <v>1000</v>
      </c>
      <c r="G623" s="90">
        <f t="shared" si="19"/>
        <v>1.7641662550278738</v>
      </c>
      <c r="H623" s="90">
        <v>566.84</v>
      </c>
      <c r="I623" s="13">
        <f t="shared" si="20"/>
        <v>-3337357</v>
      </c>
      <c r="J623" s="14" t="s">
        <v>178</v>
      </c>
      <c r="K623" s="14" t="s">
        <v>83</v>
      </c>
      <c r="L623" s="14" t="s">
        <v>1197</v>
      </c>
      <c r="M623" s="14" t="s">
        <v>81</v>
      </c>
      <c r="N623" s="14" t="s">
        <v>1128</v>
      </c>
      <c r="O623" s="14" t="s">
        <v>1062</v>
      </c>
      <c r="P623" s="74"/>
      <c r="Q623" s="6"/>
    </row>
    <row r="624" spans="1:17">
      <c r="A624" s="79">
        <v>43662</v>
      </c>
      <c r="B624" s="11" t="s">
        <v>755</v>
      </c>
      <c r="C624" s="11" t="s">
        <v>27</v>
      </c>
      <c r="D624" s="11" t="s">
        <v>78</v>
      </c>
      <c r="E624" s="15"/>
      <c r="F624" s="15">
        <v>1000</v>
      </c>
      <c r="G624" s="90">
        <f t="shared" si="19"/>
        <v>1.7600675865953253</v>
      </c>
      <c r="H624" s="90">
        <v>568.16</v>
      </c>
      <c r="I624" s="13">
        <f t="shared" si="20"/>
        <v>-3338357</v>
      </c>
      <c r="J624" s="14" t="s">
        <v>176</v>
      </c>
      <c r="K624" s="11" t="s">
        <v>83</v>
      </c>
      <c r="L624" s="14" t="s">
        <v>1118</v>
      </c>
      <c r="M624" s="14" t="s">
        <v>81</v>
      </c>
      <c r="N624" s="14" t="s">
        <v>1128</v>
      </c>
      <c r="O624" s="14" t="s">
        <v>1062</v>
      </c>
      <c r="P624" s="74"/>
      <c r="Q624" s="6"/>
    </row>
    <row r="625" spans="1:17">
      <c r="A625" s="79">
        <v>43662</v>
      </c>
      <c r="B625" s="11" t="s">
        <v>756</v>
      </c>
      <c r="C625" s="11" t="s">
        <v>27</v>
      </c>
      <c r="D625" s="11" t="s">
        <v>78</v>
      </c>
      <c r="E625" s="15"/>
      <c r="F625" s="15">
        <v>7000</v>
      </c>
      <c r="G625" s="90">
        <f t="shared" si="19"/>
        <v>12.320473106167277</v>
      </c>
      <c r="H625" s="90">
        <v>568.16</v>
      </c>
      <c r="I625" s="13">
        <f t="shared" si="20"/>
        <v>-3345357</v>
      </c>
      <c r="J625" s="14" t="s">
        <v>176</v>
      </c>
      <c r="K625" s="11" t="s">
        <v>83</v>
      </c>
      <c r="L625" s="14" t="s">
        <v>1118</v>
      </c>
      <c r="M625" s="14" t="s">
        <v>81</v>
      </c>
      <c r="N625" s="14" t="s">
        <v>1128</v>
      </c>
      <c r="O625" s="14" t="s">
        <v>1062</v>
      </c>
      <c r="P625" s="74"/>
      <c r="Q625" s="6"/>
    </row>
    <row r="626" spans="1:17">
      <c r="A626" s="79">
        <v>43662</v>
      </c>
      <c r="B626" s="11" t="s">
        <v>757</v>
      </c>
      <c r="C626" s="11" t="s">
        <v>27</v>
      </c>
      <c r="D626" s="11" t="s">
        <v>78</v>
      </c>
      <c r="E626" s="15"/>
      <c r="F626" s="15">
        <v>300</v>
      </c>
      <c r="G626" s="90">
        <f t="shared" si="19"/>
        <v>0.52802027597859758</v>
      </c>
      <c r="H626" s="90">
        <v>568.16</v>
      </c>
      <c r="I626" s="13">
        <f t="shared" si="20"/>
        <v>-3345657</v>
      </c>
      <c r="J626" s="14" t="s">
        <v>176</v>
      </c>
      <c r="K626" s="11" t="s">
        <v>83</v>
      </c>
      <c r="L626" s="14" t="s">
        <v>1118</v>
      </c>
      <c r="M626" s="14" t="s">
        <v>81</v>
      </c>
      <c r="N626" s="14" t="s">
        <v>1128</v>
      </c>
      <c r="O626" s="14" t="s">
        <v>1062</v>
      </c>
      <c r="P626" s="74"/>
      <c r="Q626" s="6"/>
    </row>
    <row r="627" spans="1:17">
      <c r="A627" s="79">
        <v>43662</v>
      </c>
      <c r="B627" s="11" t="s">
        <v>758</v>
      </c>
      <c r="C627" s="11" t="s">
        <v>27</v>
      </c>
      <c r="D627" s="11" t="s">
        <v>78</v>
      </c>
      <c r="E627" s="15"/>
      <c r="F627" s="15">
        <v>300</v>
      </c>
      <c r="G627" s="90">
        <f t="shared" si="19"/>
        <v>0.52802027597859758</v>
      </c>
      <c r="H627" s="90">
        <v>568.16</v>
      </c>
      <c r="I627" s="13">
        <f t="shared" si="20"/>
        <v>-3345957</v>
      </c>
      <c r="J627" s="14" t="s">
        <v>176</v>
      </c>
      <c r="K627" s="11" t="s">
        <v>83</v>
      </c>
      <c r="L627" s="14" t="s">
        <v>1118</v>
      </c>
      <c r="M627" s="14" t="s">
        <v>81</v>
      </c>
      <c r="N627" s="14" t="s">
        <v>1128</v>
      </c>
      <c r="O627" s="14" t="s">
        <v>1062</v>
      </c>
      <c r="P627" s="74"/>
      <c r="Q627" s="6"/>
    </row>
    <row r="628" spans="1:17">
      <c r="A628" s="79">
        <v>43662</v>
      </c>
      <c r="B628" s="11" t="s">
        <v>759</v>
      </c>
      <c r="C628" s="11" t="s">
        <v>27</v>
      </c>
      <c r="D628" s="11" t="s">
        <v>78</v>
      </c>
      <c r="E628" s="15"/>
      <c r="F628" s="15">
        <v>300</v>
      </c>
      <c r="G628" s="90">
        <f t="shared" si="19"/>
        <v>0.52802027597859758</v>
      </c>
      <c r="H628" s="90">
        <v>568.16</v>
      </c>
      <c r="I628" s="13">
        <f t="shared" si="20"/>
        <v>-3346257</v>
      </c>
      <c r="J628" s="14" t="s">
        <v>176</v>
      </c>
      <c r="K628" s="11" t="s">
        <v>83</v>
      </c>
      <c r="L628" s="14" t="s">
        <v>1118</v>
      </c>
      <c r="M628" s="14" t="s">
        <v>81</v>
      </c>
      <c r="N628" s="14" t="s">
        <v>1128</v>
      </c>
      <c r="O628" s="14" t="s">
        <v>1062</v>
      </c>
      <c r="P628" s="74"/>
      <c r="Q628" s="6"/>
    </row>
    <row r="629" spans="1:17">
      <c r="A629" s="79">
        <v>43662</v>
      </c>
      <c r="B629" s="11" t="s">
        <v>760</v>
      </c>
      <c r="C629" s="11" t="s">
        <v>27</v>
      </c>
      <c r="D629" s="11" t="s">
        <v>78</v>
      </c>
      <c r="E629" s="15"/>
      <c r="F629" s="15">
        <v>300</v>
      </c>
      <c r="G629" s="90">
        <f t="shared" si="19"/>
        <v>0.52802027597859758</v>
      </c>
      <c r="H629" s="90">
        <v>568.16</v>
      </c>
      <c r="I629" s="13">
        <f t="shared" si="20"/>
        <v>-3346557</v>
      </c>
      <c r="J629" s="14" t="s">
        <v>176</v>
      </c>
      <c r="K629" s="11" t="s">
        <v>83</v>
      </c>
      <c r="L629" s="14" t="s">
        <v>1118</v>
      </c>
      <c r="M629" s="14" t="s">
        <v>81</v>
      </c>
      <c r="N629" s="14" t="s">
        <v>1128</v>
      </c>
      <c r="O629" s="14" t="s">
        <v>1062</v>
      </c>
      <c r="P629" s="74"/>
      <c r="Q629" s="6"/>
    </row>
    <row r="630" spans="1:17">
      <c r="A630" s="79">
        <v>43662</v>
      </c>
      <c r="B630" s="11" t="s">
        <v>761</v>
      </c>
      <c r="C630" s="11" t="s">
        <v>27</v>
      </c>
      <c r="D630" s="11" t="s">
        <v>78</v>
      </c>
      <c r="E630" s="15"/>
      <c r="F630" s="15">
        <v>300</v>
      </c>
      <c r="G630" s="90">
        <f t="shared" si="19"/>
        <v>0.52802027597859758</v>
      </c>
      <c r="H630" s="90">
        <v>568.16</v>
      </c>
      <c r="I630" s="13">
        <f t="shared" si="20"/>
        <v>-3346857</v>
      </c>
      <c r="J630" s="14" t="s">
        <v>176</v>
      </c>
      <c r="K630" s="11" t="s">
        <v>83</v>
      </c>
      <c r="L630" s="14" t="s">
        <v>1118</v>
      </c>
      <c r="M630" s="14" t="s">
        <v>81</v>
      </c>
      <c r="N630" s="14" t="s">
        <v>1128</v>
      </c>
      <c r="O630" s="14" t="s">
        <v>1062</v>
      </c>
      <c r="P630" s="74"/>
      <c r="Q630" s="6"/>
    </row>
    <row r="631" spans="1:17">
      <c r="A631" s="79">
        <v>43662</v>
      </c>
      <c r="B631" s="11" t="s">
        <v>762</v>
      </c>
      <c r="C631" s="11" t="s">
        <v>27</v>
      </c>
      <c r="D631" s="11" t="s">
        <v>78</v>
      </c>
      <c r="E631" s="15"/>
      <c r="F631" s="15">
        <v>300</v>
      </c>
      <c r="G631" s="90">
        <f t="shared" si="19"/>
        <v>0.52802027597859758</v>
      </c>
      <c r="H631" s="90">
        <v>568.16</v>
      </c>
      <c r="I631" s="13">
        <f t="shared" si="20"/>
        <v>-3347157</v>
      </c>
      <c r="J631" s="14" t="s">
        <v>176</v>
      </c>
      <c r="K631" s="11" t="s">
        <v>83</v>
      </c>
      <c r="L631" s="14" t="s">
        <v>1118</v>
      </c>
      <c r="M631" s="14" t="s">
        <v>81</v>
      </c>
      <c r="N631" s="14" t="s">
        <v>1128</v>
      </c>
      <c r="O631" s="14" t="s">
        <v>1062</v>
      </c>
      <c r="P631" s="74"/>
      <c r="Q631" s="6"/>
    </row>
    <row r="632" spans="1:17">
      <c r="A632" s="79">
        <v>43662</v>
      </c>
      <c r="B632" s="11" t="s">
        <v>763</v>
      </c>
      <c r="C632" s="11" t="s">
        <v>27</v>
      </c>
      <c r="D632" s="11" t="s">
        <v>78</v>
      </c>
      <c r="E632" s="15"/>
      <c r="F632" s="15">
        <v>300</v>
      </c>
      <c r="G632" s="90">
        <f t="shared" si="19"/>
        <v>0.52802027597859758</v>
      </c>
      <c r="H632" s="90">
        <v>568.16</v>
      </c>
      <c r="I632" s="13">
        <f t="shared" si="20"/>
        <v>-3347457</v>
      </c>
      <c r="J632" s="14" t="s">
        <v>176</v>
      </c>
      <c r="K632" s="11" t="s">
        <v>83</v>
      </c>
      <c r="L632" s="14" t="s">
        <v>1118</v>
      </c>
      <c r="M632" s="14" t="s">
        <v>81</v>
      </c>
      <c r="N632" s="14" t="s">
        <v>1128</v>
      </c>
      <c r="O632" s="14" t="s">
        <v>1062</v>
      </c>
      <c r="P632" s="74"/>
      <c r="Q632" s="6"/>
    </row>
    <row r="633" spans="1:17">
      <c r="A633" s="79">
        <v>43662</v>
      </c>
      <c r="B633" s="11" t="s">
        <v>764</v>
      </c>
      <c r="C633" s="11" t="s">
        <v>27</v>
      </c>
      <c r="D633" s="11" t="s">
        <v>78</v>
      </c>
      <c r="E633" s="15"/>
      <c r="F633" s="15">
        <v>300</v>
      </c>
      <c r="G633" s="90">
        <f t="shared" si="19"/>
        <v>0.52802027597859758</v>
      </c>
      <c r="H633" s="90">
        <v>568.16</v>
      </c>
      <c r="I633" s="13">
        <f t="shared" si="20"/>
        <v>-3347757</v>
      </c>
      <c r="J633" s="14" t="s">
        <v>176</v>
      </c>
      <c r="K633" s="11" t="s">
        <v>83</v>
      </c>
      <c r="L633" s="14" t="s">
        <v>1118</v>
      </c>
      <c r="M633" s="14" t="s">
        <v>81</v>
      </c>
      <c r="N633" s="14" t="s">
        <v>1128</v>
      </c>
      <c r="O633" s="14" t="s">
        <v>1062</v>
      </c>
      <c r="P633" s="74"/>
      <c r="Q633" s="6"/>
    </row>
    <row r="634" spans="1:17">
      <c r="A634" s="79">
        <v>43663</v>
      </c>
      <c r="B634" s="11" t="s">
        <v>57</v>
      </c>
      <c r="C634" s="11" t="s">
        <v>27</v>
      </c>
      <c r="D634" s="14" t="s">
        <v>20</v>
      </c>
      <c r="E634" s="12"/>
      <c r="F634" s="12">
        <v>3500</v>
      </c>
      <c r="G634" s="90">
        <f t="shared" si="19"/>
        <v>6.3416136688952909</v>
      </c>
      <c r="H634" s="90">
        <v>551.91</v>
      </c>
      <c r="I634" s="13">
        <f t="shared" si="20"/>
        <v>-3351257</v>
      </c>
      <c r="J634" s="14" t="s">
        <v>21</v>
      </c>
      <c r="K634" s="11" t="s">
        <v>22</v>
      </c>
      <c r="L634" s="14" t="s">
        <v>1117</v>
      </c>
      <c r="M634" s="14" t="s">
        <v>81</v>
      </c>
      <c r="N634" s="14" t="s">
        <v>1128</v>
      </c>
      <c r="O634" s="14" t="s">
        <v>1062</v>
      </c>
      <c r="P634" s="74"/>
      <c r="Q634" s="6"/>
    </row>
    <row r="635" spans="1:17">
      <c r="A635" s="79">
        <v>43663</v>
      </c>
      <c r="B635" s="11" t="s">
        <v>58</v>
      </c>
      <c r="C635" s="11" t="s">
        <v>350</v>
      </c>
      <c r="D635" s="14" t="s">
        <v>20</v>
      </c>
      <c r="E635" s="12"/>
      <c r="F635" s="12">
        <v>3000</v>
      </c>
      <c r="G635" s="90">
        <f t="shared" si="19"/>
        <v>5.4356688590531066</v>
      </c>
      <c r="H635" s="90">
        <v>551.91</v>
      </c>
      <c r="I635" s="13">
        <f t="shared" si="20"/>
        <v>-3354257</v>
      </c>
      <c r="J635" s="14" t="s">
        <v>21</v>
      </c>
      <c r="K635" s="11" t="s">
        <v>22</v>
      </c>
      <c r="L635" s="14" t="s">
        <v>1117</v>
      </c>
      <c r="M635" s="14" t="s">
        <v>81</v>
      </c>
      <c r="N635" s="14" t="s">
        <v>1128</v>
      </c>
      <c r="O635" s="14" t="s">
        <v>1062</v>
      </c>
      <c r="P635" s="74"/>
      <c r="Q635" s="6"/>
    </row>
    <row r="636" spans="1:17">
      <c r="A636" s="79">
        <v>43663</v>
      </c>
      <c r="B636" s="14" t="s">
        <v>318</v>
      </c>
      <c r="C636" s="11" t="s">
        <v>27</v>
      </c>
      <c r="D636" s="14" t="s">
        <v>180</v>
      </c>
      <c r="E636" s="15"/>
      <c r="F636" s="15">
        <v>1000</v>
      </c>
      <c r="G636" s="90">
        <f t="shared" si="19"/>
        <v>1.7600675865953253</v>
      </c>
      <c r="H636" s="90">
        <v>568.16</v>
      </c>
      <c r="I636" s="13">
        <f t="shared" si="20"/>
        <v>-3355257</v>
      </c>
      <c r="J636" s="14" t="s">
        <v>179</v>
      </c>
      <c r="K636" s="14" t="s">
        <v>83</v>
      </c>
      <c r="L636" s="14" t="s">
        <v>1118</v>
      </c>
      <c r="M636" s="14" t="s">
        <v>81</v>
      </c>
      <c r="N636" s="14" t="s">
        <v>1128</v>
      </c>
      <c r="O636" s="14" t="s">
        <v>1062</v>
      </c>
      <c r="P636" s="74"/>
      <c r="Q636" s="6"/>
    </row>
    <row r="637" spans="1:17">
      <c r="A637" s="79">
        <v>43663</v>
      </c>
      <c r="B637" s="14" t="s">
        <v>319</v>
      </c>
      <c r="C637" s="11" t="s">
        <v>27</v>
      </c>
      <c r="D637" s="14" t="s">
        <v>180</v>
      </c>
      <c r="E637" s="15"/>
      <c r="F637" s="15">
        <v>1000</v>
      </c>
      <c r="G637" s="90">
        <f t="shared" si="19"/>
        <v>1.7600675865953253</v>
      </c>
      <c r="H637" s="90">
        <v>568.16</v>
      </c>
      <c r="I637" s="13">
        <f t="shared" si="20"/>
        <v>-3356257</v>
      </c>
      <c r="J637" s="14" t="s">
        <v>179</v>
      </c>
      <c r="K637" s="14" t="s">
        <v>83</v>
      </c>
      <c r="L637" s="14" t="s">
        <v>1118</v>
      </c>
      <c r="M637" s="14" t="s">
        <v>81</v>
      </c>
      <c r="N637" s="14" t="s">
        <v>1128</v>
      </c>
      <c r="O637" s="14" t="s">
        <v>1062</v>
      </c>
      <c r="P637" s="74"/>
      <c r="Q637" s="6"/>
    </row>
    <row r="638" spans="1:17">
      <c r="A638" s="79">
        <v>43663</v>
      </c>
      <c r="B638" s="14" t="s">
        <v>320</v>
      </c>
      <c r="C638" s="11" t="s">
        <v>27</v>
      </c>
      <c r="D638" s="14" t="s">
        <v>180</v>
      </c>
      <c r="E638" s="15"/>
      <c r="F638" s="15">
        <v>1000</v>
      </c>
      <c r="G638" s="90">
        <f t="shared" si="19"/>
        <v>1.7600675865953253</v>
      </c>
      <c r="H638" s="90">
        <v>568.16</v>
      </c>
      <c r="I638" s="13">
        <f t="shared" si="20"/>
        <v>-3357257</v>
      </c>
      <c r="J638" s="14" t="s">
        <v>179</v>
      </c>
      <c r="K638" s="14" t="s">
        <v>83</v>
      </c>
      <c r="L638" s="14" t="s">
        <v>1118</v>
      </c>
      <c r="M638" s="14" t="s">
        <v>81</v>
      </c>
      <c r="N638" s="14" t="s">
        <v>1128</v>
      </c>
      <c r="O638" s="14" t="s">
        <v>1062</v>
      </c>
      <c r="P638" s="74"/>
      <c r="Q638" s="6"/>
    </row>
    <row r="639" spans="1:17">
      <c r="A639" s="79">
        <v>43663</v>
      </c>
      <c r="B639" s="14" t="s">
        <v>321</v>
      </c>
      <c r="C639" s="11" t="s">
        <v>27</v>
      </c>
      <c r="D639" s="14" t="s">
        <v>180</v>
      </c>
      <c r="E639" s="15"/>
      <c r="F639" s="15">
        <v>1000</v>
      </c>
      <c r="G639" s="90">
        <f t="shared" si="19"/>
        <v>1.7600675865953253</v>
      </c>
      <c r="H639" s="90">
        <v>568.16</v>
      </c>
      <c r="I639" s="13">
        <f t="shared" si="20"/>
        <v>-3358257</v>
      </c>
      <c r="J639" s="14" t="s">
        <v>179</v>
      </c>
      <c r="K639" s="14" t="s">
        <v>83</v>
      </c>
      <c r="L639" s="14" t="s">
        <v>1118</v>
      </c>
      <c r="M639" s="14" t="s">
        <v>81</v>
      </c>
      <c r="N639" s="14" t="s">
        <v>1128</v>
      </c>
      <c r="O639" s="14" t="s">
        <v>1062</v>
      </c>
      <c r="P639" s="74"/>
      <c r="Q639" s="6"/>
    </row>
    <row r="640" spans="1:17">
      <c r="A640" s="79">
        <v>43663</v>
      </c>
      <c r="B640" s="14" t="s">
        <v>410</v>
      </c>
      <c r="C640" s="11" t="s">
        <v>27</v>
      </c>
      <c r="D640" s="14" t="s">
        <v>20</v>
      </c>
      <c r="E640" s="12"/>
      <c r="F640" s="12">
        <v>1000</v>
      </c>
      <c r="G640" s="90">
        <f t="shared" si="19"/>
        <v>1.811889619684369</v>
      </c>
      <c r="H640" s="90">
        <v>551.91</v>
      </c>
      <c r="I640" s="13">
        <f t="shared" si="20"/>
        <v>-3359257</v>
      </c>
      <c r="J640" s="14" t="s">
        <v>335</v>
      </c>
      <c r="K640" s="11" t="s">
        <v>83</v>
      </c>
      <c r="L640" s="14" t="s">
        <v>1117</v>
      </c>
      <c r="M640" s="14" t="s">
        <v>81</v>
      </c>
      <c r="N640" s="14" t="s">
        <v>1128</v>
      </c>
      <c r="O640" s="14" t="s">
        <v>1062</v>
      </c>
      <c r="P640" s="74"/>
      <c r="Q640" s="6"/>
    </row>
    <row r="641" spans="1:17">
      <c r="A641" s="79">
        <v>43663</v>
      </c>
      <c r="B641" s="14" t="s">
        <v>411</v>
      </c>
      <c r="C641" s="11" t="s">
        <v>27</v>
      </c>
      <c r="D641" s="14" t="s">
        <v>20</v>
      </c>
      <c r="E641" s="12"/>
      <c r="F641" s="12">
        <v>11000</v>
      </c>
      <c r="G641" s="90">
        <f t="shared" si="19"/>
        <v>19.930785816528058</v>
      </c>
      <c r="H641" s="90">
        <v>551.91</v>
      </c>
      <c r="I641" s="13">
        <f t="shared" si="20"/>
        <v>-3370257</v>
      </c>
      <c r="J641" s="14" t="s">
        <v>335</v>
      </c>
      <c r="K641" s="11" t="s">
        <v>25</v>
      </c>
      <c r="L641" s="14" t="s">
        <v>1117</v>
      </c>
      <c r="M641" s="14" t="s">
        <v>81</v>
      </c>
      <c r="N641" s="14" t="s">
        <v>1128</v>
      </c>
      <c r="O641" s="14" t="s">
        <v>1063</v>
      </c>
      <c r="P641" s="74"/>
      <c r="Q641" s="6"/>
    </row>
    <row r="642" spans="1:17">
      <c r="A642" s="79">
        <v>43663</v>
      </c>
      <c r="B642" s="14" t="s">
        <v>412</v>
      </c>
      <c r="C642" s="14" t="s">
        <v>1005</v>
      </c>
      <c r="D642" s="14" t="s">
        <v>20</v>
      </c>
      <c r="E642" s="12"/>
      <c r="F642" s="12">
        <v>1200</v>
      </c>
      <c r="G642" s="90">
        <f t="shared" si="19"/>
        <v>2.1742675436212426</v>
      </c>
      <c r="H642" s="90">
        <v>551.91</v>
      </c>
      <c r="I642" s="13">
        <f t="shared" si="20"/>
        <v>-3371457</v>
      </c>
      <c r="J642" s="14" t="s">
        <v>335</v>
      </c>
      <c r="K642" s="11">
        <v>689895</v>
      </c>
      <c r="L642" s="14" t="s">
        <v>1117</v>
      </c>
      <c r="M642" s="14" t="s">
        <v>81</v>
      </c>
      <c r="N642" s="14" t="s">
        <v>1128</v>
      </c>
      <c r="O642" s="14" t="s">
        <v>1063</v>
      </c>
      <c r="P642" s="74"/>
      <c r="Q642" s="6"/>
    </row>
    <row r="643" spans="1:17">
      <c r="A643" s="79">
        <v>43663</v>
      </c>
      <c r="B643" s="14" t="s">
        <v>413</v>
      </c>
      <c r="C643" s="14" t="s">
        <v>1005</v>
      </c>
      <c r="D643" s="14" t="s">
        <v>20</v>
      </c>
      <c r="E643" s="12"/>
      <c r="F643" s="12">
        <v>200</v>
      </c>
      <c r="G643" s="90">
        <f t="shared" si="19"/>
        <v>0.36237792393687379</v>
      </c>
      <c r="H643" s="90">
        <v>551.91</v>
      </c>
      <c r="I643" s="13">
        <f t="shared" si="20"/>
        <v>-3371657</v>
      </c>
      <c r="J643" s="14" t="s">
        <v>335</v>
      </c>
      <c r="K643" s="11">
        <v>94583</v>
      </c>
      <c r="L643" s="14" t="s">
        <v>1117</v>
      </c>
      <c r="M643" s="14" t="s">
        <v>81</v>
      </c>
      <c r="N643" s="14" t="s">
        <v>1128</v>
      </c>
      <c r="O643" s="14" t="s">
        <v>1063</v>
      </c>
      <c r="P643" s="74"/>
      <c r="Q643" s="6"/>
    </row>
    <row r="644" spans="1:17">
      <c r="A644" s="79">
        <v>43663</v>
      </c>
      <c r="B644" s="14" t="s">
        <v>414</v>
      </c>
      <c r="C644" s="14" t="s">
        <v>1005</v>
      </c>
      <c r="D644" s="14" t="s">
        <v>20</v>
      </c>
      <c r="E644" s="12"/>
      <c r="F644" s="12">
        <v>2000</v>
      </c>
      <c r="G644" s="90">
        <f t="shared" si="19"/>
        <v>3.623779239368738</v>
      </c>
      <c r="H644" s="90">
        <v>551.91</v>
      </c>
      <c r="I644" s="13">
        <f t="shared" si="20"/>
        <v>-3373657</v>
      </c>
      <c r="J644" s="14" t="s">
        <v>335</v>
      </c>
      <c r="K644" s="11" t="s">
        <v>83</v>
      </c>
      <c r="L644" s="14" t="s">
        <v>1117</v>
      </c>
      <c r="M644" s="14" t="s">
        <v>81</v>
      </c>
      <c r="N644" s="14" t="s">
        <v>1128</v>
      </c>
      <c r="O644" s="14" t="s">
        <v>1062</v>
      </c>
      <c r="P644" s="74"/>
      <c r="Q644" s="6"/>
    </row>
    <row r="645" spans="1:17">
      <c r="A645" s="79">
        <v>43663</v>
      </c>
      <c r="B645" s="14" t="s">
        <v>415</v>
      </c>
      <c r="C645" s="14" t="s">
        <v>1005</v>
      </c>
      <c r="D645" s="14" t="s">
        <v>20</v>
      </c>
      <c r="E645" s="12"/>
      <c r="F645" s="12">
        <v>1000</v>
      </c>
      <c r="G645" s="90">
        <f t="shared" si="19"/>
        <v>1.811889619684369</v>
      </c>
      <c r="H645" s="90">
        <v>551.91</v>
      </c>
      <c r="I645" s="13">
        <f t="shared" si="20"/>
        <v>-3374657</v>
      </c>
      <c r="J645" s="14" t="s">
        <v>335</v>
      </c>
      <c r="K645" s="11" t="s">
        <v>25</v>
      </c>
      <c r="L645" s="14" t="s">
        <v>1117</v>
      </c>
      <c r="M645" s="14" t="s">
        <v>81</v>
      </c>
      <c r="N645" s="14" t="s">
        <v>1128</v>
      </c>
      <c r="O645" s="14" t="s">
        <v>1063</v>
      </c>
      <c r="P645" s="74"/>
      <c r="Q645" s="6"/>
    </row>
    <row r="646" spans="1:17">
      <c r="A646" s="79">
        <v>43663</v>
      </c>
      <c r="B646" s="14" t="s">
        <v>416</v>
      </c>
      <c r="C646" s="14" t="s">
        <v>1005</v>
      </c>
      <c r="D646" s="14" t="s">
        <v>20</v>
      </c>
      <c r="E646" s="12"/>
      <c r="F646" s="12">
        <v>1200</v>
      </c>
      <c r="G646" s="90">
        <f t="shared" si="19"/>
        <v>2.1742675436212426</v>
      </c>
      <c r="H646" s="90">
        <v>551.91</v>
      </c>
      <c r="I646" s="13">
        <f t="shared" si="20"/>
        <v>-3375857</v>
      </c>
      <c r="J646" s="14" t="s">
        <v>335</v>
      </c>
      <c r="K646" s="11">
        <v>92831</v>
      </c>
      <c r="L646" s="14" t="s">
        <v>1117</v>
      </c>
      <c r="M646" s="14" t="s">
        <v>81</v>
      </c>
      <c r="N646" s="14" t="s">
        <v>1128</v>
      </c>
      <c r="O646" s="14" t="s">
        <v>1063</v>
      </c>
      <c r="P646" s="74"/>
      <c r="Q646" s="6"/>
    </row>
    <row r="647" spans="1:17">
      <c r="A647" s="79">
        <v>43663</v>
      </c>
      <c r="B647" s="14" t="s">
        <v>417</v>
      </c>
      <c r="C647" s="14" t="s">
        <v>1005</v>
      </c>
      <c r="D647" s="14" t="s">
        <v>20</v>
      </c>
      <c r="E647" s="12"/>
      <c r="F647" s="12">
        <v>1000</v>
      </c>
      <c r="G647" s="90">
        <f t="shared" si="19"/>
        <v>1.811889619684369</v>
      </c>
      <c r="H647" s="90">
        <v>551.91</v>
      </c>
      <c r="I647" s="13">
        <f t="shared" si="20"/>
        <v>-3376857</v>
      </c>
      <c r="J647" s="14" t="s">
        <v>335</v>
      </c>
      <c r="K647" s="11" t="s">
        <v>25</v>
      </c>
      <c r="L647" s="14" t="s">
        <v>1117</v>
      </c>
      <c r="M647" s="14" t="s">
        <v>81</v>
      </c>
      <c r="N647" s="14" t="s">
        <v>1128</v>
      </c>
      <c r="O647" s="14" t="s">
        <v>1063</v>
      </c>
      <c r="P647" s="74"/>
      <c r="Q647" s="6"/>
    </row>
    <row r="648" spans="1:17">
      <c r="A648" s="79">
        <v>43663</v>
      </c>
      <c r="B648" s="14" t="s">
        <v>418</v>
      </c>
      <c r="C648" s="14" t="s">
        <v>1005</v>
      </c>
      <c r="D648" s="14" t="s">
        <v>20</v>
      </c>
      <c r="E648" s="12"/>
      <c r="F648" s="12">
        <v>2000</v>
      </c>
      <c r="G648" s="90">
        <f t="shared" si="19"/>
        <v>3.623779239368738</v>
      </c>
      <c r="H648" s="90">
        <v>551.91</v>
      </c>
      <c r="I648" s="13">
        <f t="shared" si="20"/>
        <v>-3378857</v>
      </c>
      <c r="J648" s="14" t="s">
        <v>335</v>
      </c>
      <c r="K648" s="11" t="s">
        <v>83</v>
      </c>
      <c r="L648" s="14" t="s">
        <v>1117</v>
      </c>
      <c r="M648" s="14" t="s">
        <v>81</v>
      </c>
      <c r="N648" s="14" t="s">
        <v>1128</v>
      </c>
      <c r="O648" s="14" t="s">
        <v>1062</v>
      </c>
      <c r="P648" s="74"/>
      <c r="Q648" s="6"/>
    </row>
    <row r="649" spans="1:17">
      <c r="A649" s="79">
        <v>43663</v>
      </c>
      <c r="B649" s="14" t="s">
        <v>1011</v>
      </c>
      <c r="C649" s="11" t="s">
        <v>1004</v>
      </c>
      <c r="D649" s="14" t="s">
        <v>172</v>
      </c>
      <c r="E649" s="12"/>
      <c r="F649" s="12">
        <v>10500</v>
      </c>
      <c r="G649" s="90">
        <f t="shared" si="19"/>
        <v>18.523745677792675</v>
      </c>
      <c r="H649" s="90">
        <v>566.84</v>
      </c>
      <c r="I649" s="13">
        <f t="shared" si="20"/>
        <v>-3389357</v>
      </c>
      <c r="J649" s="14" t="s">
        <v>335</v>
      </c>
      <c r="K649" s="11" t="s">
        <v>83</v>
      </c>
      <c r="L649" s="14" t="s">
        <v>1197</v>
      </c>
      <c r="M649" s="14" t="s">
        <v>81</v>
      </c>
      <c r="N649" s="14" t="s">
        <v>1128</v>
      </c>
      <c r="O649" s="14" t="s">
        <v>1062</v>
      </c>
      <c r="P649" s="74"/>
      <c r="Q649" s="6"/>
    </row>
    <row r="650" spans="1:17">
      <c r="A650" s="79">
        <v>43663</v>
      </c>
      <c r="B650" s="14" t="s">
        <v>1012</v>
      </c>
      <c r="C650" s="11" t="s">
        <v>1004</v>
      </c>
      <c r="D650" s="14" t="s">
        <v>172</v>
      </c>
      <c r="E650" s="12"/>
      <c r="F650" s="12">
        <v>6000</v>
      </c>
      <c r="G650" s="90">
        <f t="shared" si="19"/>
        <v>10.584997530167243</v>
      </c>
      <c r="H650" s="90">
        <v>566.84</v>
      </c>
      <c r="I650" s="13">
        <f t="shared" si="20"/>
        <v>-3395357</v>
      </c>
      <c r="J650" s="14" t="s">
        <v>335</v>
      </c>
      <c r="K650" s="11" t="s">
        <v>83</v>
      </c>
      <c r="L650" s="14" t="s">
        <v>1197</v>
      </c>
      <c r="M650" s="14" t="s">
        <v>81</v>
      </c>
      <c r="N650" s="14" t="s">
        <v>1128</v>
      </c>
      <c r="O650" s="14" t="s">
        <v>1062</v>
      </c>
      <c r="P650" s="74"/>
      <c r="Q650" s="6"/>
    </row>
    <row r="651" spans="1:17">
      <c r="A651" s="79">
        <v>43663</v>
      </c>
      <c r="B651" s="14" t="s">
        <v>419</v>
      </c>
      <c r="C651" s="11" t="s">
        <v>27</v>
      </c>
      <c r="D651" s="14" t="s">
        <v>20</v>
      </c>
      <c r="E651" s="12"/>
      <c r="F651" s="12">
        <v>2000</v>
      </c>
      <c r="G651" s="90">
        <f t="shared" si="19"/>
        <v>3.623779239368738</v>
      </c>
      <c r="H651" s="90">
        <v>551.91</v>
      </c>
      <c r="I651" s="13">
        <f t="shared" si="20"/>
        <v>-3397357</v>
      </c>
      <c r="J651" s="14" t="s">
        <v>335</v>
      </c>
      <c r="K651" s="11" t="s">
        <v>83</v>
      </c>
      <c r="L651" s="14" t="s">
        <v>1117</v>
      </c>
      <c r="M651" s="14" t="s">
        <v>81</v>
      </c>
      <c r="N651" s="14" t="s">
        <v>1128</v>
      </c>
      <c r="O651" s="14" t="s">
        <v>1062</v>
      </c>
      <c r="P651" s="74"/>
      <c r="Q651" s="6"/>
    </row>
    <row r="652" spans="1:17">
      <c r="A652" s="79">
        <v>43663</v>
      </c>
      <c r="B652" s="14" t="s">
        <v>420</v>
      </c>
      <c r="C652" s="11" t="s">
        <v>27</v>
      </c>
      <c r="D652" s="14" t="s">
        <v>20</v>
      </c>
      <c r="E652" s="12"/>
      <c r="F652" s="12">
        <v>2500</v>
      </c>
      <c r="G652" s="90">
        <f t="shared" ref="G652:G715" si="21">+F652/H652</f>
        <v>4.5297240492109223</v>
      </c>
      <c r="H652" s="90">
        <v>551.91</v>
      </c>
      <c r="I652" s="13">
        <f t="shared" si="20"/>
        <v>-3399857</v>
      </c>
      <c r="J652" s="14" t="s">
        <v>335</v>
      </c>
      <c r="K652" s="11" t="s">
        <v>83</v>
      </c>
      <c r="L652" s="14" t="s">
        <v>1117</v>
      </c>
      <c r="M652" s="14" t="s">
        <v>81</v>
      </c>
      <c r="N652" s="14" t="s">
        <v>1128</v>
      </c>
      <c r="O652" s="14" t="s">
        <v>1062</v>
      </c>
      <c r="P652" s="74"/>
      <c r="Q652" s="6"/>
    </row>
    <row r="653" spans="1:17">
      <c r="A653" s="79">
        <v>43663</v>
      </c>
      <c r="B653" s="14" t="s">
        <v>421</v>
      </c>
      <c r="C653" s="11" t="s">
        <v>27</v>
      </c>
      <c r="D653" s="14" t="s">
        <v>20</v>
      </c>
      <c r="E653" s="12"/>
      <c r="F653" s="12">
        <v>2000</v>
      </c>
      <c r="G653" s="90">
        <f t="shared" si="21"/>
        <v>3.623779239368738</v>
      </c>
      <c r="H653" s="90">
        <v>551.91</v>
      </c>
      <c r="I653" s="13">
        <f t="shared" si="20"/>
        <v>-3401857</v>
      </c>
      <c r="J653" s="14" t="s">
        <v>335</v>
      </c>
      <c r="K653" s="11" t="s">
        <v>83</v>
      </c>
      <c r="L653" s="14" t="s">
        <v>1117</v>
      </c>
      <c r="M653" s="14" t="s">
        <v>81</v>
      </c>
      <c r="N653" s="14" t="s">
        <v>1128</v>
      </c>
      <c r="O653" s="14" t="s">
        <v>1062</v>
      </c>
      <c r="P653" s="74"/>
      <c r="Q653" s="6"/>
    </row>
    <row r="654" spans="1:17">
      <c r="A654" s="79">
        <v>43663</v>
      </c>
      <c r="B654" s="14" t="s">
        <v>422</v>
      </c>
      <c r="C654" s="11" t="s">
        <v>27</v>
      </c>
      <c r="D654" s="14" t="s">
        <v>20</v>
      </c>
      <c r="E654" s="12"/>
      <c r="F654" s="12">
        <v>1500</v>
      </c>
      <c r="G654" s="90">
        <f t="shared" si="21"/>
        <v>2.7178344295265533</v>
      </c>
      <c r="H654" s="90">
        <v>551.91</v>
      </c>
      <c r="I654" s="13">
        <f t="shared" si="20"/>
        <v>-3403357</v>
      </c>
      <c r="J654" s="14" t="s">
        <v>335</v>
      </c>
      <c r="K654" s="11" t="s">
        <v>83</v>
      </c>
      <c r="L654" s="14" t="s">
        <v>1117</v>
      </c>
      <c r="M654" s="14" t="s">
        <v>81</v>
      </c>
      <c r="N654" s="14" t="s">
        <v>1128</v>
      </c>
      <c r="O654" s="14" t="s">
        <v>1062</v>
      </c>
      <c r="P654" s="74"/>
      <c r="Q654" s="6"/>
    </row>
    <row r="655" spans="1:17">
      <c r="A655" s="79">
        <v>43663</v>
      </c>
      <c r="B655" s="14" t="s">
        <v>423</v>
      </c>
      <c r="C655" s="14" t="s">
        <v>350</v>
      </c>
      <c r="D655" s="14" t="s">
        <v>20</v>
      </c>
      <c r="E655" s="12"/>
      <c r="F655" s="12">
        <v>5500</v>
      </c>
      <c r="G655" s="90">
        <f t="shared" si="21"/>
        <v>9.9653929082640289</v>
      </c>
      <c r="H655" s="90">
        <v>551.91</v>
      </c>
      <c r="I655" s="13">
        <f t="shared" si="20"/>
        <v>-3408857</v>
      </c>
      <c r="J655" s="14" t="s">
        <v>335</v>
      </c>
      <c r="K655" s="11" t="s">
        <v>83</v>
      </c>
      <c r="L655" s="14" t="s">
        <v>1117</v>
      </c>
      <c r="M655" s="14" t="s">
        <v>81</v>
      </c>
      <c r="N655" s="14" t="s">
        <v>1128</v>
      </c>
      <c r="O655" s="14" t="s">
        <v>1062</v>
      </c>
      <c r="P655" s="74"/>
      <c r="Q655" s="6"/>
    </row>
    <row r="656" spans="1:17">
      <c r="A656" s="79">
        <v>43663</v>
      </c>
      <c r="B656" s="14" t="s">
        <v>684</v>
      </c>
      <c r="C656" s="11" t="s">
        <v>27</v>
      </c>
      <c r="D656" s="14" t="s">
        <v>165</v>
      </c>
      <c r="E656" s="15"/>
      <c r="F656" s="15">
        <v>2000</v>
      </c>
      <c r="G656" s="90">
        <f t="shared" si="21"/>
        <v>3.5283325100557477</v>
      </c>
      <c r="H656" s="90">
        <v>566.84</v>
      </c>
      <c r="I656" s="13">
        <f t="shared" si="20"/>
        <v>-3410857</v>
      </c>
      <c r="J656" s="14" t="s">
        <v>178</v>
      </c>
      <c r="K656" s="14" t="s">
        <v>83</v>
      </c>
      <c r="L656" s="14" t="s">
        <v>1197</v>
      </c>
      <c r="M656" s="14" t="s">
        <v>81</v>
      </c>
      <c r="N656" s="14" t="s">
        <v>1128</v>
      </c>
      <c r="O656" s="14" t="s">
        <v>1062</v>
      </c>
      <c r="P656" s="74"/>
      <c r="Q656" s="6"/>
    </row>
    <row r="657" spans="1:17">
      <c r="A657" s="79">
        <v>43663</v>
      </c>
      <c r="B657" s="14" t="s">
        <v>685</v>
      </c>
      <c r="C657" s="14" t="s">
        <v>170</v>
      </c>
      <c r="D657" s="14" t="s">
        <v>165</v>
      </c>
      <c r="E657" s="15"/>
      <c r="F657" s="15">
        <v>1000</v>
      </c>
      <c r="G657" s="90">
        <f t="shared" si="21"/>
        <v>1.7641662550278738</v>
      </c>
      <c r="H657" s="90">
        <v>566.84</v>
      </c>
      <c r="I657" s="13">
        <f t="shared" si="20"/>
        <v>-3411857</v>
      </c>
      <c r="J657" s="14" t="s">
        <v>178</v>
      </c>
      <c r="K657" s="14" t="s">
        <v>83</v>
      </c>
      <c r="L657" s="14" t="s">
        <v>1197</v>
      </c>
      <c r="M657" s="14" t="s">
        <v>81</v>
      </c>
      <c r="N657" s="14" t="s">
        <v>1128</v>
      </c>
      <c r="O657" s="14" t="s">
        <v>1062</v>
      </c>
      <c r="P657" s="74"/>
      <c r="Q657" s="6"/>
    </row>
    <row r="658" spans="1:17">
      <c r="A658" s="79">
        <v>43663</v>
      </c>
      <c r="B658" s="14" t="s">
        <v>692</v>
      </c>
      <c r="C658" s="11" t="s">
        <v>27</v>
      </c>
      <c r="D658" s="14" t="s">
        <v>165</v>
      </c>
      <c r="E658" s="15"/>
      <c r="F658" s="15">
        <v>2000</v>
      </c>
      <c r="G658" s="90">
        <f t="shared" si="21"/>
        <v>3.5283325100557477</v>
      </c>
      <c r="H658" s="90">
        <v>566.84</v>
      </c>
      <c r="I658" s="13">
        <f t="shared" si="20"/>
        <v>-3413857</v>
      </c>
      <c r="J658" s="14" t="s">
        <v>178</v>
      </c>
      <c r="K658" s="14" t="s">
        <v>83</v>
      </c>
      <c r="L658" s="14" t="s">
        <v>1197</v>
      </c>
      <c r="M658" s="14" t="s">
        <v>81</v>
      </c>
      <c r="N658" s="14" t="s">
        <v>1128</v>
      </c>
      <c r="O658" s="14" t="s">
        <v>1062</v>
      </c>
      <c r="P658" s="74"/>
      <c r="Q658" s="6"/>
    </row>
    <row r="659" spans="1:17">
      <c r="A659" s="79">
        <v>43663</v>
      </c>
      <c r="B659" s="14" t="s">
        <v>693</v>
      </c>
      <c r="C659" s="14" t="s">
        <v>171</v>
      </c>
      <c r="D659" s="14" t="s">
        <v>172</v>
      </c>
      <c r="E659" s="15"/>
      <c r="F659" s="15">
        <v>34000</v>
      </c>
      <c r="G659" s="90">
        <f t="shared" si="21"/>
        <v>59.98165267094771</v>
      </c>
      <c r="H659" s="90">
        <v>566.84</v>
      </c>
      <c r="I659" s="13">
        <f t="shared" si="20"/>
        <v>-3447857</v>
      </c>
      <c r="J659" s="14" t="s">
        <v>178</v>
      </c>
      <c r="K659" s="14" t="s">
        <v>25</v>
      </c>
      <c r="L659" s="14" t="s">
        <v>1197</v>
      </c>
      <c r="M659" s="14" t="s">
        <v>81</v>
      </c>
      <c r="N659" s="14" t="s">
        <v>1128</v>
      </c>
      <c r="O659" s="14" t="s">
        <v>1063</v>
      </c>
      <c r="P659" s="74"/>
      <c r="Q659" s="6"/>
    </row>
    <row r="660" spans="1:17">
      <c r="A660" s="79">
        <v>43663</v>
      </c>
      <c r="B660" s="11" t="s">
        <v>765</v>
      </c>
      <c r="C660" s="11" t="s">
        <v>27</v>
      </c>
      <c r="D660" s="11" t="s">
        <v>78</v>
      </c>
      <c r="E660" s="15"/>
      <c r="F660" s="15">
        <v>300</v>
      </c>
      <c r="G660" s="90">
        <f t="shared" si="21"/>
        <v>0.52802027597859758</v>
      </c>
      <c r="H660" s="90">
        <v>568.16</v>
      </c>
      <c r="I660" s="13">
        <f t="shared" si="20"/>
        <v>-3448157</v>
      </c>
      <c r="J660" s="14" t="s">
        <v>176</v>
      </c>
      <c r="K660" s="11" t="s">
        <v>83</v>
      </c>
      <c r="L660" s="14" t="s">
        <v>1118</v>
      </c>
      <c r="M660" s="14" t="s">
        <v>81</v>
      </c>
      <c r="N660" s="14" t="s">
        <v>1128</v>
      </c>
      <c r="O660" s="14" t="s">
        <v>1062</v>
      </c>
      <c r="P660" s="74"/>
      <c r="Q660" s="6"/>
    </row>
    <row r="661" spans="1:17">
      <c r="A661" s="79">
        <v>43663</v>
      </c>
      <c r="B661" s="11" t="s">
        <v>1088</v>
      </c>
      <c r="C661" s="11" t="s">
        <v>119</v>
      </c>
      <c r="D661" s="11" t="s">
        <v>78</v>
      </c>
      <c r="E661" s="15"/>
      <c r="F661" s="15">
        <v>10000</v>
      </c>
      <c r="G661" s="90">
        <f t="shared" si="21"/>
        <v>17.600675865953253</v>
      </c>
      <c r="H661" s="90">
        <v>568.16</v>
      </c>
      <c r="I661" s="13">
        <f t="shared" si="20"/>
        <v>-3458157</v>
      </c>
      <c r="J661" s="14" t="s">
        <v>176</v>
      </c>
      <c r="K661" s="11" t="s">
        <v>25</v>
      </c>
      <c r="L661" s="14" t="s">
        <v>1118</v>
      </c>
      <c r="M661" s="14" t="s">
        <v>81</v>
      </c>
      <c r="N661" s="14" t="s">
        <v>1128</v>
      </c>
      <c r="O661" s="14" t="s">
        <v>1063</v>
      </c>
      <c r="P661" s="74"/>
      <c r="Q661" s="6"/>
    </row>
    <row r="662" spans="1:17">
      <c r="A662" s="79">
        <v>43663</v>
      </c>
      <c r="B662" s="11" t="s">
        <v>852</v>
      </c>
      <c r="C662" s="11" t="s">
        <v>27</v>
      </c>
      <c r="D662" s="14" t="s">
        <v>20</v>
      </c>
      <c r="E662" s="12"/>
      <c r="F662" s="12">
        <v>1000</v>
      </c>
      <c r="G662" s="90">
        <f t="shared" si="21"/>
        <v>1.811889619684369</v>
      </c>
      <c r="H662" s="90">
        <v>551.91</v>
      </c>
      <c r="I662" s="13">
        <f t="shared" si="20"/>
        <v>-3459157</v>
      </c>
      <c r="J662" s="11" t="s">
        <v>177</v>
      </c>
      <c r="K662" s="11" t="s">
        <v>22</v>
      </c>
      <c r="L662" s="14" t="s">
        <v>1117</v>
      </c>
      <c r="M662" s="14" t="s">
        <v>81</v>
      </c>
      <c r="N662" s="14" t="s">
        <v>1128</v>
      </c>
      <c r="O662" s="14" t="s">
        <v>1062</v>
      </c>
      <c r="P662" s="74"/>
      <c r="Q662" s="6"/>
    </row>
    <row r="663" spans="1:17">
      <c r="A663" s="79">
        <v>43663</v>
      </c>
      <c r="B663" s="11" t="s">
        <v>853</v>
      </c>
      <c r="C663" s="11" t="s">
        <v>27</v>
      </c>
      <c r="D663" s="14" t="s">
        <v>20</v>
      </c>
      <c r="E663" s="12"/>
      <c r="F663" s="12">
        <v>20000</v>
      </c>
      <c r="G663" s="90">
        <f t="shared" si="21"/>
        <v>36.237792393687378</v>
      </c>
      <c r="H663" s="90">
        <v>551.91</v>
      </c>
      <c r="I663" s="13">
        <f t="shared" si="20"/>
        <v>-3479157</v>
      </c>
      <c r="J663" s="11" t="s">
        <v>177</v>
      </c>
      <c r="K663" s="11" t="s">
        <v>25</v>
      </c>
      <c r="L663" s="14" t="s">
        <v>1117</v>
      </c>
      <c r="M663" s="14" t="s">
        <v>81</v>
      </c>
      <c r="N663" s="14" t="s">
        <v>1128</v>
      </c>
      <c r="O663" s="14" t="s">
        <v>1063</v>
      </c>
      <c r="P663" s="74"/>
      <c r="Q663" s="6"/>
    </row>
    <row r="664" spans="1:17">
      <c r="A664" s="79">
        <v>43663</v>
      </c>
      <c r="B664" s="11" t="s">
        <v>854</v>
      </c>
      <c r="C664" s="11" t="s">
        <v>27</v>
      </c>
      <c r="D664" s="14" t="s">
        <v>20</v>
      </c>
      <c r="E664" s="12"/>
      <c r="F664" s="12">
        <v>800</v>
      </c>
      <c r="G664" s="90">
        <f t="shared" si="21"/>
        <v>1.4495116957474952</v>
      </c>
      <c r="H664" s="90">
        <v>551.91</v>
      </c>
      <c r="I664" s="13">
        <f t="shared" si="20"/>
        <v>-3479957</v>
      </c>
      <c r="J664" s="11" t="s">
        <v>177</v>
      </c>
      <c r="K664" s="11" t="s">
        <v>22</v>
      </c>
      <c r="L664" s="14" t="s">
        <v>1117</v>
      </c>
      <c r="M664" s="14" t="s">
        <v>81</v>
      </c>
      <c r="N664" s="14" t="s">
        <v>1128</v>
      </c>
      <c r="O664" s="14" t="s">
        <v>1062</v>
      </c>
      <c r="P664" s="74"/>
      <c r="Q664" s="6"/>
    </row>
    <row r="665" spans="1:17">
      <c r="A665" s="79">
        <v>43663</v>
      </c>
      <c r="B665" s="11" t="s">
        <v>855</v>
      </c>
      <c r="C665" s="11" t="s">
        <v>27</v>
      </c>
      <c r="D665" s="14" t="s">
        <v>20</v>
      </c>
      <c r="E665" s="12"/>
      <c r="F665" s="12">
        <v>800</v>
      </c>
      <c r="G665" s="90">
        <f t="shared" si="21"/>
        <v>1.4495116957474952</v>
      </c>
      <c r="H665" s="90">
        <v>551.91</v>
      </c>
      <c r="I665" s="13">
        <f t="shared" si="20"/>
        <v>-3480757</v>
      </c>
      <c r="J665" s="11" t="s">
        <v>177</v>
      </c>
      <c r="K665" s="11" t="s">
        <v>22</v>
      </c>
      <c r="L665" s="14" t="s">
        <v>1117</v>
      </c>
      <c r="M665" s="14" t="s">
        <v>81</v>
      </c>
      <c r="N665" s="14" t="s">
        <v>1128</v>
      </c>
      <c r="O665" s="14" t="s">
        <v>1062</v>
      </c>
      <c r="P665" s="74"/>
      <c r="Q665" s="6"/>
    </row>
    <row r="666" spans="1:17">
      <c r="A666" s="79">
        <v>43663</v>
      </c>
      <c r="B666" s="11" t="s">
        <v>856</v>
      </c>
      <c r="C666" s="11" t="s">
        <v>27</v>
      </c>
      <c r="D666" s="14" t="s">
        <v>20</v>
      </c>
      <c r="E666" s="12"/>
      <c r="F666" s="12">
        <v>800</v>
      </c>
      <c r="G666" s="90">
        <f t="shared" si="21"/>
        <v>1.4495116957474952</v>
      </c>
      <c r="H666" s="90">
        <v>551.91</v>
      </c>
      <c r="I666" s="13">
        <f t="shared" ref="I666:I729" si="22">I665+E666-F666</f>
        <v>-3481557</v>
      </c>
      <c r="J666" s="11" t="s">
        <v>177</v>
      </c>
      <c r="K666" s="11" t="s">
        <v>22</v>
      </c>
      <c r="L666" s="14" t="s">
        <v>1117</v>
      </c>
      <c r="M666" s="14" t="s">
        <v>81</v>
      </c>
      <c r="N666" s="14" t="s">
        <v>1128</v>
      </c>
      <c r="O666" s="14" t="s">
        <v>1062</v>
      </c>
      <c r="P666" s="74"/>
      <c r="Q666" s="6"/>
    </row>
    <row r="667" spans="1:17">
      <c r="A667" s="79">
        <v>43663</v>
      </c>
      <c r="B667" s="11" t="s">
        <v>1030</v>
      </c>
      <c r="C667" s="19" t="s">
        <v>119</v>
      </c>
      <c r="D667" s="11" t="s">
        <v>78</v>
      </c>
      <c r="E667" s="17"/>
      <c r="F667" s="20">
        <v>920000</v>
      </c>
      <c r="G667" s="90">
        <f t="shared" si="21"/>
        <v>1402.5309585841756</v>
      </c>
      <c r="H667" s="90">
        <v>655.95699999999999</v>
      </c>
      <c r="I667" s="13">
        <f t="shared" si="22"/>
        <v>-4401557</v>
      </c>
      <c r="J667" s="14" t="s">
        <v>1136</v>
      </c>
      <c r="K667" s="11">
        <v>3126113</v>
      </c>
      <c r="L667" s="14" t="s">
        <v>1116</v>
      </c>
      <c r="M667" s="14" t="s">
        <v>81</v>
      </c>
      <c r="N667" s="14" t="s">
        <v>1127</v>
      </c>
      <c r="O667" s="14" t="s">
        <v>1063</v>
      </c>
      <c r="P667" s="94" t="s">
        <v>1173</v>
      </c>
      <c r="Q667" s="6"/>
    </row>
    <row r="668" spans="1:17">
      <c r="A668" s="79">
        <v>43663</v>
      </c>
      <c r="B668" s="14" t="s">
        <v>995</v>
      </c>
      <c r="C668" s="14" t="s">
        <v>1022</v>
      </c>
      <c r="D668" s="14" t="s">
        <v>172</v>
      </c>
      <c r="E668" s="17"/>
      <c r="F668" s="15">
        <v>3484</v>
      </c>
      <c r="G668" s="90">
        <f t="shared" si="21"/>
        <v>5.3113237605513772</v>
      </c>
      <c r="H668" s="90">
        <v>655.95699999999999</v>
      </c>
      <c r="I668" s="13">
        <f t="shared" si="22"/>
        <v>-4405041</v>
      </c>
      <c r="J668" s="14" t="s">
        <v>1136</v>
      </c>
      <c r="K668" s="11">
        <v>3126113</v>
      </c>
      <c r="L668" s="14" t="s">
        <v>1116</v>
      </c>
      <c r="M668" s="14" t="s">
        <v>81</v>
      </c>
      <c r="N668" s="14" t="s">
        <v>1127</v>
      </c>
      <c r="O668" s="14" t="s">
        <v>1063</v>
      </c>
      <c r="P668" s="94" t="s">
        <v>1174</v>
      </c>
      <c r="Q668" s="6"/>
    </row>
    <row r="669" spans="1:17">
      <c r="A669" s="79">
        <v>43663</v>
      </c>
      <c r="B669" s="11" t="s">
        <v>1122</v>
      </c>
      <c r="C669" s="11" t="s">
        <v>119</v>
      </c>
      <c r="D669" s="14" t="s">
        <v>20</v>
      </c>
      <c r="E669" s="12"/>
      <c r="F669" s="12">
        <v>15000</v>
      </c>
      <c r="G669" s="90">
        <f t="shared" si="21"/>
        <v>27.178344295265536</v>
      </c>
      <c r="H669" s="90">
        <v>551.91</v>
      </c>
      <c r="I669" s="13">
        <f t="shared" si="22"/>
        <v>-4420041</v>
      </c>
      <c r="J669" s="11" t="s">
        <v>177</v>
      </c>
      <c r="K669" s="11">
        <v>55</v>
      </c>
      <c r="L669" s="14" t="s">
        <v>1117</v>
      </c>
      <c r="M669" s="14" t="s">
        <v>81</v>
      </c>
      <c r="N669" s="14" t="s">
        <v>1128</v>
      </c>
      <c r="O669" s="14" t="s">
        <v>1063</v>
      </c>
      <c r="P669" s="74"/>
      <c r="Q669" s="6"/>
    </row>
    <row r="670" spans="1:17">
      <c r="A670" s="79">
        <v>43664</v>
      </c>
      <c r="B670" s="11" t="s">
        <v>57</v>
      </c>
      <c r="C670" s="11" t="s">
        <v>27</v>
      </c>
      <c r="D670" s="14" t="s">
        <v>20</v>
      </c>
      <c r="E670" s="12"/>
      <c r="F670" s="12">
        <v>4000</v>
      </c>
      <c r="G670" s="90">
        <f t="shared" si="21"/>
        <v>7.2475584787374761</v>
      </c>
      <c r="H670" s="90">
        <v>551.91</v>
      </c>
      <c r="I670" s="13">
        <f t="shared" si="22"/>
        <v>-4424041</v>
      </c>
      <c r="J670" s="14" t="s">
        <v>21</v>
      </c>
      <c r="K670" s="11" t="s">
        <v>22</v>
      </c>
      <c r="L670" s="14" t="s">
        <v>1117</v>
      </c>
      <c r="M670" s="14" t="s">
        <v>81</v>
      </c>
      <c r="N670" s="14" t="s">
        <v>1128</v>
      </c>
      <c r="O670" s="14" t="s">
        <v>1062</v>
      </c>
      <c r="P670" s="74"/>
      <c r="Q670" s="6"/>
    </row>
    <row r="671" spans="1:17">
      <c r="A671" s="79">
        <v>43664</v>
      </c>
      <c r="B671" s="11" t="s">
        <v>58</v>
      </c>
      <c r="C671" s="11" t="s">
        <v>350</v>
      </c>
      <c r="D671" s="14" t="s">
        <v>20</v>
      </c>
      <c r="E671" s="12"/>
      <c r="F671" s="12">
        <v>4000</v>
      </c>
      <c r="G671" s="90">
        <f t="shared" si="21"/>
        <v>7.2475584787374761</v>
      </c>
      <c r="H671" s="90">
        <v>551.91</v>
      </c>
      <c r="I671" s="13">
        <f t="shared" si="22"/>
        <v>-4428041</v>
      </c>
      <c r="J671" s="14" t="s">
        <v>21</v>
      </c>
      <c r="K671" s="11" t="s">
        <v>22</v>
      </c>
      <c r="L671" s="14" t="s">
        <v>1117</v>
      </c>
      <c r="M671" s="14" t="s">
        <v>81</v>
      </c>
      <c r="N671" s="14" t="s">
        <v>1128</v>
      </c>
      <c r="O671" s="14" t="s">
        <v>1062</v>
      </c>
      <c r="P671" s="74"/>
      <c r="Q671" s="6"/>
    </row>
    <row r="672" spans="1:17">
      <c r="A672" s="79">
        <v>43664</v>
      </c>
      <c r="B672" s="14" t="s">
        <v>181</v>
      </c>
      <c r="C672" s="11" t="s">
        <v>27</v>
      </c>
      <c r="D672" s="14" t="s">
        <v>165</v>
      </c>
      <c r="E672" s="15"/>
      <c r="F672" s="15">
        <v>5000</v>
      </c>
      <c r="G672" s="90">
        <f t="shared" si="21"/>
        <v>8.8208312751393692</v>
      </c>
      <c r="H672" s="90">
        <v>566.84</v>
      </c>
      <c r="I672" s="13">
        <f t="shared" si="22"/>
        <v>-4433041</v>
      </c>
      <c r="J672" s="14" t="s">
        <v>38</v>
      </c>
      <c r="K672" s="14" t="s">
        <v>80</v>
      </c>
      <c r="L672" s="14" t="s">
        <v>1197</v>
      </c>
      <c r="M672" s="14" t="s">
        <v>81</v>
      </c>
      <c r="N672" s="14" t="s">
        <v>1128</v>
      </c>
      <c r="O672" s="14" t="s">
        <v>1062</v>
      </c>
      <c r="P672" s="74"/>
      <c r="Q672" s="6"/>
    </row>
    <row r="673" spans="1:17">
      <c r="A673" s="79">
        <v>43664</v>
      </c>
      <c r="B673" s="14" t="s">
        <v>182</v>
      </c>
      <c r="C673" s="14" t="s">
        <v>174</v>
      </c>
      <c r="D673" s="14" t="s">
        <v>172</v>
      </c>
      <c r="E673" s="15"/>
      <c r="F673" s="15">
        <v>1480</v>
      </c>
      <c r="G673" s="90">
        <f t="shared" si="21"/>
        <v>2.610966057441253</v>
      </c>
      <c r="H673" s="90">
        <v>566.84</v>
      </c>
      <c r="I673" s="13">
        <f t="shared" si="22"/>
        <v>-4434521</v>
      </c>
      <c r="J673" s="14" t="s">
        <v>38</v>
      </c>
      <c r="K673" s="14" t="s">
        <v>1109</v>
      </c>
      <c r="L673" s="14" t="s">
        <v>1197</v>
      </c>
      <c r="M673" s="14" t="s">
        <v>81</v>
      </c>
      <c r="N673" s="14" t="s">
        <v>1128</v>
      </c>
      <c r="O673" s="14" t="s">
        <v>1063</v>
      </c>
      <c r="P673" s="74"/>
      <c r="Q673" s="6"/>
    </row>
    <row r="674" spans="1:17">
      <c r="A674" s="79">
        <v>43664</v>
      </c>
      <c r="B674" s="14" t="s">
        <v>424</v>
      </c>
      <c r="C674" s="11" t="s">
        <v>27</v>
      </c>
      <c r="D674" s="14" t="s">
        <v>20</v>
      </c>
      <c r="E674" s="12"/>
      <c r="F674" s="12">
        <v>2000</v>
      </c>
      <c r="G674" s="90">
        <f t="shared" si="21"/>
        <v>3.623779239368738</v>
      </c>
      <c r="H674" s="90">
        <v>551.91</v>
      </c>
      <c r="I674" s="13">
        <f t="shared" si="22"/>
        <v>-4436521</v>
      </c>
      <c r="J674" s="14" t="s">
        <v>335</v>
      </c>
      <c r="K674" s="11" t="s">
        <v>83</v>
      </c>
      <c r="L674" s="14" t="s">
        <v>1117</v>
      </c>
      <c r="M674" s="14" t="s">
        <v>81</v>
      </c>
      <c r="N674" s="14" t="s">
        <v>1128</v>
      </c>
      <c r="O674" s="14" t="s">
        <v>1062</v>
      </c>
      <c r="P674" s="74"/>
      <c r="Q674" s="6"/>
    </row>
    <row r="675" spans="1:17">
      <c r="A675" s="79">
        <v>43664</v>
      </c>
      <c r="B675" s="14" t="s">
        <v>425</v>
      </c>
      <c r="C675" s="11" t="s">
        <v>27</v>
      </c>
      <c r="D675" s="14" t="s">
        <v>20</v>
      </c>
      <c r="E675" s="12"/>
      <c r="F675" s="12">
        <v>2500</v>
      </c>
      <c r="G675" s="90">
        <f t="shared" si="21"/>
        <v>4.5297240492109223</v>
      </c>
      <c r="H675" s="90">
        <v>551.91</v>
      </c>
      <c r="I675" s="13">
        <f t="shared" si="22"/>
        <v>-4439021</v>
      </c>
      <c r="J675" s="14" t="s">
        <v>335</v>
      </c>
      <c r="K675" s="11" t="s">
        <v>83</v>
      </c>
      <c r="L675" s="14" t="s">
        <v>1117</v>
      </c>
      <c r="M675" s="14" t="s">
        <v>81</v>
      </c>
      <c r="N675" s="14" t="s">
        <v>1128</v>
      </c>
      <c r="O675" s="14" t="s">
        <v>1062</v>
      </c>
      <c r="P675" s="74"/>
      <c r="Q675" s="6"/>
    </row>
    <row r="676" spans="1:17">
      <c r="A676" s="79">
        <v>43664</v>
      </c>
      <c r="B676" s="14" t="s">
        <v>426</v>
      </c>
      <c r="C676" s="14" t="s">
        <v>350</v>
      </c>
      <c r="D676" s="14" t="s">
        <v>20</v>
      </c>
      <c r="E676" s="12"/>
      <c r="F676" s="12">
        <v>2000</v>
      </c>
      <c r="G676" s="90">
        <f t="shared" si="21"/>
        <v>3.623779239368738</v>
      </c>
      <c r="H676" s="90">
        <v>551.91</v>
      </c>
      <c r="I676" s="13">
        <f t="shared" si="22"/>
        <v>-4441021</v>
      </c>
      <c r="J676" s="14" t="s">
        <v>335</v>
      </c>
      <c r="K676" s="11" t="s">
        <v>83</v>
      </c>
      <c r="L676" s="14" t="s">
        <v>1117</v>
      </c>
      <c r="M676" s="14" t="s">
        <v>81</v>
      </c>
      <c r="N676" s="14" t="s">
        <v>1128</v>
      </c>
      <c r="O676" s="14" t="s">
        <v>1062</v>
      </c>
      <c r="P676" s="74"/>
      <c r="Q676" s="6"/>
    </row>
    <row r="677" spans="1:17">
      <c r="A677" s="79">
        <v>43664</v>
      </c>
      <c r="B677" s="14" t="s">
        <v>427</v>
      </c>
      <c r="C677" s="11" t="s">
        <v>27</v>
      </c>
      <c r="D677" s="14" t="s">
        <v>20</v>
      </c>
      <c r="E677" s="12"/>
      <c r="F677" s="12">
        <v>1000</v>
      </c>
      <c r="G677" s="90">
        <f t="shared" si="21"/>
        <v>1.811889619684369</v>
      </c>
      <c r="H677" s="90">
        <v>551.91</v>
      </c>
      <c r="I677" s="13">
        <f t="shared" si="22"/>
        <v>-4442021</v>
      </c>
      <c r="J677" s="14" t="s">
        <v>335</v>
      </c>
      <c r="K677" s="11" t="s">
        <v>83</v>
      </c>
      <c r="L677" s="14" t="s">
        <v>1117</v>
      </c>
      <c r="M677" s="14" t="s">
        <v>81</v>
      </c>
      <c r="N677" s="14" t="s">
        <v>1128</v>
      </c>
      <c r="O677" s="14" t="s">
        <v>1062</v>
      </c>
      <c r="P677" s="74"/>
      <c r="Q677" s="6"/>
    </row>
    <row r="678" spans="1:17">
      <c r="A678" s="79">
        <v>43664</v>
      </c>
      <c r="B678" s="14" t="s">
        <v>428</v>
      </c>
      <c r="C678" s="11" t="s">
        <v>27</v>
      </c>
      <c r="D678" s="14" t="s">
        <v>20</v>
      </c>
      <c r="E678" s="12"/>
      <c r="F678" s="12">
        <v>2000</v>
      </c>
      <c r="G678" s="90">
        <f t="shared" si="21"/>
        <v>3.623779239368738</v>
      </c>
      <c r="H678" s="90">
        <v>551.91</v>
      </c>
      <c r="I678" s="13">
        <f t="shared" si="22"/>
        <v>-4444021</v>
      </c>
      <c r="J678" s="14" t="s">
        <v>335</v>
      </c>
      <c r="K678" s="11" t="s">
        <v>83</v>
      </c>
      <c r="L678" s="14" t="s">
        <v>1117</v>
      </c>
      <c r="M678" s="14" t="s">
        <v>81</v>
      </c>
      <c r="N678" s="14" t="s">
        <v>1128</v>
      </c>
      <c r="O678" s="14" t="s">
        <v>1062</v>
      </c>
      <c r="P678" s="74"/>
      <c r="Q678" s="6"/>
    </row>
    <row r="679" spans="1:17">
      <c r="A679" s="79">
        <v>43664</v>
      </c>
      <c r="B679" s="14" t="s">
        <v>429</v>
      </c>
      <c r="C679" s="11" t="s">
        <v>27</v>
      </c>
      <c r="D679" s="14" t="s">
        <v>20</v>
      </c>
      <c r="E679" s="12"/>
      <c r="F679" s="12">
        <v>1000</v>
      </c>
      <c r="G679" s="90">
        <f t="shared" si="21"/>
        <v>1.811889619684369</v>
      </c>
      <c r="H679" s="90">
        <v>551.91</v>
      </c>
      <c r="I679" s="13">
        <f t="shared" si="22"/>
        <v>-4445021</v>
      </c>
      <c r="J679" s="14" t="s">
        <v>335</v>
      </c>
      <c r="K679" s="11" t="s">
        <v>83</v>
      </c>
      <c r="L679" s="14" t="s">
        <v>1117</v>
      </c>
      <c r="M679" s="14" t="s">
        <v>81</v>
      </c>
      <c r="N679" s="14" t="s">
        <v>1128</v>
      </c>
      <c r="O679" s="14" t="s">
        <v>1062</v>
      </c>
      <c r="P679" s="74"/>
      <c r="Q679" s="6"/>
    </row>
    <row r="680" spans="1:17">
      <c r="A680" s="79">
        <v>43664</v>
      </c>
      <c r="B680" s="14" t="s">
        <v>684</v>
      </c>
      <c r="C680" s="11" t="s">
        <v>27</v>
      </c>
      <c r="D680" s="14" t="s">
        <v>165</v>
      </c>
      <c r="E680" s="15"/>
      <c r="F680" s="15">
        <v>2000</v>
      </c>
      <c r="G680" s="90">
        <f t="shared" si="21"/>
        <v>3.5283325100557477</v>
      </c>
      <c r="H680" s="90">
        <v>566.84</v>
      </c>
      <c r="I680" s="13">
        <f t="shared" si="22"/>
        <v>-4447021</v>
      </c>
      <c r="J680" s="14" t="s">
        <v>178</v>
      </c>
      <c r="K680" s="14" t="s">
        <v>83</v>
      </c>
      <c r="L680" s="14" t="s">
        <v>1197</v>
      </c>
      <c r="M680" s="14" t="s">
        <v>81</v>
      </c>
      <c r="N680" s="14" t="s">
        <v>1128</v>
      </c>
      <c r="O680" s="14" t="s">
        <v>1062</v>
      </c>
      <c r="P680" s="74"/>
      <c r="Q680" s="6"/>
    </row>
    <row r="681" spans="1:17">
      <c r="A681" s="79">
        <v>43664</v>
      </c>
      <c r="B681" s="14" t="s">
        <v>685</v>
      </c>
      <c r="C681" s="14" t="s">
        <v>170</v>
      </c>
      <c r="D681" s="14" t="s">
        <v>165</v>
      </c>
      <c r="E681" s="15"/>
      <c r="F681" s="15">
        <v>1000</v>
      </c>
      <c r="G681" s="90">
        <f t="shared" si="21"/>
        <v>1.7641662550278738</v>
      </c>
      <c r="H681" s="90">
        <v>566.84</v>
      </c>
      <c r="I681" s="13">
        <f t="shared" si="22"/>
        <v>-4448021</v>
      </c>
      <c r="J681" s="14" t="s">
        <v>178</v>
      </c>
      <c r="K681" s="14" t="s">
        <v>83</v>
      </c>
      <c r="L681" s="14" t="s">
        <v>1197</v>
      </c>
      <c r="M681" s="14" t="s">
        <v>81</v>
      </c>
      <c r="N681" s="14" t="s">
        <v>1128</v>
      </c>
      <c r="O681" s="14" t="s">
        <v>1062</v>
      </c>
      <c r="P681" s="74"/>
      <c r="Q681" s="6"/>
    </row>
    <row r="682" spans="1:17">
      <c r="A682" s="79">
        <v>43664</v>
      </c>
      <c r="B682" s="11" t="s">
        <v>766</v>
      </c>
      <c r="C682" s="11" t="s">
        <v>27</v>
      </c>
      <c r="D682" s="11" t="s">
        <v>78</v>
      </c>
      <c r="E682" s="15"/>
      <c r="F682" s="15">
        <v>10000</v>
      </c>
      <c r="G682" s="90">
        <f t="shared" si="21"/>
        <v>17.600675865953253</v>
      </c>
      <c r="H682" s="90">
        <v>568.16</v>
      </c>
      <c r="I682" s="13">
        <f t="shared" si="22"/>
        <v>-4458021</v>
      </c>
      <c r="J682" s="14" t="s">
        <v>176</v>
      </c>
      <c r="K682" s="11" t="s">
        <v>83</v>
      </c>
      <c r="L682" s="14" t="s">
        <v>1118</v>
      </c>
      <c r="M682" s="14" t="s">
        <v>81</v>
      </c>
      <c r="N682" s="14" t="s">
        <v>1128</v>
      </c>
      <c r="O682" s="14" t="s">
        <v>1062</v>
      </c>
      <c r="P682" s="74"/>
      <c r="Q682" s="6"/>
    </row>
    <row r="683" spans="1:17">
      <c r="A683" s="79">
        <v>43664</v>
      </c>
      <c r="B683" s="11" t="s">
        <v>767</v>
      </c>
      <c r="C683" s="11" t="s">
        <v>27</v>
      </c>
      <c r="D683" s="11" t="s">
        <v>78</v>
      </c>
      <c r="E683" s="15"/>
      <c r="F683" s="15">
        <v>500</v>
      </c>
      <c r="G683" s="90">
        <f t="shared" si="21"/>
        <v>0.88003379329766263</v>
      </c>
      <c r="H683" s="90">
        <v>568.16</v>
      </c>
      <c r="I683" s="13">
        <f t="shared" si="22"/>
        <v>-4458521</v>
      </c>
      <c r="J683" s="14" t="s">
        <v>176</v>
      </c>
      <c r="K683" s="11" t="s">
        <v>83</v>
      </c>
      <c r="L683" s="14" t="s">
        <v>1118</v>
      </c>
      <c r="M683" s="14" t="s">
        <v>81</v>
      </c>
      <c r="N683" s="14" t="s">
        <v>1128</v>
      </c>
      <c r="O683" s="14" t="s">
        <v>1062</v>
      </c>
      <c r="P683" s="74"/>
      <c r="Q683" s="6"/>
    </row>
    <row r="684" spans="1:17">
      <c r="A684" s="79">
        <v>43664</v>
      </c>
      <c r="B684" s="11" t="s">
        <v>768</v>
      </c>
      <c r="C684" s="11" t="s">
        <v>27</v>
      </c>
      <c r="D684" s="11" t="s">
        <v>78</v>
      </c>
      <c r="E684" s="15"/>
      <c r="F684" s="15">
        <v>500</v>
      </c>
      <c r="G684" s="90">
        <f t="shared" si="21"/>
        <v>0.88003379329766263</v>
      </c>
      <c r="H684" s="90">
        <v>568.16</v>
      </c>
      <c r="I684" s="13">
        <f t="shared" si="22"/>
        <v>-4459021</v>
      </c>
      <c r="J684" s="14" t="s">
        <v>176</v>
      </c>
      <c r="K684" s="11" t="s">
        <v>83</v>
      </c>
      <c r="L684" s="14" t="s">
        <v>1118</v>
      </c>
      <c r="M684" s="14" t="s">
        <v>81</v>
      </c>
      <c r="N684" s="14" t="s">
        <v>1128</v>
      </c>
      <c r="O684" s="14" t="s">
        <v>1062</v>
      </c>
      <c r="P684" s="74"/>
      <c r="Q684" s="6"/>
    </row>
    <row r="685" spans="1:17">
      <c r="A685" s="79">
        <v>43664</v>
      </c>
      <c r="B685" s="11" t="s">
        <v>769</v>
      </c>
      <c r="C685" s="11" t="s">
        <v>27</v>
      </c>
      <c r="D685" s="11" t="s">
        <v>78</v>
      </c>
      <c r="E685" s="15"/>
      <c r="F685" s="15">
        <v>500</v>
      </c>
      <c r="G685" s="90">
        <f t="shared" si="21"/>
        <v>0.88003379329766263</v>
      </c>
      <c r="H685" s="90">
        <v>568.16</v>
      </c>
      <c r="I685" s="13">
        <f t="shared" si="22"/>
        <v>-4459521</v>
      </c>
      <c r="J685" s="14" t="s">
        <v>176</v>
      </c>
      <c r="K685" s="11" t="s">
        <v>83</v>
      </c>
      <c r="L685" s="14" t="s">
        <v>1118</v>
      </c>
      <c r="M685" s="14" t="s">
        <v>81</v>
      </c>
      <c r="N685" s="14" t="s">
        <v>1128</v>
      </c>
      <c r="O685" s="14" t="s">
        <v>1062</v>
      </c>
      <c r="P685" s="74"/>
      <c r="Q685" s="6"/>
    </row>
    <row r="686" spans="1:17">
      <c r="A686" s="79">
        <v>43664</v>
      </c>
      <c r="B686" s="11" t="s">
        <v>770</v>
      </c>
      <c r="C686" s="11" t="s">
        <v>27</v>
      </c>
      <c r="D686" s="11" t="s">
        <v>78</v>
      </c>
      <c r="E686" s="15"/>
      <c r="F686" s="15">
        <v>500</v>
      </c>
      <c r="G686" s="90">
        <f t="shared" si="21"/>
        <v>0.88003379329766263</v>
      </c>
      <c r="H686" s="90">
        <v>568.16</v>
      </c>
      <c r="I686" s="13">
        <f t="shared" si="22"/>
        <v>-4460021</v>
      </c>
      <c r="J686" s="14" t="s">
        <v>176</v>
      </c>
      <c r="K686" s="11" t="s">
        <v>83</v>
      </c>
      <c r="L686" s="14" t="s">
        <v>1118</v>
      </c>
      <c r="M686" s="14" t="s">
        <v>81</v>
      </c>
      <c r="N686" s="14" t="s">
        <v>1128</v>
      </c>
      <c r="O686" s="14" t="s">
        <v>1062</v>
      </c>
      <c r="P686" s="74"/>
      <c r="Q686" s="6"/>
    </row>
    <row r="687" spans="1:17">
      <c r="A687" s="79">
        <v>43664</v>
      </c>
      <c r="B687" s="11" t="s">
        <v>771</v>
      </c>
      <c r="C687" s="11" t="s">
        <v>27</v>
      </c>
      <c r="D687" s="11" t="s">
        <v>78</v>
      </c>
      <c r="E687" s="15"/>
      <c r="F687" s="15">
        <v>500</v>
      </c>
      <c r="G687" s="90">
        <f t="shared" si="21"/>
        <v>0.88003379329766263</v>
      </c>
      <c r="H687" s="90">
        <v>568.16</v>
      </c>
      <c r="I687" s="13">
        <f t="shared" si="22"/>
        <v>-4460521</v>
      </c>
      <c r="J687" s="14" t="s">
        <v>176</v>
      </c>
      <c r="K687" s="11" t="s">
        <v>83</v>
      </c>
      <c r="L687" s="14" t="s">
        <v>1118</v>
      </c>
      <c r="M687" s="14" t="s">
        <v>81</v>
      </c>
      <c r="N687" s="14" t="s">
        <v>1128</v>
      </c>
      <c r="O687" s="14" t="s">
        <v>1062</v>
      </c>
      <c r="P687" s="74"/>
      <c r="Q687" s="6"/>
    </row>
    <row r="688" spans="1:17">
      <c r="A688" s="79">
        <v>43664</v>
      </c>
      <c r="B688" s="11" t="s">
        <v>772</v>
      </c>
      <c r="C688" s="11" t="s">
        <v>27</v>
      </c>
      <c r="D688" s="11" t="s">
        <v>78</v>
      </c>
      <c r="E688" s="15"/>
      <c r="F688" s="15">
        <v>500</v>
      </c>
      <c r="G688" s="90">
        <f t="shared" si="21"/>
        <v>0.88003379329766263</v>
      </c>
      <c r="H688" s="90">
        <v>568.16</v>
      </c>
      <c r="I688" s="13">
        <f t="shared" si="22"/>
        <v>-4461021</v>
      </c>
      <c r="J688" s="14" t="s">
        <v>176</v>
      </c>
      <c r="K688" s="11" t="s">
        <v>83</v>
      </c>
      <c r="L688" s="14" t="s">
        <v>1118</v>
      </c>
      <c r="M688" s="14" t="s">
        <v>81</v>
      </c>
      <c r="N688" s="14" t="s">
        <v>1128</v>
      </c>
      <c r="O688" s="14" t="s">
        <v>1062</v>
      </c>
      <c r="P688" s="74"/>
      <c r="Q688" s="6"/>
    </row>
    <row r="689" spans="1:17">
      <c r="A689" s="79">
        <v>43664</v>
      </c>
      <c r="B689" s="11" t="s">
        <v>773</v>
      </c>
      <c r="C689" s="11" t="s">
        <v>27</v>
      </c>
      <c r="D689" s="11" t="s">
        <v>78</v>
      </c>
      <c r="E689" s="15"/>
      <c r="F689" s="15">
        <v>20000</v>
      </c>
      <c r="G689" s="90">
        <f t="shared" si="21"/>
        <v>35.201351731906506</v>
      </c>
      <c r="H689" s="90">
        <v>568.16</v>
      </c>
      <c r="I689" s="13">
        <f t="shared" si="22"/>
        <v>-4481021</v>
      </c>
      <c r="J689" s="14" t="s">
        <v>176</v>
      </c>
      <c r="K689" s="11">
        <v>2</v>
      </c>
      <c r="L689" s="14" t="s">
        <v>1118</v>
      </c>
      <c r="M689" s="14" t="s">
        <v>81</v>
      </c>
      <c r="N689" s="14" t="s">
        <v>1128</v>
      </c>
      <c r="O689" s="14" t="s">
        <v>1063</v>
      </c>
      <c r="P689" s="74"/>
      <c r="Q689" s="6"/>
    </row>
    <row r="690" spans="1:17">
      <c r="A690" s="79">
        <v>43664</v>
      </c>
      <c r="B690" s="11" t="s">
        <v>774</v>
      </c>
      <c r="C690" s="11" t="s">
        <v>27</v>
      </c>
      <c r="D690" s="11" t="s">
        <v>78</v>
      </c>
      <c r="E690" s="15"/>
      <c r="F690" s="15">
        <v>500</v>
      </c>
      <c r="G690" s="90">
        <f t="shared" si="21"/>
        <v>0.88003379329766263</v>
      </c>
      <c r="H690" s="90">
        <v>568.16</v>
      </c>
      <c r="I690" s="13">
        <f t="shared" si="22"/>
        <v>-4481521</v>
      </c>
      <c r="J690" s="14" t="s">
        <v>176</v>
      </c>
      <c r="K690" s="11" t="s">
        <v>83</v>
      </c>
      <c r="L690" s="14" t="s">
        <v>1118</v>
      </c>
      <c r="M690" s="14" t="s">
        <v>81</v>
      </c>
      <c r="N690" s="14" t="s">
        <v>1128</v>
      </c>
      <c r="O690" s="14" t="s">
        <v>1062</v>
      </c>
      <c r="P690" s="74"/>
      <c r="Q690" s="6"/>
    </row>
    <row r="691" spans="1:17">
      <c r="A691" s="79">
        <v>43664</v>
      </c>
      <c r="B691" s="11" t="s">
        <v>775</v>
      </c>
      <c r="C691" s="11" t="s">
        <v>27</v>
      </c>
      <c r="D691" s="11" t="s">
        <v>78</v>
      </c>
      <c r="E691" s="15"/>
      <c r="F691" s="15">
        <v>500</v>
      </c>
      <c r="G691" s="90">
        <f t="shared" si="21"/>
        <v>0.88003379329766263</v>
      </c>
      <c r="H691" s="90">
        <v>568.16</v>
      </c>
      <c r="I691" s="13">
        <f t="shared" si="22"/>
        <v>-4482021</v>
      </c>
      <c r="J691" s="14" t="s">
        <v>176</v>
      </c>
      <c r="K691" s="11" t="s">
        <v>83</v>
      </c>
      <c r="L691" s="14" t="s">
        <v>1118</v>
      </c>
      <c r="M691" s="14" t="s">
        <v>81</v>
      </c>
      <c r="N691" s="14" t="s">
        <v>1128</v>
      </c>
      <c r="O691" s="14" t="s">
        <v>1062</v>
      </c>
      <c r="P691" s="74"/>
      <c r="Q691" s="6"/>
    </row>
    <row r="692" spans="1:17">
      <c r="A692" s="79">
        <v>43664</v>
      </c>
      <c r="B692" s="11" t="s">
        <v>776</v>
      </c>
      <c r="C692" s="11" t="s">
        <v>27</v>
      </c>
      <c r="D692" s="11" t="s">
        <v>78</v>
      </c>
      <c r="E692" s="15"/>
      <c r="F692" s="15">
        <v>500</v>
      </c>
      <c r="G692" s="90">
        <f t="shared" si="21"/>
        <v>0.88003379329766263</v>
      </c>
      <c r="H692" s="90">
        <v>568.16</v>
      </c>
      <c r="I692" s="13">
        <f t="shared" si="22"/>
        <v>-4482521</v>
      </c>
      <c r="J692" s="14" t="s">
        <v>176</v>
      </c>
      <c r="K692" s="11" t="s">
        <v>83</v>
      </c>
      <c r="L692" s="14" t="s">
        <v>1118</v>
      </c>
      <c r="M692" s="14" t="s">
        <v>81</v>
      </c>
      <c r="N692" s="14" t="s">
        <v>1128</v>
      </c>
      <c r="O692" s="14" t="s">
        <v>1062</v>
      </c>
      <c r="P692" s="74"/>
      <c r="Q692" s="6"/>
    </row>
    <row r="693" spans="1:17">
      <c r="A693" s="79">
        <v>43664</v>
      </c>
      <c r="B693" s="11" t="s">
        <v>857</v>
      </c>
      <c r="C693" s="11" t="s">
        <v>27</v>
      </c>
      <c r="D693" s="14" t="s">
        <v>20</v>
      </c>
      <c r="E693" s="12"/>
      <c r="F693" s="12">
        <v>800</v>
      </c>
      <c r="G693" s="90">
        <f t="shared" si="21"/>
        <v>1.4495116957474952</v>
      </c>
      <c r="H693" s="90">
        <v>551.91</v>
      </c>
      <c r="I693" s="13">
        <f t="shared" si="22"/>
        <v>-4483321</v>
      </c>
      <c r="J693" s="11" t="s">
        <v>177</v>
      </c>
      <c r="K693" s="11" t="s">
        <v>22</v>
      </c>
      <c r="L693" s="14" t="s">
        <v>1117</v>
      </c>
      <c r="M693" s="14" t="s">
        <v>81</v>
      </c>
      <c r="N693" s="14" t="s">
        <v>1128</v>
      </c>
      <c r="O693" s="14" t="s">
        <v>1062</v>
      </c>
      <c r="P693" s="74"/>
      <c r="Q693" s="6"/>
    </row>
    <row r="694" spans="1:17">
      <c r="A694" s="79">
        <v>43664</v>
      </c>
      <c r="B694" s="11" t="s">
        <v>858</v>
      </c>
      <c r="C694" s="11" t="s">
        <v>27</v>
      </c>
      <c r="D694" s="14" t="s">
        <v>20</v>
      </c>
      <c r="E694" s="12"/>
      <c r="F694" s="12">
        <v>13000</v>
      </c>
      <c r="G694" s="90">
        <f t="shared" si="21"/>
        <v>23.554565055896795</v>
      </c>
      <c r="H694" s="90">
        <v>551.91</v>
      </c>
      <c r="I694" s="13">
        <f t="shared" si="22"/>
        <v>-4496321</v>
      </c>
      <c r="J694" s="11" t="s">
        <v>177</v>
      </c>
      <c r="K694" s="11" t="s">
        <v>22</v>
      </c>
      <c r="L694" s="14" t="s">
        <v>1117</v>
      </c>
      <c r="M694" s="14" t="s">
        <v>81</v>
      </c>
      <c r="N694" s="14" t="s">
        <v>1128</v>
      </c>
      <c r="O694" s="14" t="s">
        <v>1062</v>
      </c>
      <c r="P694" s="74"/>
      <c r="Q694" s="6"/>
    </row>
    <row r="695" spans="1:17">
      <c r="A695" s="79">
        <v>43664</v>
      </c>
      <c r="B695" s="11" t="s">
        <v>859</v>
      </c>
      <c r="C695" s="11" t="s">
        <v>27</v>
      </c>
      <c r="D695" s="14" t="s">
        <v>20</v>
      </c>
      <c r="E695" s="12"/>
      <c r="F695" s="12">
        <v>500</v>
      </c>
      <c r="G695" s="90">
        <f t="shared" si="21"/>
        <v>0.90594480984218451</v>
      </c>
      <c r="H695" s="90">
        <v>551.91</v>
      </c>
      <c r="I695" s="13">
        <f t="shared" si="22"/>
        <v>-4496821</v>
      </c>
      <c r="J695" s="11" t="s">
        <v>177</v>
      </c>
      <c r="K695" s="11" t="s">
        <v>22</v>
      </c>
      <c r="L695" s="14" t="s">
        <v>1117</v>
      </c>
      <c r="M695" s="14" t="s">
        <v>81</v>
      </c>
      <c r="N695" s="14" t="s">
        <v>1128</v>
      </c>
      <c r="O695" s="14" t="s">
        <v>1062</v>
      </c>
      <c r="P695" s="74"/>
      <c r="Q695" s="6"/>
    </row>
    <row r="696" spans="1:17">
      <c r="A696" s="79">
        <v>43664</v>
      </c>
      <c r="B696" s="11" t="s">
        <v>855</v>
      </c>
      <c r="C696" s="11" t="s">
        <v>27</v>
      </c>
      <c r="D696" s="14" t="s">
        <v>20</v>
      </c>
      <c r="E696" s="12"/>
      <c r="F696" s="12">
        <v>500</v>
      </c>
      <c r="G696" s="90">
        <f t="shared" si="21"/>
        <v>0.90594480984218451</v>
      </c>
      <c r="H696" s="90">
        <v>551.91</v>
      </c>
      <c r="I696" s="13">
        <f t="shared" si="22"/>
        <v>-4497321</v>
      </c>
      <c r="J696" s="11" t="s">
        <v>177</v>
      </c>
      <c r="K696" s="11" t="s">
        <v>22</v>
      </c>
      <c r="L696" s="14" t="s">
        <v>1117</v>
      </c>
      <c r="M696" s="14" t="s">
        <v>81</v>
      </c>
      <c r="N696" s="14" t="s">
        <v>1128</v>
      </c>
      <c r="O696" s="14" t="s">
        <v>1062</v>
      </c>
      <c r="P696" s="74"/>
      <c r="Q696" s="6"/>
    </row>
    <row r="697" spans="1:17">
      <c r="A697" s="79">
        <v>43664</v>
      </c>
      <c r="B697" s="11" t="s">
        <v>860</v>
      </c>
      <c r="C697" s="11" t="s">
        <v>27</v>
      </c>
      <c r="D697" s="14" t="s">
        <v>20</v>
      </c>
      <c r="E697" s="12"/>
      <c r="F697" s="12">
        <v>500</v>
      </c>
      <c r="G697" s="90">
        <f t="shared" si="21"/>
        <v>0.90594480984218451</v>
      </c>
      <c r="H697" s="90">
        <v>551.91</v>
      </c>
      <c r="I697" s="13">
        <f t="shared" si="22"/>
        <v>-4497821</v>
      </c>
      <c r="J697" s="11" t="s">
        <v>177</v>
      </c>
      <c r="K697" s="11" t="s">
        <v>22</v>
      </c>
      <c r="L697" s="14" t="s">
        <v>1117</v>
      </c>
      <c r="M697" s="14" t="s">
        <v>81</v>
      </c>
      <c r="N697" s="14" t="s">
        <v>1128</v>
      </c>
      <c r="O697" s="14" t="s">
        <v>1062</v>
      </c>
      <c r="P697" s="74"/>
      <c r="Q697" s="6"/>
    </row>
    <row r="698" spans="1:17">
      <c r="A698" s="79">
        <v>43665</v>
      </c>
      <c r="B698" s="11" t="s">
        <v>57</v>
      </c>
      <c r="C698" s="11" t="s">
        <v>27</v>
      </c>
      <c r="D698" s="14" t="s">
        <v>20</v>
      </c>
      <c r="E698" s="12"/>
      <c r="F698" s="12">
        <v>3500</v>
      </c>
      <c r="G698" s="90">
        <f t="shared" si="21"/>
        <v>6.3416136688952909</v>
      </c>
      <c r="H698" s="90">
        <v>551.91</v>
      </c>
      <c r="I698" s="13">
        <f t="shared" si="22"/>
        <v>-4501321</v>
      </c>
      <c r="J698" s="14" t="s">
        <v>21</v>
      </c>
      <c r="K698" s="11" t="s">
        <v>22</v>
      </c>
      <c r="L698" s="14" t="s">
        <v>1117</v>
      </c>
      <c r="M698" s="14" t="s">
        <v>81</v>
      </c>
      <c r="N698" s="14" t="s">
        <v>1128</v>
      </c>
      <c r="O698" s="14" t="s">
        <v>1062</v>
      </c>
      <c r="P698" s="74"/>
      <c r="Q698" s="6"/>
    </row>
    <row r="699" spans="1:17">
      <c r="A699" s="79">
        <v>43665</v>
      </c>
      <c r="B699" s="14" t="s">
        <v>1017</v>
      </c>
      <c r="C699" s="14" t="s">
        <v>174</v>
      </c>
      <c r="D699" s="14" t="s">
        <v>172</v>
      </c>
      <c r="E699" s="15"/>
      <c r="F699" s="15">
        <v>10762</v>
      </c>
      <c r="G699" s="90">
        <f t="shared" si="21"/>
        <v>18.985957236609977</v>
      </c>
      <c r="H699" s="90">
        <v>566.84</v>
      </c>
      <c r="I699" s="13">
        <f t="shared" si="22"/>
        <v>-4512083</v>
      </c>
      <c r="J699" s="14" t="s">
        <v>38</v>
      </c>
      <c r="K699" s="14" t="s">
        <v>1089</v>
      </c>
      <c r="L699" s="14" t="s">
        <v>1197</v>
      </c>
      <c r="M699" s="14" t="s">
        <v>81</v>
      </c>
      <c r="N699" s="14" t="s">
        <v>1128</v>
      </c>
      <c r="O699" s="14" t="s">
        <v>1063</v>
      </c>
      <c r="P699" s="74"/>
      <c r="Q699" s="6"/>
    </row>
    <row r="700" spans="1:17">
      <c r="A700" s="79">
        <v>43665</v>
      </c>
      <c r="B700" s="14" t="s">
        <v>1017</v>
      </c>
      <c r="C700" s="14" t="s">
        <v>174</v>
      </c>
      <c r="D700" s="14" t="s">
        <v>172</v>
      </c>
      <c r="E700" s="15"/>
      <c r="F700" s="15">
        <v>7634</v>
      </c>
      <c r="G700" s="90">
        <f t="shared" si="21"/>
        <v>13.467645190882788</v>
      </c>
      <c r="H700" s="90">
        <v>566.84</v>
      </c>
      <c r="I700" s="13">
        <f t="shared" si="22"/>
        <v>-4519717</v>
      </c>
      <c r="J700" s="14" t="s">
        <v>38</v>
      </c>
      <c r="K700" s="14" t="s">
        <v>1089</v>
      </c>
      <c r="L700" s="14" t="s">
        <v>1197</v>
      </c>
      <c r="M700" s="14" t="s">
        <v>81</v>
      </c>
      <c r="N700" s="14" t="s">
        <v>1128</v>
      </c>
      <c r="O700" s="14" t="s">
        <v>1063</v>
      </c>
      <c r="P700" s="74"/>
      <c r="Q700" s="6"/>
    </row>
    <row r="701" spans="1:17">
      <c r="A701" s="79">
        <v>43665</v>
      </c>
      <c r="B701" s="14" t="s">
        <v>184</v>
      </c>
      <c r="C701" s="14" t="s">
        <v>174</v>
      </c>
      <c r="D701" s="14" t="s">
        <v>172</v>
      </c>
      <c r="E701" s="15"/>
      <c r="F701" s="15">
        <v>3595</v>
      </c>
      <c r="G701" s="90">
        <f t="shared" si="21"/>
        <v>6.342177686825206</v>
      </c>
      <c r="H701" s="90">
        <v>566.84</v>
      </c>
      <c r="I701" s="13">
        <f t="shared" si="22"/>
        <v>-4523312</v>
      </c>
      <c r="J701" s="14" t="s">
        <v>38</v>
      </c>
      <c r="K701" s="14" t="s">
        <v>1065</v>
      </c>
      <c r="L701" s="14" t="s">
        <v>1197</v>
      </c>
      <c r="M701" s="14" t="s">
        <v>81</v>
      </c>
      <c r="N701" s="14" t="s">
        <v>1128</v>
      </c>
      <c r="O701" s="14" t="s">
        <v>1063</v>
      </c>
      <c r="P701" s="74"/>
      <c r="Q701" s="6"/>
    </row>
    <row r="702" spans="1:17">
      <c r="A702" s="79">
        <v>43665</v>
      </c>
      <c r="B702" s="14" t="s">
        <v>185</v>
      </c>
      <c r="C702" s="14" t="s">
        <v>174</v>
      </c>
      <c r="D702" s="14" t="s">
        <v>172</v>
      </c>
      <c r="E702" s="15"/>
      <c r="F702" s="15">
        <v>14664</v>
      </c>
      <c r="G702" s="90">
        <f t="shared" si="21"/>
        <v>25.869733963728741</v>
      </c>
      <c r="H702" s="90">
        <v>566.84</v>
      </c>
      <c r="I702" s="13">
        <f t="shared" si="22"/>
        <v>-4537976</v>
      </c>
      <c r="J702" s="14" t="s">
        <v>38</v>
      </c>
      <c r="K702" s="14" t="s">
        <v>80</v>
      </c>
      <c r="L702" s="14" t="s">
        <v>1197</v>
      </c>
      <c r="M702" s="14" t="s">
        <v>81</v>
      </c>
      <c r="N702" s="14" t="s">
        <v>1128</v>
      </c>
      <c r="O702" s="14" t="s">
        <v>1063</v>
      </c>
      <c r="P702" s="74"/>
      <c r="Q702" s="6"/>
    </row>
    <row r="703" spans="1:17">
      <c r="A703" s="79">
        <v>43665</v>
      </c>
      <c r="B703" s="11" t="s">
        <v>233</v>
      </c>
      <c r="C703" s="11" t="s">
        <v>27</v>
      </c>
      <c r="D703" s="11" t="s">
        <v>78</v>
      </c>
      <c r="E703" s="12"/>
      <c r="F703" s="12">
        <v>1000</v>
      </c>
      <c r="G703" s="90">
        <f t="shared" si="21"/>
        <v>1.7600675865953253</v>
      </c>
      <c r="H703" s="90">
        <v>568.16</v>
      </c>
      <c r="I703" s="13">
        <f t="shared" si="22"/>
        <v>-4538976</v>
      </c>
      <c r="J703" s="11" t="s">
        <v>186</v>
      </c>
      <c r="K703" s="11" t="s">
        <v>83</v>
      </c>
      <c r="L703" s="14" t="s">
        <v>1118</v>
      </c>
      <c r="M703" s="14" t="s">
        <v>81</v>
      </c>
      <c r="N703" s="14" t="s">
        <v>1128</v>
      </c>
      <c r="O703" s="14" t="s">
        <v>1062</v>
      </c>
      <c r="P703" s="74"/>
      <c r="Q703" s="6"/>
    </row>
    <row r="704" spans="1:17">
      <c r="A704" s="79">
        <v>43665</v>
      </c>
      <c r="B704" s="11" t="s">
        <v>234</v>
      </c>
      <c r="C704" s="11" t="s">
        <v>27</v>
      </c>
      <c r="D704" s="11" t="s">
        <v>78</v>
      </c>
      <c r="E704" s="12"/>
      <c r="F704" s="12">
        <v>1000</v>
      </c>
      <c r="G704" s="90">
        <f t="shared" si="21"/>
        <v>1.7600675865953253</v>
      </c>
      <c r="H704" s="90">
        <v>568.16</v>
      </c>
      <c r="I704" s="13">
        <f t="shared" si="22"/>
        <v>-4539976</v>
      </c>
      <c r="J704" s="11" t="s">
        <v>186</v>
      </c>
      <c r="K704" s="11" t="s">
        <v>83</v>
      </c>
      <c r="L704" s="14" t="s">
        <v>1118</v>
      </c>
      <c r="M704" s="14" t="s">
        <v>81</v>
      </c>
      <c r="N704" s="14" t="s">
        <v>1128</v>
      </c>
      <c r="O704" s="14" t="s">
        <v>1062</v>
      </c>
      <c r="P704" s="74"/>
      <c r="Q704" s="6"/>
    </row>
    <row r="705" spans="1:17">
      <c r="A705" s="79">
        <v>43665</v>
      </c>
      <c r="B705" s="14" t="s">
        <v>318</v>
      </c>
      <c r="C705" s="11" t="s">
        <v>27</v>
      </c>
      <c r="D705" s="14" t="s">
        <v>180</v>
      </c>
      <c r="E705" s="15"/>
      <c r="F705" s="15">
        <v>1000</v>
      </c>
      <c r="G705" s="90">
        <f t="shared" si="21"/>
        <v>1.7600675865953253</v>
      </c>
      <c r="H705" s="90">
        <v>568.16</v>
      </c>
      <c r="I705" s="13">
        <f t="shared" si="22"/>
        <v>-4540976</v>
      </c>
      <c r="J705" s="14" t="s">
        <v>179</v>
      </c>
      <c r="K705" s="14" t="s">
        <v>83</v>
      </c>
      <c r="L705" s="14" t="s">
        <v>1118</v>
      </c>
      <c r="M705" s="14" t="s">
        <v>81</v>
      </c>
      <c r="N705" s="14" t="s">
        <v>1128</v>
      </c>
      <c r="O705" s="14" t="s">
        <v>1062</v>
      </c>
      <c r="P705" s="74"/>
      <c r="Q705" s="6"/>
    </row>
    <row r="706" spans="1:17">
      <c r="A706" s="79">
        <v>43665</v>
      </c>
      <c r="B706" s="14" t="s">
        <v>319</v>
      </c>
      <c r="C706" s="11" t="s">
        <v>27</v>
      </c>
      <c r="D706" s="14" t="s">
        <v>180</v>
      </c>
      <c r="E706" s="15"/>
      <c r="F706" s="15">
        <v>1000</v>
      </c>
      <c r="G706" s="90">
        <f t="shared" si="21"/>
        <v>1.7600675865953253</v>
      </c>
      <c r="H706" s="90">
        <v>568.16</v>
      </c>
      <c r="I706" s="13">
        <f t="shared" si="22"/>
        <v>-4541976</v>
      </c>
      <c r="J706" s="14" t="s">
        <v>179</v>
      </c>
      <c r="K706" s="14" t="s">
        <v>83</v>
      </c>
      <c r="L706" s="14" t="s">
        <v>1118</v>
      </c>
      <c r="M706" s="14" t="s">
        <v>81</v>
      </c>
      <c r="N706" s="14" t="s">
        <v>1128</v>
      </c>
      <c r="O706" s="14" t="s">
        <v>1062</v>
      </c>
      <c r="P706" s="74"/>
      <c r="Q706" s="6"/>
    </row>
    <row r="707" spans="1:17">
      <c r="A707" s="79">
        <v>43665</v>
      </c>
      <c r="B707" s="14" t="s">
        <v>320</v>
      </c>
      <c r="C707" s="11" t="s">
        <v>27</v>
      </c>
      <c r="D707" s="14" t="s">
        <v>180</v>
      </c>
      <c r="E707" s="15"/>
      <c r="F707" s="15">
        <v>1000</v>
      </c>
      <c r="G707" s="90">
        <f t="shared" si="21"/>
        <v>1.7600675865953253</v>
      </c>
      <c r="H707" s="90">
        <v>568.16</v>
      </c>
      <c r="I707" s="13">
        <f t="shared" si="22"/>
        <v>-4542976</v>
      </c>
      <c r="J707" s="14" t="s">
        <v>179</v>
      </c>
      <c r="K707" s="14" t="s">
        <v>83</v>
      </c>
      <c r="L707" s="14" t="s">
        <v>1118</v>
      </c>
      <c r="M707" s="14" t="s">
        <v>81</v>
      </c>
      <c r="N707" s="14" t="s">
        <v>1128</v>
      </c>
      <c r="O707" s="14" t="s">
        <v>1062</v>
      </c>
      <c r="P707" s="74"/>
      <c r="Q707" s="6"/>
    </row>
    <row r="708" spans="1:17">
      <c r="A708" s="79">
        <v>43665</v>
      </c>
      <c r="B708" s="14" t="s">
        <v>321</v>
      </c>
      <c r="C708" s="11" t="s">
        <v>27</v>
      </c>
      <c r="D708" s="14" t="s">
        <v>180</v>
      </c>
      <c r="E708" s="15"/>
      <c r="F708" s="15">
        <v>1000</v>
      </c>
      <c r="G708" s="90">
        <f t="shared" si="21"/>
        <v>1.7600675865953253</v>
      </c>
      <c r="H708" s="90">
        <v>568.16</v>
      </c>
      <c r="I708" s="13">
        <f t="shared" si="22"/>
        <v>-4543976</v>
      </c>
      <c r="J708" s="14" t="s">
        <v>179</v>
      </c>
      <c r="K708" s="14" t="s">
        <v>83</v>
      </c>
      <c r="L708" s="14" t="s">
        <v>1118</v>
      </c>
      <c r="M708" s="14" t="s">
        <v>81</v>
      </c>
      <c r="N708" s="14" t="s">
        <v>1128</v>
      </c>
      <c r="O708" s="14" t="s">
        <v>1062</v>
      </c>
      <c r="P708" s="74"/>
      <c r="Q708" s="6"/>
    </row>
    <row r="709" spans="1:17">
      <c r="A709" s="79">
        <v>43665</v>
      </c>
      <c r="B709" s="14" t="s">
        <v>430</v>
      </c>
      <c r="C709" s="11" t="s">
        <v>27</v>
      </c>
      <c r="D709" s="14" t="s">
        <v>20</v>
      </c>
      <c r="E709" s="12"/>
      <c r="F709" s="12">
        <v>1500</v>
      </c>
      <c r="G709" s="90">
        <f t="shared" si="21"/>
        <v>2.7178344295265533</v>
      </c>
      <c r="H709" s="90">
        <v>551.91</v>
      </c>
      <c r="I709" s="13">
        <f t="shared" si="22"/>
        <v>-4545476</v>
      </c>
      <c r="J709" s="14" t="s">
        <v>335</v>
      </c>
      <c r="K709" s="11" t="s">
        <v>83</v>
      </c>
      <c r="L709" s="14" t="s">
        <v>1117</v>
      </c>
      <c r="M709" s="14" t="s">
        <v>81</v>
      </c>
      <c r="N709" s="14" t="s">
        <v>1128</v>
      </c>
      <c r="O709" s="14" t="s">
        <v>1062</v>
      </c>
      <c r="P709" s="74"/>
      <c r="Q709" s="6"/>
    </row>
    <row r="710" spans="1:17">
      <c r="A710" s="79">
        <v>43665</v>
      </c>
      <c r="B710" s="14" t="s">
        <v>431</v>
      </c>
      <c r="C710" s="11" t="s">
        <v>27</v>
      </c>
      <c r="D710" s="14" t="s">
        <v>20</v>
      </c>
      <c r="E710" s="12"/>
      <c r="F710" s="12">
        <v>2000</v>
      </c>
      <c r="G710" s="90">
        <f t="shared" si="21"/>
        <v>3.623779239368738</v>
      </c>
      <c r="H710" s="90">
        <v>551.91</v>
      </c>
      <c r="I710" s="13">
        <f t="shared" si="22"/>
        <v>-4547476</v>
      </c>
      <c r="J710" s="14" t="s">
        <v>335</v>
      </c>
      <c r="K710" s="11" t="s">
        <v>83</v>
      </c>
      <c r="L710" s="14" t="s">
        <v>1117</v>
      </c>
      <c r="M710" s="14" t="s">
        <v>81</v>
      </c>
      <c r="N710" s="14" t="s">
        <v>1128</v>
      </c>
      <c r="O710" s="14" t="s">
        <v>1062</v>
      </c>
      <c r="P710" s="74"/>
      <c r="Q710" s="6"/>
    </row>
    <row r="711" spans="1:17">
      <c r="A711" s="79">
        <v>43665</v>
      </c>
      <c r="B711" s="14" t="s">
        <v>1013</v>
      </c>
      <c r="C711" s="11" t="s">
        <v>1004</v>
      </c>
      <c r="D711" s="14" t="s">
        <v>172</v>
      </c>
      <c r="E711" s="12"/>
      <c r="F711" s="12">
        <v>5000</v>
      </c>
      <c r="G711" s="90">
        <f t="shared" si="21"/>
        <v>8.8208312751393692</v>
      </c>
      <c r="H711" s="90">
        <v>566.84</v>
      </c>
      <c r="I711" s="13">
        <f t="shared" si="22"/>
        <v>-4552476</v>
      </c>
      <c r="J711" s="14" t="s">
        <v>335</v>
      </c>
      <c r="K711" s="11" t="s">
        <v>83</v>
      </c>
      <c r="L711" s="14" t="s">
        <v>1197</v>
      </c>
      <c r="M711" s="14" t="s">
        <v>81</v>
      </c>
      <c r="N711" s="14" t="s">
        <v>1128</v>
      </c>
      <c r="O711" s="14" t="s">
        <v>1062</v>
      </c>
      <c r="P711" s="74"/>
      <c r="Q711" s="6"/>
    </row>
    <row r="712" spans="1:17">
      <c r="A712" s="79">
        <v>43665</v>
      </c>
      <c r="B712" s="14" t="s">
        <v>432</v>
      </c>
      <c r="C712" s="11" t="s">
        <v>27</v>
      </c>
      <c r="D712" s="14" t="s">
        <v>20</v>
      </c>
      <c r="E712" s="12"/>
      <c r="F712" s="12">
        <v>2000</v>
      </c>
      <c r="G712" s="90">
        <f t="shared" si="21"/>
        <v>3.623779239368738</v>
      </c>
      <c r="H712" s="90">
        <v>551.91</v>
      </c>
      <c r="I712" s="13">
        <f t="shared" si="22"/>
        <v>-4554476</v>
      </c>
      <c r="J712" s="14" t="s">
        <v>335</v>
      </c>
      <c r="K712" s="11" t="s">
        <v>83</v>
      </c>
      <c r="L712" s="14" t="s">
        <v>1117</v>
      </c>
      <c r="M712" s="14" t="s">
        <v>81</v>
      </c>
      <c r="N712" s="14" t="s">
        <v>1128</v>
      </c>
      <c r="O712" s="14" t="s">
        <v>1062</v>
      </c>
      <c r="P712" s="74"/>
      <c r="Q712" s="6"/>
    </row>
    <row r="713" spans="1:17">
      <c r="A713" s="79">
        <v>43665</v>
      </c>
      <c r="B713" s="14" t="s">
        <v>433</v>
      </c>
      <c r="C713" s="14" t="s">
        <v>350</v>
      </c>
      <c r="D713" s="14" t="s">
        <v>20</v>
      </c>
      <c r="E713" s="12"/>
      <c r="F713" s="12">
        <v>2000</v>
      </c>
      <c r="G713" s="90">
        <f t="shared" si="21"/>
        <v>3.623779239368738</v>
      </c>
      <c r="H713" s="90">
        <v>551.91</v>
      </c>
      <c r="I713" s="13">
        <f t="shared" si="22"/>
        <v>-4556476</v>
      </c>
      <c r="J713" s="14" t="s">
        <v>335</v>
      </c>
      <c r="K713" s="11" t="s">
        <v>83</v>
      </c>
      <c r="L713" s="14" t="s">
        <v>1117</v>
      </c>
      <c r="M713" s="14" t="s">
        <v>81</v>
      </c>
      <c r="N713" s="14" t="s">
        <v>1128</v>
      </c>
      <c r="O713" s="14" t="s">
        <v>1062</v>
      </c>
      <c r="P713" s="74"/>
      <c r="Q713" s="6"/>
    </row>
    <row r="714" spans="1:17">
      <c r="A714" s="79">
        <v>43665</v>
      </c>
      <c r="B714" s="14" t="s">
        <v>434</v>
      </c>
      <c r="C714" s="11" t="s">
        <v>27</v>
      </c>
      <c r="D714" s="14" t="s">
        <v>20</v>
      </c>
      <c r="E714" s="12"/>
      <c r="F714" s="12">
        <v>2000</v>
      </c>
      <c r="G714" s="90">
        <f t="shared" si="21"/>
        <v>3.623779239368738</v>
      </c>
      <c r="H714" s="90">
        <v>551.91</v>
      </c>
      <c r="I714" s="13">
        <f t="shared" si="22"/>
        <v>-4558476</v>
      </c>
      <c r="J714" s="14" t="s">
        <v>335</v>
      </c>
      <c r="K714" s="11" t="s">
        <v>83</v>
      </c>
      <c r="L714" s="14" t="s">
        <v>1117</v>
      </c>
      <c r="M714" s="14" t="s">
        <v>81</v>
      </c>
      <c r="N714" s="14" t="s">
        <v>1128</v>
      </c>
      <c r="O714" s="14" t="s">
        <v>1062</v>
      </c>
      <c r="P714" s="74"/>
      <c r="Q714" s="6"/>
    </row>
    <row r="715" spans="1:17">
      <c r="A715" s="79">
        <v>43665</v>
      </c>
      <c r="B715" s="14" t="s">
        <v>435</v>
      </c>
      <c r="C715" s="11" t="s">
        <v>27</v>
      </c>
      <c r="D715" s="14" t="s">
        <v>20</v>
      </c>
      <c r="E715" s="12"/>
      <c r="F715" s="12">
        <v>2000</v>
      </c>
      <c r="G715" s="90">
        <f t="shared" si="21"/>
        <v>3.623779239368738</v>
      </c>
      <c r="H715" s="90">
        <v>551.91</v>
      </c>
      <c r="I715" s="13">
        <f t="shared" si="22"/>
        <v>-4560476</v>
      </c>
      <c r="J715" s="14" t="s">
        <v>335</v>
      </c>
      <c r="K715" s="11" t="s">
        <v>83</v>
      </c>
      <c r="L715" s="14" t="s">
        <v>1117</v>
      </c>
      <c r="M715" s="14" t="s">
        <v>81</v>
      </c>
      <c r="N715" s="14" t="s">
        <v>1128</v>
      </c>
      <c r="O715" s="14" t="s">
        <v>1062</v>
      </c>
      <c r="P715" s="74"/>
      <c r="Q715" s="6"/>
    </row>
    <row r="716" spans="1:17">
      <c r="A716" s="79">
        <v>43665</v>
      </c>
      <c r="B716" s="14" t="s">
        <v>436</v>
      </c>
      <c r="C716" s="11" t="s">
        <v>27</v>
      </c>
      <c r="D716" s="14" t="s">
        <v>20</v>
      </c>
      <c r="E716" s="12"/>
      <c r="F716" s="12">
        <v>1000</v>
      </c>
      <c r="G716" s="90">
        <f t="shared" ref="G716:G779" si="23">+F716/H716</f>
        <v>1.811889619684369</v>
      </c>
      <c r="H716" s="90">
        <v>551.91</v>
      </c>
      <c r="I716" s="13">
        <f t="shared" si="22"/>
        <v>-4561476</v>
      </c>
      <c r="J716" s="14" t="s">
        <v>335</v>
      </c>
      <c r="K716" s="11" t="s">
        <v>83</v>
      </c>
      <c r="L716" s="14" t="s">
        <v>1117</v>
      </c>
      <c r="M716" s="14" t="s">
        <v>81</v>
      </c>
      <c r="N716" s="14" t="s">
        <v>1128</v>
      </c>
      <c r="O716" s="14" t="s">
        <v>1062</v>
      </c>
      <c r="P716" s="74"/>
      <c r="Q716" s="6"/>
    </row>
    <row r="717" spans="1:17">
      <c r="A717" s="79">
        <v>43665</v>
      </c>
      <c r="B717" s="14" t="s">
        <v>437</v>
      </c>
      <c r="C717" s="11" t="s">
        <v>27</v>
      </c>
      <c r="D717" s="14" t="s">
        <v>20</v>
      </c>
      <c r="E717" s="12"/>
      <c r="F717" s="12">
        <v>2000</v>
      </c>
      <c r="G717" s="90">
        <f t="shared" si="23"/>
        <v>3.623779239368738</v>
      </c>
      <c r="H717" s="90">
        <v>551.91</v>
      </c>
      <c r="I717" s="13">
        <f t="shared" si="22"/>
        <v>-4563476</v>
      </c>
      <c r="J717" s="14" t="s">
        <v>335</v>
      </c>
      <c r="K717" s="11" t="s">
        <v>83</v>
      </c>
      <c r="L717" s="14" t="s">
        <v>1117</v>
      </c>
      <c r="M717" s="14" t="s">
        <v>81</v>
      </c>
      <c r="N717" s="14" t="s">
        <v>1128</v>
      </c>
      <c r="O717" s="14" t="s">
        <v>1062</v>
      </c>
      <c r="P717" s="74"/>
      <c r="Q717" s="6"/>
    </row>
    <row r="718" spans="1:17">
      <c r="A718" s="79">
        <v>43665</v>
      </c>
      <c r="B718" s="11" t="s">
        <v>1060</v>
      </c>
      <c r="C718" s="11" t="s">
        <v>82</v>
      </c>
      <c r="D718" s="11" t="s">
        <v>78</v>
      </c>
      <c r="E718" s="12"/>
      <c r="F718" s="12">
        <v>60000</v>
      </c>
      <c r="G718" s="90">
        <f t="shared" si="23"/>
        <v>105.60405519571952</v>
      </c>
      <c r="H718" s="90">
        <v>568.16</v>
      </c>
      <c r="I718" s="13">
        <f t="shared" si="22"/>
        <v>-4623476</v>
      </c>
      <c r="J718" s="14" t="s">
        <v>183</v>
      </c>
      <c r="K718" s="11">
        <v>48</v>
      </c>
      <c r="L718" s="14" t="s">
        <v>1118</v>
      </c>
      <c r="M718" s="14" t="s">
        <v>81</v>
      </c>
      <c r="N718" s="14" t="s">
        <v>1128</v>
      </c>
      <c r="O718" s="14" t="s">
        <v>1063</v>
      </c>
      <c r="P718" s="74"/>
      <c r="Q718" s="6"/>
    </row>
    <row r="719" spans="1:17">
      <c r="A719" s="79">
        <v>43665</v>
      </c>
      <c r="B719" s="11" t="s">
        <v>1061</v>
      </c>
      <c r="C719" s="11" t="s">
        <v>1051</v>
      </c>
      <c r="D719" s="11" t="s">
        <v>78</v>
      </c>
      <c r="E719" s="12"/>
      <c r="F719" s="12">
        <v>60000</v>
      </c>
      <c r="G719" s="90">
        <f t="shared" si="23"/>
        <v>105.60405519571952</v>
      </c>
      <c r="H719" s="90">
        <v>568.16</v>
      </c>
      <c r="I719" s="13">
        <f t="shared" si="22"/>
        <v>-4683476</v>
      </c>
      <c r="J719" s="14" t="s">
        <v>183</v>
      </c>
      <c r="K719" s="11">
        <v>48</v>
      </c>
      <c r="L719" s="14" t="s">
        <v>1118</v>
      </c>
      <c r="M719" s="14" t="s">
        <v>81</v>
      </c>
      <c r="N719" s="14" t="s">
        <v>1127</v>
      </c>
      <c r="O719" s="14" t="s">
        <v>1063</v>
      </c>
      <c r="P719" s="94" t="s">
        <v>1171</v>
      </c>
      <c r="Q719" s="6"/>
    </row>
    <row r="720" spans="1:17">
      <c r="A720" s="79">
        <v>43665</v>
      </c>
      <c r="B720" s="11" t="s">
        <v>616</v>
      </c>
      <c r="C720" s="11" t="s">
        <v>27</v>
      </c>
      <c r="D720" s="11" t="s">
        <v>78</v>
      </c>
      <c r="E720" s="12"/>
      <c r="F720" s="12">
        <v>2000</v>
      </c>
      <c r="G720" s="90">
        <f t="shared" si="23"/>
        <v>3.5201351731906505</v>
      </c>
      <c r="H720" s="90">
        <v>568.16</v>
      </c>
      <c r="I720" s="13">
        <f t="shared" si="22"/>
        <v>-4685476</v>
      </c>
      <c r="J720" s="14" t="s">
        <v>183</v>
      </c>
      <c r="K720" s="11" t="s">
        <v>83</v>
      </c>
      <c r="L720" s="14" t="s">
        <v>1118</v>
      </c>
      <c r="M720" s="14" t="s">
        <v>81</v>
      </c>
      <c r="N720" s="14" t="s">
        <v>1128</v>
      </c>
      <c r="O720" s="14" t="s">
        <v>1062</v>
      </c>
      <c r="P720" s="74"/>
      <c r="Q720" s="6"/>
    </row>
    <row r="721" spans="1:17">
      <c r="A721" s="79">
        <v>43665</v>
      </c>
      <c r="B721" s="11" t="s">
        <v>1090</v>
      </c>
      <c r="C721" s="11" t="s">
        <v>27</v>
      </c>
      <c r="D721" s="11" t="s">
        <v>78</v>
      </c>
      <c r="E721" s="16"/>
      <c r="F721" s="16">
        <v>12000</v>
      </c>
      <c r="G721" s="90">
        <f t="shared" si="23"/>
        <v>21.120811039143906</v>
      </c>
      <c r="H721" s="90">
        <v>568.16</v>
      </c>
      <c r="I721" s="13">
        <f t="shared" si="22"/>
        <v>-4697476</v>
      </c>
      <c r="J721" s="14" t="s">
        <v>647</v>
      </c>
      <c r="K721" s="14" t="s">
        <v>80</v>
      </c>
      <c r="L721" s="14" t="s">
        <v>1118</v>
      </c>
      <c r="M721" s="14" t="s">
        <v>81</v>
      </c>
      <c r="N721" s="14" t="s">
        <v>1128</v>
      </c>
      <c r="O721" s="14" t="s">
        <v>1063</v>
      </c>
      <c r="P721" s="74"/>
      <c r="Q721" s="6"/>
    </row>
    <row r="722" spans="1:17">
      <c r="A722" s="79">
        <v>43665</v>
      </c>
      <c r="B722" s="11" t="s">
        <v>1091</v>
      </c>
      <c r="C722" s="11" t="s">
        <v>27</v>
      </c>
      <c r="D722" s="11" t="s">
        <v>78</v>
      </c>
      <c r="E722" s="16"/>
      <c r="F722" s="16">
        <v>12000</v>
      </c>
      <c r="G722" s="90">
        <f t="shared" si="23"/>
        <v>21.120811039143906</v>
      </c>
      <c r="H722" s="90">
        <v>568.16</v>
      </c>
      <c r="I722" s="13">
        <f t="shared" si="22"/>
        <v>-4709476</v>
      </c>
      <c r="J722" s="14" t="s">
        <v>647</v>
      </c>
      <c r="K722" s="14" t="s">
        <v>80</v>
      </c>
      <c r="L722" s="14" t="s">
        <v>1118</v>
      </c>
      <c r="M722" s="14" t="s">
        <v>81</v>
      </c>
      <c r="N722" s="14" t="s">
        <v>1128</v>
      </c>
      <c r="O722" s="14" t="s">
        <v>1063</v>
      </c>
      <c r="P722" s="74"/>
      <c r="Q722" s="6"/>
    </row>
    <row r="723" spans="1:17">
      <c r="A723" s="79">
        <v>43665</v>
      </c>
      <c r="B723" s="14" t="s">
        <v>684</v>
      </c>
      <c r="C723" s="11" t="s">
        <v>27</v>
      </c>
      <c r="D723" s="14" t="s">
        <v>165</v>
      </c>
      <c r="E723" s="15"/>
      <c r="F723" s="15">
        <v>2000</v>
      </c>
      <c r="G723" s="90">
        <f t="shared" si="23"/>
        <v>3.5283325100557477</v>
      </c>
      <c r="H723" s="90">
        <v>566.84</v>
      </c>
      <c r="I723" s="13">
        <f t="shared" si="22"/>
        <v>-4711476</v>
      </c>
      <c r="J723" s="14" t="s">
        <v>178</v>
      </c>
      <c r="K723" s="14" t="s">
        <v>83</v>
      </c>
      <c r="L723" s="14" t="s">
        <v>1197</v>
      </c>
      <c r="M723" s="14" t="s">
        <v>81</v>
      </c>
      <c r="N723" s="14" t="s">
        <v>1128</v>
      </c>
      <c r="O723" s="14" t="s">
        <v>1062</v>
      </c>
      <c r="P723" s="74"/>
      <c r="Q723" s="6"/>
    </row>
    <row r="724" spans="1:17">
      <c r="A724" s="79">
        <v>43665</v>
      </c>
      <c r="B724" s="14" t="s">
        <v>685</v>
      </c>
      <c r="C724" s="14" t="s">
        <v>170</v>
      </c>
      <c r="D724" s="14" t="s">
        <v>165</v>
      </c>
      <c r="E724" s="15"/>
      <c r="F724" s="15">
        <v>1000</v>
      </c>
      <c r="G724" s="90">
        <f t="shared" si="23"/>
        <v>1.7641662550278738</v>
      </c>
      <c r="H724" s="90">
        <v>566.84</v>
      </c>
      <c r="I724" s="13">
        <f t="shared" si="22"/>
        <v>-4712476</v>
      </c>
      <c r="J724" s="14" t="s">
        <v>178</v>
      </c>
      <c r="K724" s="14" t="s">
        <v>83</v>
      </c>
      <c r="L724" s="14" t="s">
        <v>1197</v>
      </c>
      <c r="M724" s="14" t="s">
        <v>81</v>
      </c>
      <c r="N724" s="14" t="s">
        <v>1128</v>
      </c>
      <c r="O724" s="14" t="s">
        <v>1062</v>
      </c>
      <c r="P724" s="74"/>
      <c r="Q724" s="6"/>
    </row>
    <row r="725" spans="1:17">
      <c r="A725" s="79">
        <v>43665</v>
      </c>
      <c r="B725" s="14" t="s">
        <v>694</v>
      </c>
      <c r="C725" s="11" t="s">
        <v>27</v>
      </c>
      <c r="D725" s="14" t="s">
        <v>165</v>
      </c>
      <c r="E725" s="15"/>
      <c r="F725" s="15">
        <v>3000</v>
      </c>
      <c r="G725" s="90">
        <f t="shared" si="23"/>
        <v>5.2924987650836215</v>
      </c>
      <c r="H725" s="90">
        <v>566.84</v>
      </c>
      <c r="I725" s="13">
        <f t="shared" si="22"/>
        <v>-4715476</v>
      </c>
      <c r="J725" s="14" t="s">
        <v>178</v>
      </c>
      <c r="K725" s="14" t="s">
        <v>83</v>
      </c>
      <c r="L725" s="14" t="s">
        <v>1197</v>
      </c>
      <c r="M725" s="14" t="s">
        <v>81</v>
      </c>
      <c r="N725" s="14" t="s">
        <v>1128</v>
      </c>
      <c r="O725" s="14" t="s">
        <v>1062</v>
      </c>
      <c r="P725" s="74"/>
      <c r="Q725" s="6"/>
    </row>
    <row r="726" spans="1:17">
      <c r="A726" s="79">
        <v>43665</v>
      </c>
      <c r="B726" s="11" t="s">
        <v>777</v>
      </c>
      <c r="C726" s="11" t="s">
        <v>27</v>
      </c>
      <c r="D726" s="11" t="s">
        <v>78</v>
      </c>
      <c r="E726" s="15"/>
      <c r="F726" s="15">
        <v>500</v>
      </c>
      <c r="G726" s="90">
        <f t="shared" si="23"/>
        <v>0.88003379329766263</v>
      </c>
      <c r="H726" s="90">
        <v>568.16</v>
      </c>
      <c r="I726" s="13">
        <f t="shared" si="22"/>
        <v>-4715976</v>
      </c>
      <c r="J726" s="14" t="s">
        <v>176</v>
      </c>
      <c r="K726" s="11" t="s">
        <v>83</v>
      </c>
      <c r="L726" s="14" t="s">
        <v>1118</v>
      </c>
      <c r="M726" s="14" t="s">
        <v>81</v>
      </c>
      <c r="N726" s="14" t="s">
        <v>1128</v>
      </c>
      <c r="O726" s="14" t="s">
        <v>1062</v>
      </c>
      <c r="P726" s="74"/>
      <c r="Q726" s="6"/>
    </row>
    <row r="727" spans="1:17">
      <c r="A727" s="79">
        <v>43665</v>
      </c>
      <c r="B727" s="11" t="s">
        <v>861</v>
      </c>
      <c r="C727" s="11" t="s">
        <v>27</v>
      </c>
      <c r="D727" s="14" t="s">
        <v>20</v>
      </c>
      <c r="E727" s="12"/>
      <c r="F727" s="12">
        <v>500</v>
      </c>
      <c r="G727" s="90">
        <f t="shared" si="23"/>
        <v>0.90594480984218451</v>
      </c>
      <c r="H727" s="90">
        <v>551.91</v>
      </c>
      <c r="I727" s="13">
        <f t="shared" si="22"/>
        <v>-4716476</v>
      </c>
      <c r="J727" s="11" t="s">
        <v>177</v>
      </c>
      <c r="K727" s="11" t="s">
        <v>22</v>
      </c>
      <c r="L727" s="14" t="s">
        <v>1117</v>
      </c>
      <c r="M727" s="14" t="s">
        <v>81</v>
      </c>
      <c r="N727" s="14" t="s">
        <v>1128</v>
      </c>
      <c r="O727" s="14" t="s">
        <v>1062</v>
      </c>
      <c r="P727" s="74"/>
      <c r="Q727" s="6"/>
    </row>
    <row r="728" spans="1:17">
      <c r="A728" s="79">
        <v>43665</v>
      </c>
      <c r="B728" s="11" t="s">
        <v>862</v>
      </c>
      <c r="C728" s="11" t="s">
        <v>27</v>
      </c>
      <c r="D728" s="14" t="s">
        <v>20</v>
      </c>
      <c r="E728" s="12"/>
      <c r="F728" s="12">
        <v>500</v>
      </c>
      <c r="G728" s="90">
        <f t="shared" si="23"/>
        <v>0.90594480984218451</v>
      </c>
      <c r="H728" s="90">
        <v>551.91</v>
      </c>
      <c r="I728" s="13">
        <f t="shared" si="22"/>
        <v>-4716976</v>
      </c>
      <c r="J728" s="11" t="s">
        <v>177</v>
      </c>
      <c r="K728" s="11" t="s">
        <v>22</v>
      </c>
      <c r="L728" s="14" t="s">
        <v>1117</v>
      </c>
      <c r="M728" s="14" t="s">
        <v>81</v>
      </c>
      <c r="N728" s="14" t="s">
        <v>1128</v>
      </c>
      <c r="O728" s="14" t="s">
        <v>1062</v>
      </c>
      <c r="P728" s="74"/>
      <c r="Q728" s="6"/>
    </row>
    <row r="729" spans="1:17">
      <c r="A729" s="79">
        <v>43665</v>
      </c>
      <c r="B729" s="11" t="s">
        <v>863</v>
      </c>
      <c r="C729" s="11" t="s">
        <v>27</v>
      </c>
      <c r="D729" s="14" t="s">
        <v>20</v>
      </c>
      <c r="E729" s="12"/>
      <c r="F729" s="12">
        <v>500</v>
      </c>
      <c r="G729" s="90">
        <f t="shared" si="23"/>
        <v>0.90594480984218451</v>
      </c>
      <c r="H729" s="90">
        <v>551.91</v>
      </c>
      <c r="I729" s="13">
        <f t="shared" si="22"/>
        <v>-4717476</v>
      </c>
      <c r="J729" s="11" t="s">
        <v>177</v>
      </c>
      <c r="K729" s="11" t="s">
        <v>22</v>
      </c>
      <c r="L729" s="14" t="s">
        <v>1117</v>
      </c>
      <c r="M729" s="14" t="s">
        <v>81</v>
      </c>
      <c r="N729" s="14" t="s">
        <v>1128</v>
      </c>
      <c r="O729" s="14" t="s">
        <v>1062</v>
      </c>
      <c r="P729" s="74"/>
      <c r="Q729" s="6"/>
    </row>
    <row r="730" spans="1:17">
      <c r="A730" s="79">
        <v>43665</v>
      </c>
      <c r="B730" s="11" t="s">
        <v>864</v>
      </c>
      <c r="C730" s="11" t="s">
        <v>27</v>
      </c>
      <c r="D730" s="14" t="s">
        <v>20</v>
      </c>
      <c r="E730" s="12"/>
      <c r="F730" s="12">
        <v>500</v>
      </c>
      <c r="G730" s="90">
        <f t="shared" si="23"/>
        <v>0.90594480984218451</v>
      </c>
      <c r="H730" s="90">
        <v>551.91</v>
      </c>
      <c r="I730" s="13">
        <f t="shared" ref="I730:I793" si="24">I729+E730-F730</f>
        <v>-4717976</v>
      </c>
      <c r="J730" s="11" t="s">
        <v>177</v>
      </c>
      <c r="K730" s="11" t="s">
        <v>22</v>
      </c>
      <c r="L730" s="14" t="s">
        <v>1117</v>
      </c>
      <c r="M730" s="14" t="s">
        <v>81</v>
      </c>
      <c r="N730" s="14" t="s">
        <v>1128</v>
      </c>
      <c r="O730" s="14" t="s">
        <v>1062</v>
      </c>
      <c r="P730" s="74"/>
      <c r="Q730" s="6"/>
    </row>
    <row r="731" spans="1:17">
      <c r="A731" s="79">
        <v>43665</v>
      </c>
      <c r="B731" s="11" t="s">
        <v>865</v>
      </c>
      <c r="C731" s="11" t="s">
        <v>27</v>
      </c>
      <c r="D731" s="14" t="s">
        <v>20</v>
      </c>
      <c r="E731" s="12"/>
      <c r="F731" s="12">
        <v>500</v>
      </c>
      <c r="G731" s="90">
        <f t="shared" si="23"/>
        <v>0.90594480984218451</v>
      </c>
      <c r="H731" s="90">
        <v>551.91</v>
      </c>
      <c r="I731" s="13">
        <f t="shared" si="24"/>
        <v>-4718476</v>
      </c>
      <c r="J731" s="11" t="s">
        <v>177</v>
      </c>
      <c r="K731" s="11" t="s">
        <v>22</v>
      </c>
      <c r="L731" s="14" t="s">
        <v>1117</v>
      </c>
      <c r="M731" s="14" t="s">
        <v>81</v>
      </c>
      <c r="N731" s="14" t="s">
        <v>1128</v>
      </c>
      <c r="O731" s="14" t="s">
        <v>1062</v>
      </c>
      <c r="P731" s="74"/>
      <c r="Q731" s="6"/>
    </row>
    <row r="732" spans="1:17">
      <c r="A732" s="79">
        <v>43665</v>
      </c>
      <c r="B732" s="11" t="s">
        <v>866</v>
      </c>
      <c r="C732" s="11" t="s">
        <v>27</v>
      </c>
      <c r="D732" s="14" t="s">
        <v>20</v>
      </c>
      <c r="E732" s="12"/>
      <c r="F732" s="12">
        <v>500</v>
      </c>
      <c r="G732" s="90">
        <f t="shared" si="23"/>
        <v>0.90594480984218451</v>
      </c>
      <c r="H732" s="90">
        <v>551.91</v>
      </c>
      <c r="I732" s="13">
        <f t="shared" si="24"/>
        <v>-4718976</v>
      </c>
      <c r="J732" s="11" t="s">
        <v>177</v>
      </c>
      <c r="K732" s="11" t="s">
        <v>22</v>
      </c>
      <c r="L732" s="14" t="s">
        <v>1117</v>
      </c>
      <c r="M732" s="14" t="s">
        <v>81</v>
      </c>
      <c r="N732" s="14" t="s">
        <v>1128</v>
      </c>
      <c r="O732" s="14" t="s">
        <v>1062</v>
      </c>
      <c r="P732" s="74"/>
      <c r="Q732" s="6"/>
    </row>
    <row r="733" spans="1:17">
      <c r="A733" s="79">
        <v>43665</v>
      </c>
      <c r="B733" s="11" t="s">
        <v>867</v>
      </c>
      <c r="C733" s="11" t="s">
        <v>27</v>
      </c>
      <c r="D733" s="14" t="s">
        <v>20</v>
      </c>
      <c r="E733" s="12"/>
      <c r="F733" s="12">
        <v>500</v>
      </c>
      <c r="G733" s="90">
        <f t="shared" si="23"/>
        <v>0.90594480984218451</v>
      </c>
      <c r="H733" s="90">
        <v>551.91</v>
      </c>
      <c r="I733" s="13">
        <f t="shared" si="24"/>
        <v>-4719476</v>
      </c>
      <c r="J733" s="11" t="s">
        <v>177</v>
      </c>
      <c r="K733" s="11" t="s">
        <v>22</v>
      </c>
      <c r="L733" s="14" t="s">
        <v>1117</v>
      </c>
      <c r="M733" s="14" t="s">
        <v>81</v>
      </c>
      <c r="N733" s="14" t="s">
        <v>1128</v>
      </c>
      <c r="O733" s="14" t="s">
        <v>1062</v>
      </c>
      <c r="P733" s="74"/>
      <c r="Q733" s="6"/>
    </row>
    <row r="734" spans="1:17">
      <c r="A734" s="79">
        <v>43665</v>
      </c>
      <c r="B734" s="11" t="s">
        <v>868</v>
      </c>
      <c r="C734" s="11" t="s">
        <v>27</v>
      </c>
      <c r="D734" s="14" t="s">
        <v>20</v>
      </c>
      <c r="E734" s="12"/>
      <c r="F734" s="12">
        <v>500</v>
      </c>
      <c r="G734" s="90">
        <f t="shared" si="23"/>
        <v>0.90594480984218451</v>
      </c>
      <c r="H734" s="90">
        <v>551.91</v>
      </c>
      <c r="I734" s="13">
        <f t="shared" si="24"/>
        <v>-4719976</v>
      </c>
      <c r="J734" s="11" t="s">
        <v>177</v>
      </c>
      <c r="K734" s="11" t="s">
        <v>22</v>
      </c>
      <c r="L734" s="14" t="s">
        <v>1117</v>
      </c>
      <c r="M734" s="14" t="s">
        <v>81</v>
      </c>
      <c r="N734" s="14" t="s">
        <v>1128</v>
      </c>
      <c r="O734" s="14" t="s">
        <v>1062</v>
      </c>
      <c r="P734" s="74"/>
      <c r="Q734" s="6"/>
    </row>
    <row r="735" spans="1:17">
      <c r="A735" s="79">
        <v>43665</v>
      </c>
      <c r="B735" s="11" t="s">
        <v>869</v>
      </c>
      <c r="C735" s="11" t="s">
        <v>27</v>
      </c>
      <c r="D735" s="14" t="s">
        <v>20</v>
      </c>
      <c r="E735" s="12"/>
      <c r="F735" s="12">
        <v>500</v>
      </c>
      <c r="G735" s="90">
        <f t="shared" si="23"/>
        <v>0.90594480984218451</v>
      </c>
      <c r="H735" s="90">
        <v>551.91</v>
      </c>
      <c r="I735" s="13">
        <f t="shared" si="24"/>
        <v>-4720476</v>
      </c>
      <c r="J735" s="11" t="s">
        <v>177</v>
      </c>
      <c r="K735" s="11" t="s">
        <v>22</v>
      </c>
      <c r="L735" s="14" t="s">
        <v>1117</v>
      </c>
      <c r="M735" s="14" t="s">
        <v>81</v>
      </c>
      <c r="N735" s="14" t="s">
        <v>1128</v>
      </c>
      <c r="O735" s="14" t="s">
        <v>1062</v>
      </c>
      <c r="P735" s="74"/>
      <c r="Q735" s="6"/>
    </row>
    <row r="736" spans="1:17">
      <c r="A736" s="79">
        <v>43665</v>
      </c>
      <c r="B736" s="14" t="s">
        <v>1017</v>
      </c>
      <c r="C736" s="14" t="s">
        <v>174</v>
      </c>
      <c r="D736" s="14" t="s">
        <v>172</v>
      </c>
      <c r="E736" s="15"/>
      <c r="F736" s="15">
        <v>7634</v>
      </c>
      <c r="G736" s="90">
        <f t="shared" si="23"/>
        <v>13.467645190882788</v>
      </c>
      <c r="H736" s="90">
        <v>566.84</v>
      </c>
      <c r="I736" s="13">
        <f t="shared" si="24"/>
        <v>-4728110</v>
      </c>
      <c r="J736" s="14" t="s">
        <v>38</v>
      </c>
      <c r="K736" s="14" t="s">
        <v>1089</v>
      </c>
      <c r="L736" s="14" t="s">
        <v>1197</v>
      </c>
      <c r="M736" s="14" t="s">
        <v>81</v>
      </c>
      <c r="N736" s="14" t="s">
        <v>1128</v>
      </c>
      <c r="O736" s="14" t="s">
        <v>1063</v>
      </c>
      <c r="P736" s="74"/>
      <c r="Q736" s="6"/>
    </row>
    <row r="737" spans="1:17">
      <c r="A737" s="79">
        <v>43666</v>
      </c>
      <c r="B737" s="11" t="s">
        <v>57</v>
      </c>
      <c r="C737" s="11" t="s">
        <v>27</v>
      </c>
      <c r="D737" s="14" t="s">
        <v>20</v>
      </c>
      <c r="E737" s="12"/>
      <c r="F737" s="12">
        <v>4500</v>
      </c>
      <c r="G737" s="90">
        <f t="shared" si="23"/>
        <v>8.1535032885796603</v>
      </c>
      <c r="H737" s="90">
        <v>551.91</v>
      </c>
      <c r="I737" s="13">
        <f t="shared" si="24"/>
        <v>-4732610</v>
      </c>
      <c r="J737" s="14" t="s">
        <v>21</v>
      </c>
      <c r="K737" s="11" t="s">
        <v>22</v>
      </c>
      <c r="L737" s="14" t="s">
        <v>1117</v>
      </c>
      <c r="M737" s="14" t="s">
        <v>81</v>
      </c>
      <c r="N737" s="14" t="s">
        <v>1128</v>
      </c>
      <c r="O737" s="14" t="s">
        <v>1062</v>
      </c>
      <c r="P737" s="74"/>
      <c r="Q737" s="6"/>
    </row>
    <row r="738" spans="1:17">
      <c r="A738" s="79">
        <v>43666</v>
      </c>
      <c r="B738" s="11" t="s">
        <v>58</v>
      </c>
      <c r="C738" s="11" t="s">
        <v>350</v>
      </c>
      <c r="D738" s="14" t="s">
        <v>20</v>
      </c>
      <c r="E738" s="12"/>
      <c r="F738" s="12">
        <v>4000</v>
      </c>
      <c r="G738" s="90">
        <f t="shared" si="23"/>
        <v>7.2475584787374761</v>
      </c>
      <c r="H738" s="90">
        <v>551.91</v>
      </c>
      <c r="I738" s="13">
        <f t="shared" si="24"/>
        <v>-4736610</v>
      </c>
      <c r="J738" s="14" t="s">
        <v>21</v>
      </c>
      <c r="K738" s="11" t="s">
        <v>22</v>
      </c>
      <c r="L738" s="14" t="s">
        <v>1117</v>
      </c>
      <c r="M738" s="14" t="s">
        <v>81</v>
      </c>
      <c r="N738" s="14" t="s">
        <v>1128</v>
      </c>
      <c r="O738" s="14" t="s">
        <v>1062</v>
      </c>
      <c r="P738" s="74"/>
      <c r="Q738" s="6"/>
    </row>
    <row r="739" spans="1:17">
      <c r="A739" s="79">
        <v>43666</v>
      </c>
      <c r="B739" s="11" t="s">
        <v>59</v>
      </c>
      <c r="C739" s="11" t="s">
        <v>1004</v>
      </c>
      <c r="D739" s="14" t="s">
        <v>172</v>
      </c>
      <c r="E739" s="12"/>
      <c r="F739" s="12">
        <v>5000</v>
      </c>
      <c r="G739" s="90">
        <f t="shared" si="23"/>
        <v>8.8208312751393692</v>
      </c>
      <c r="H739" s="90">
        <v>566.84</v>
      </c>
      <c r="I739" s="13">
        <f t="shared" si="24"/>
        <v>-4741610</v>
      </c>
      <c r="J739" s="14" t="s">
        <v>21</v>
      </c>
      <c r="K739" s="11" t="s">
        <v>83</v>
      </c>
      <c r="L739" s="14" t="s">
        <v>1197</v>
      </c>
      <c r="M739" s="14" t="s">
        <v>81</v>
      </c>
      <c r="N739" s="14" t="s">
        <v>1128</v>
      </c>
      <c r="O739" s="14" t="s">
        <v>1062</v>
      </c>
      <c r="P739" s="74"/>
      <c r="Q739" s="6"/>
    </row>
    <row r="740" spans="1:17">
      <c r="A740" s="79">
        <v>43666</v>
      </c>
      <c r="B740" s="14" t="s">
        <v>438</v>
      </c>
      <c r="C740" s="11" t="s">
        <v>27</v>
      </c>
      <c r="D740" s="14" t="s">
        <v>20</v>
      </c>
      <c r="E740" s="12"/>
      <c r="F740" s="12">
        <v>2000</v>
      </c>
      <c r="G740" s="90">
        <f t="shared" si="23"/>
        <v>3.623779239368738</v>
      </c>
      <c r="H740" s="90">
        <v>551.91</v>
      </c>
      <c r="I740" s="13">
        <f t="shared" si="24"/>
        <v>-4743610</v>
      </c>
      <c r="J740" s="14" t="s">
        <v>335</v>
      </c>
      <c r="K740" s="11" t="s">
        <v>83</v>
      </c>
      <c r="L740" s="14" t="s">
        <v>1117</v>
      </c>
      <c r="M740" s="14" t="s">
        <v>81</v>
      </c>
      <c r="N740" s="14" t="s">
        <v>1128</v>
      </c>
      <c r="O740" s="14" t="s">
        <v>1062</v>
      </c>
      <c r="P740" s="74"/>
      <c r="Q740" s="6"/>
    </row>
    <row r="741" spans="1:17">
      <c r="A741" s="79">
        <v>43666</v>
      </c>
      <c r="B741" s="14" t="s">
        <v>439</v>
      </c>
      <c r="C741" s="11" t="s">
        <v>27</v>
      </c>
      <c r="D741" s="14" t="s">
        <v>20</v>
      </c>
      <c r="E741" s="12"/>
      <c r="F741" s="12">
        <v>1000</v>
      </c>
      <c r="G741" s="90">
        <f t="shared" si="23"/>
        <v>1.811889619684369</v>
      </c>
      <c r="H741" s="90">
        <v>551.91</v>
      </c>
      <c r="I741" s="13">
        <f t="shared" si="24"/>
        <v>-4744610</v>
      </c>
      <c r="J741" s="14" t="s">
        <v>335</v>
      </c>
      <c r="K741" s="11" t="s">
        <v>83</v>
      </c>
      <c r="L741" s="14" t="s">
        <v>1117</v>
      </c>
      <c r="M741" s="14" t="s">
        <v>81</v>
      </c>
      <c r="N741" s="14" t="s">
        <v>1128</v>
      </c>
      <c r="O741" s="14" t="s">
        <v>1062</v>
      </c>
      <c r="P741" s="74"/>
      <c r="Q741" s="6"/>
    </row>
    <row r="742" spans="1:17">
      <c r="A742" s="79">
        <v>43666</v>
      </c>
      <c r="B742" s="14" t="s">
        <v>440</v>
      </c>
      <c r="C742" s="11" t="s">
        <v>27</v>
      </c>
      <c r="D742" s="14" t="s">
        <v>20</v>
      </c>
      <c r="E742" s="12"/>
      <c r="F742" s="12">
        <v>1000</v>
      </c>
      <c r="G742" s="90">
        <f t="shared" si="23"/>
        <v>1.811889619684369</v>
      </c>
      <c r="H742" s="90">
        <v>551.91</v>
      </c>
      <c r="I742" s="13">
        <f t="shared" si="24"/>
        <v>-4745610</v>
      </c>
      <c r="J742" s="14" t="s">
        <v>335</v>
      </c>
      <c r="K742" s="11" t="s">
        <v>83</v>
      </c>
      <c r="L742" s="14" t="s">
        <v>1117</v>
      </c>
      <c r="M742" s="14" t="s">
        <v>81</v>
      </c>
      <c r="N742" s="14" t="s">
        <v>1128</v>
      </c>
      <c r="O742" s="14" t="s">
        <v>1062</v>
      </c>
      <c r="P742" s="74"/>
      <c r="Q742" s="6"/>
    </row>
    <row r="743" spans="1:17">
      <c r="A743" s="79">
        <v>43666</v>
      </c>
      <c r="B743" s="14" t="s">
        <v>441</v>
      </c>
      <c r="C743" s="11" t="s">
        <v>27</v>
      </c>
      <c r="D743" s="14" t="s">
        <v>20</v>
      </c>
      <c r="E743" s="12"/>
      <c r="F743" s="12">
        <v>2000</v>
      </c>
      <c r="G743" s="90">
        <f t="shared" si="23"/>
        <v>3.623779239368738</v>
      </c>
      <c r="H743" s="90">
        <v>551.91</v>
      </c>
      <c r="I743" s="13">
        <f t="shared" si="24"/>
        <v>-4747610</v>
      </c>
      <c r="J743" s="14" t="s">
        <v>335</v>
      </c>
      <c r="K743" s="11" t="s">
        <v>83</v>
      </c>
      <c r="L743" s="14" t="s">
        <v>1117</v>
      </c>
      <c r="M743" s="14" t="s">
        <v>81</v>
      </c>
      <c r="N743" s="14" t="s">
        <v>1128</v>
      </c>
      <c r="O743" s="14" t="s">
        <v>1062</v>
      </c>
      <c r="P743" s="74"/>
      <c r="Q743" s="6"/>
    </row>
    <row r="744" spans="1:17">
      <c r="A744" s="79">
        <v>43666</v>
      </c>
      <c r="B744" s="14" t="s">
        <v>442</v>
      </c>
      <c r="C744" s="11" t="s">
        <v>1004</v>
      </c>
      <c r="D744" s="14" t="s">
        <v>172</v>
      </c>
      <c r="E744" s="12"/>
      <c r="F744" s="12">
        <v>4000</v>
      </c>
      <c r="G744" s="90">
        <f t="shared" si="23"/>
        <v>7.0566650201114953</v>
      </c>
      <c r="H744" s="90">
        <v>566.84</v>
      </c>
      <c r="I744" s="13">
        <f t="shared" si="24"/>
        <v>-4751610</v>
      </c>
      <c r="J744" s="14" t="s">
        <v>335</v>
      </c>
      <c r="K744" s="11" t="s">
        <v>83</v>
      </c>
      <c r="L744" s="14" t="s">
        <v>1197</v>
      </c>
      <c r="M744" s="14" t="s">
        <v>81</v>
      </c>
      <c r="N744" s="14" t="s">
        <v>1128</v>
      </c>
      <c r="O744" s="14" t="s">
        <v>1062</v>
      </c>
      <c r="P744" s="74"/>
      <c r="Q744" s="6"/>
    </row>
    <row r="745" spans="1:17">
      <c r="A745" s="79">
        <v>43666</v>
      </c>
      <c r="B745" s="14" t="s">
        <v>443</v>
      </c>
      <c r="C745" s="11" t="s">
        <v>27</v>
      </c>
      <c r="D745" s="14" t="s">
        <v>20</v>
      </c>
      <c r="E745" s="12"/>
      <c r="F745" s="12">
        <v>1000</v>
      </c>
      <c r="G745" s="90">
        <f t="shared" si="23"/>
        <v>1.811889619684369</v>
      </c>
      <c r="H745" s="90">
        <v>551.91</v>
      </c>
      <c r="I745" s="13">
        <f t="shared" si="24"/>
        <v>-4752610</v>
      </c>
      <c r="J745" s="14" t="s">
        <v>335</v>
      </c>
      <c r="K745" s="11" t="s">
        <v>83</v>
      </c>
      <c r="L745" s="14" t="s">
        <v>1117</v>
      </c>
      <c r="M745" s="14" t="s">
        <v>81</v>
      </c>
      <c r="N745" s="14" t="s">
        <v>1128</v>
      </c>
      <c r="O745" s="14" t="s">
        <v>1062</v>
      </c>
      <c r="P745" s="74"/>
      <c r="Q745" s="6"/>
    </row>
    <row r="746" spans="1:17">
      <c r="A746" s="79">
        <v>43666</v>
      </c>
      <c r="B746" s="14" t="s">
        <v>393</v>
      </c>
      <c r="C746" s="14" t="s">
        <v>350</v>
      </c>
      <c r="D746" s="14" t="s">
        <v>20</v>
      </c>
      <c r="E746" s="12"/>
      <c r="F746" s="12">
        <v>2000</v>
      </c>
      <c r="G746" s="90">
        <f t="shared" si="23"/>
        <v>3.623779239368738</v>
      </c>
      <c r="H746" s="90">
        <v>551.91</v>
      </c>
      <c r="I746" s="13">
        <f t="shared" si="24"/>
        <v>-4754610</v>
      </c>
      <c r="J746" s="14" t="s">
        <v>335</v>
      </c>
      <c r="K746" s="11" t="s">
        <v>83</v>
      </c>
      <c r="L746" s="14" t="s">
        <v>1117</v>
      </c>
      <c r="M746" s="14" t="s">
        <v>81</v>
      </c>
      <c r="N746" s="14" t="s">
        <v>1128</v>
      </c>
      <c r="O746" s="14" t="s">
        <v>1062</v>
      </c>
      <c r="P746" s="74"/>
      <c r="Q746" s="6"/>
    </row>
    <row r="747" spans="1:17">
      <c r="A747" s="79">
        <v>43666</v>
      </c>
      <c r="B747" s="14" t="s">
        <v>444</v>
      </c>
      <c r="C747" s="11" t="s">
        <v>27</v>
      </c>
      <c r="D747" s="14" t="s">
        <v>20</v>
      </c>
      <c r="E747" s="12"/>
      <c r="F747" s="12">
        <v>2000</v>
      </c>
      <c r="G747" s="90">
        <f t="shared" si="23"/>
        <v>3.623779239368738</v>
      </c>
      <c r="H747" s="90">
        <v>551.91</v>
      </c>
      <c r="I747" s="13">
        <f t="shared" si="24"/>
        <v>-4756610</v>
      </c>
      <c r="J747" s="14" t="s">
        <v>335</v>
      </c>
      <c r="K747" s="11" t="s">
        <v>83</v>
      </c>
      <c r="L747" s="14" t="s">
        <v>1117</v>
      </c>
      <c r="M747" s="14" t="s">
        <v>81</v>
      </c>
      <c r="N747" s="14" t="s">
        <v>1128</v>
      </c>
      <c r="O747" s="14" t="s">
        <v>1062</v>
      </c>
      <c r="P747" s="74"/>
      <c r="Q747" s="6"/>
    </row>
    <row r="748" spans="1:17">
      <c r="A748" s="79">
        <v>43666</v>
      </c>
      <c r="B748" s="14" t="s">
        <v>437</v>
      </c>
      <c r="C748" s="11" t="s">
        <v>27</v>
      </c>
      <c r="D748" s="14" t="s">
        <v>20</v>
      </c>
      <c r="E748" s="12"/>
      <c r="F748" s="12">
        <v>2000</v>
      </c>
      <c r="G748" s="90">
        <f t="shared" si="23"/>
        <v>3.623779239368738</v>
      </c>
      <c r="H748" s="90">
        <v>551.91</v>
      </c>
      <c r="I748" s="13">
        <f t="shared" si="24"/>
        <v>-4758610</v>
      </c>
      <c r="J748" s="14" t="s">
        <v>335</v>
      </c>
      <c r="K748" s="11" t="s">
        <v>83</v>
      </c>
      <c r="L748" s="14" t="s">
        <v>1117</v>
      </c>
      <c r="M748" s="14" t="s">
        <v>81</v>
      </c>
      <c r="N748" s="14" t="s">
        <v>1128</v>
      </c>
      <c r="O748" s="14" t="s">
        <v>1062</v>
      </c>
      <c r="P748" s="74"/>
      <c r="Q748" s="6"/>
    </row>
    <row r="749" spans="1:17">
      <c r="A749" s="79">
        <v>43666</v>
      </c>
      <c r="B749" s="11" t="s">
        <v>778</v>
      </c>
      <c r="C749" s="11" t="s">
        <v>27</v>
      </c>
      <c r="D749" s="11" t="s">
        <v>78</v>
      </c>
      <c r="E749" s="15"/>
      <c r="F749" s="15">
        <v>1500</v>
      </c>
      <c r="G749" s="90">
        <f t="shared" si="23"/>
        <v>2.6401013798929882</v>
      </c>
      <c r="H749" s="90">
        <v>568.16</v>
      </c>
      <c r="I749" s="13">
        <f t="shared" si="24"/>
        <v>-4760110</v>
      </c>
      <c r="J749" s="14" t="s">
        <v>176</v>
      </c>
      <c r="K749" s="11" t="s">
        <v>83</v>
      </c>
      <c r="L749" s="14" t="s">
        <v>1118</v>
      </c>
      <c r="M749" s="14" t="s">
        <v>81</v>
      </c>
      <c r="N749" s="14" t="s">
        <v>1128</v>
      </c>
      <c r="O749" s="14" t="s">
        <v>1062</v>
      </c>
      <c r="P749" s="74"/>
      <c r="Q749" s="6"/>
    </row>
    <row r="750" spans="1:17">
      <c r="A750" s="79">
        <v>43666</v>
      </c>
      <c r="B750" s="11" t="s">
        <v>779</v>
      </c>
      <c r="C750" s="11" t="s">
        <v>119</v>
      </c>
      <c r="D750" s="11" t="s">
        <v>78</v>
      </c>
      <c r="E750" s="15"/>
      <c r="F750" s="15">
        <v>30000</v>
      </c>
      <c r="G750" s="90">
        <f t="shared" si="23"/>
        <v>52.802027597859762</v>
      </c>
      <c r="H750" s="90">
        <v>568.16</v>
      </c>
      <c r="I750" s="13">
        <f t="shared" si="24"/>
        <v>-4790110</v>
      </c>
      <c r="J750" s="14" t="s">
        <v>176</v>
      </c>
      <c r="K750" s="11" t="s">
        <v>83</v>
      </c>
      <c r="L750" s="14" t="s">
        <v>1118</v>
      </c>
      <c r="M750" s="14" t="s">
        <v>81</v>
      </c>
      <c r="N750" s="14" t="s">
        <v>1128</v>
      </c>
      <c r="O750" s="14" t="s">
        <v>1062</v>
      </c>
      <c r="P750" s="74"/>
      <c r="Q750" s="6"/>
    </row>
    <row r="751" spans="1:17">
      <c r="A751" s="79">
        <v>43666</v>
      </c>
      <c r="B751" s="11" t="s">
        <v>870</v>
      </c>
      <c r="C751" s="11" t="s">
        <v>27</v>
      </c>
      <c r="D751" s="14" t="s">
        <v>20</v>
      </c>
      <c r="E751" s="12"/>
      <c r="F751" s="12">
        <v>500</v>
      </c>
      <c r="G751" s="90">
        <f t="shared" si="23"/>
        <v>0.90594480984218451</v>
      </c>
      <c r="H751" s="90">
        <v>551.91</v>
      </c>
      <c r="I751" s="13">
        <f t="shared" si="24"/>
        <v>-4790610</v>
      </c>
      <c r="J751" s="11" t="s">
        <v>177</v>
      </c>
      <c r="K751" s="11" t="s">
        <v>22</v>
      </c>
      <c r="L751" s="14" t="s">
        <v>1117</v>
      </c>
      <c r="M751" s="14" t="s">
        <v>81</v>
      </c>
      <c r="N751" s="14" t="s">
        <v>1128</v>
      </c>
      <c r="O751" s="14" t="s">
        <v>1062</v>
      </c>
      <c r="P751" s="74"/>
      <c r="Q751" s="6"/>
    </row>
    <row r="752" spans="1:17">
      <c r="A752" s="79">
        <v>43666</v>
      </c>
      <c r="B752" s="11" t="s">
        <v>871</v>
      </c>
      <c r="C752" s="11" t="s">
        <v>27</v>
      </c>
      <c r="D752" s="14" t="s">
        <v>20</v>
      </c>
      <c r="E752" s="12"/>
      <c r="F752" s="12">
        <v>500</v>
      </c>
      <c r="G752" s="90">
        <f t="shared" si="23"/>
        <v>0.90594480984218451</v>
      </c>
      <c r="H752" s="90">
        <v>551.91</v>
      </c>
      <c r="I752" s="13">
        <f t="shared" si="24"/>
        <v>-4791110</v>
      </c>
      <c r="J752" s="11" t="s">
        <v>177</v>
      </c>
      <c r="K752" s="11" t="s">
        <v>22</v>
      </c>
      <c r="L752" s="14" t="s">
        <v>1117</v>
      </c>
      <c r="M752" s="14" t="s">
        <v>81</v>
      </c>
      <c r="N752" s="14" t="s">
        <v>1128</v>
      </c>
      <c r="O752" s="14" t="s">
        <v>1062</v>
      </c>
      <c r="P752" s="74"/>
      <c r="Q752" s="6"/>
    </row>
    <row r="753" spans="1:17">
      <c r="A753" s="79">
        <v>43666</v>
      </c>
      <c r="B753" s="11" t="s">
        <v>872</v>
      </c>
      <c r="C753" s="11" t="s">
        <v>27</v>
      </c>
      <c r="D753" s="14" t="s">
        <v>20</v>
      </c>
      <c r="E753" s="12"/>
      <c r="F753" s="12">
        <v>500</v>
      </c>
      <c r="G753" s="90">
        <f t="shared" si="23"/>
        <v>0.90594480984218451</v>
      </c>
      <c r="H753" s="90">
        <v>551.91</v>
      </c>
      <c r="I753" s="13">
        <f t="shared" si="24"/>
        <v>-4791610</v>
      </c>
      <c r="J753" s="11" t="s">
        <v>177</v>
      </c>
      <c r="K753" s="11" t="s">
        <v>22</v>
      </c>
      <c r="L753" s="14" t="s">
        <v>1117</v>
      </c>
      <c r="M753" s="14" t="s">
        <v>81</v>
      </c>
      <c r="N753" s="14" t="s">
        <v>1128</v>
      </c>
      <c r="O753" s="14" t="s">
        <v>1062</v>
      </c>
      <c r="P753" s="74"/>
      <c r="Q753" s="6"/>
    </row>
    <row r="754" spans="1:17">
      <c r="A754" s="79">
        <v>43666</v>
      </c>
      <c r="B754" s="11" t="s">
        <v>873</v>
      </c>
      <c r="C754" s="11" t="s">
        <v>27</v>
      </c>
      <c r="D754" s="14" t="s">
        <v>20</v>
      </c>
      <c r="E754" s="12"/>
      <c r="F754" s="12">
        <v>500</v>
      </c>
      <c r="G754" s="90">
        <f t="shared" si="23"/>
        <v>0.90594480984218451</v>
      </c>
      <c r="H754" s="90">
        <v>551.91</v>
      </c>
      <c r="I754" s="13">
        <f t="shared" si="24"/>
        <v>-4792110</v>
      </c>
      <c r="J754" s="11" t="s">
        <v>177</v>
      </c>
      <c r="K754" s="11" t="s">
        <v>22</v>
      </c>
      <c r="L754" s="14" t="s">
        <v>1117</v>
      </c>
      <c r="M754" s="14" t="s">
        <v>81</v>
      </c>
      <c r="N754" s="14" t="s">
        <v>1128</v>
      </c>
      <c r="O754" s="14" t="s">
        <v>1062</v>
      </c>
      <c r="P754" s="74"/>
      <c r="Q754" s="6"/>
    </row>
    <row r="755" spans="1:17">
      <c r="A755" s="79">
        <v>43666</v>
      </c>
      <c r="B755" s="11" t="s">
        <v>874</v>
      </c>
      <c r="C755" s="11" t="s">
        <v>27</v>
      </c>
      <c r="D755" s="14" t="s">
        <v>20</v>
      </c>
      <c r="E755" s="12"/>
      <c r="F755" s="12">
        <v>500</v>
      </c>
      <c r="G755" s="90">
        <f t="shared" si="23"/>
        <v>0.90594480984218451</v>
      </c>
      <c r="H755" s="90">
        <v>551.91</v>
      </c>
      <c r="I755" s="13">
        <f t="shared" si="24"/>
        <v>-4792610</v>
      </c>
      <c r="J755" s="11" t="s">
        <v>177</v>
      </c>
      <c r="K755" s="11" t="s">
        <v>22</v>
      </c>
      <c r="L755" s="14" t="s">
        <v>1117</v>
      </c>
      <c r="M755" s="14" t="s">
        <v>81</v>
      </c>
      <c r="N755" s="14" t="s">
        <v>1128</v>
      </c>
      <c r="O755" s="14" t="s">
        <v>1062</v>
      </c>
      <c r="P755" s="74"/>
      <c r="Q755" s="6"/>
    </row>
    <row r="756" spans="1:17">
      <c r="A756" s="79">
        <v>43666</v>
      </c>
      <c r="B756" s="11" t="s">
        <v>875</v>
      </c>
      <c r="C756" s="11" t="s">
        <v>801</v>
      </c>
      <c r="D756" s="14" t="s">
        <v>20</v>
      </c>
      <c r="E756" s="12"/>
      <c r="F756" s="12">
        <v>5000</v>
      </c>
      <c r="G756" s="90">
        <f t="shared" si="23"/>
        <v>9.0594480984218446</v>
      </c>
      <c r="H756" s="90">
        <v>551.91</v>
      </c>
      <c r="I756" s="13">
        <f t="shared" si="24"/>
        <v>-4797610</v>
      </c>
      <c r="J756" s="11" t="s">
        <v>177</v>
      </c>
      <c r="K756" s="11" t="s">
        <v>22</v>
      </c>
      <c r="L756" s="14" t="s">
        <v>1117</v>
      </c>
      <c r="M756" s="14" t="s">
        <v>81</v>
      </c>
      <c r="N756" s="14" t="s">
        <v>1128</v>
      </c>
      <c r="O756" s="14" t="s">
        <v>1062</v>
      </c>
      <c r="P756" s="74"/>
      <c r="Q756" s="6"/>
    </row>
    <row r="757" spans="1:17">
      <c r="A757" s="79">
        <v>43666</v>
      </c>
      <c r="B757" s="11" t="s">
        <v>876</v>
      </c>
      <c r="C757" s="11" t="s">
        <v>27</v>
      </c>
      <c r="D757" s="14" t="s">
        <v>20</v>
      </c>
      <c r="E757" s="12"/>
      <c r="F757" s="12">
        <v>500</v>
      </c>
      <c r="G757" s="90">
        <f t="shared" si="23"/>
        <v>0.90594480984218451</v>
      </c>
      <c r="H757" s="90">
        <v>551.91</v>
      </c>
      <c r="I757" s="13">
        <f t="shared" si="24"/>
        <v>-4798110</v>
      </c>
      <c r="J757" s="11" t="s">
        <v>177</v>
      </c>
      <c r="K757" s="11" t="s">
        <v>22</v>
      </c>
      <c r="L757" s="14" t="s">
        <v>1117</v>
      </c>
      <c r="M757" s="14" t="s">
        <v>81</v>
      </c>
      <c r="N757" s="14" t="s">
        <v>1128</v>
      </c>
      <c r="O757" s="14" t="s">
        <v>1062</v>
      </c>
      <c r="P757" s="74"/>
      <c r="Q757" s="6"/>
    </row>
    <row r="758" spans="1:17">
      <c r="A758" s="79">
        <v>43666</v>
      </c>
      <c r="B758" s="11" t="s">
        <v>830</v>
      </c>
      <c r="C758" s="11" t="s">
        <v>801</v>
      </c>
      <c r="D758" s="14" t="s">
        <v>20</v>
      </c>
      <c r="E758" s="12"/>
      <c r="F758" s="12">
        <v>3000</v>
      </c>
      <c r="G758" s="90">
        <f t="shared" si="23"/>
        <v>5.4356688590531066</v>
      </c>
      <c r="H758" s="90">
        <v>551.91</v>
      </c>
      <c r="I758" s="13">
        <f t="shared" si="24"/>
        <v>-4801110</v>
      </c>
      <c r="J758" s="11" t="s">
        <v>177</v>
      </c>
      <c r="K758" s="11" t="s">
        <v>22</v>
      </c>
      <c r="L758" s="14" t="s">
        <v>1117</v>
      </c>
      <c r="M758" s="14" t="s">
        <v>81</v>
      </c>
      <c r="N758" s="14" t="s">
        <v>1128</v>
      </c>
      <c r="O758" s="14" t="s">
        <v>1062</v>
      </c>
      <c r="P758" s="74"/>
      <c r="Q758" s="6"/>
    </row>
    <row r="759" spans="1:17">
      <c r="A759" s="79">
        <v>43666</v>
      </c>
      <c r="B759" s="11" t="s">
        <v>877</v>
      </c>
      <c r="C759" s="11" t="s">
        <v>27</v>
      </c>
      <c r="D759" s="14" t="s">
        <v>20</v>
      </c>
      <c r="E759" s="12"/>
      <c r="F759" s="12">
        <v>500</v>
      </c>
      <c r="G759" s="90">
        <f t="shared" si="23"/>
        <v>0.90594480984218451</v>
      </c>
      <c r="H759" s="90">
        <v>551.91</v>
      </c>
      <c r="I759" s="13">
        <f t="shared" si="24"/>
        <v>-4801610</v>
      </c>
      <c r="J759" s="11" t="s">
        <v>177</v>
      </c>
      <c r="K759" s="11" t="s">
        <v>22</v>
      </c>
      <c r="L759" s="14" t="s">
        <v>1117</v>
      </c>
      <c r="M759" s="14" t="s">
        <v>81</v>
      </c>
      <c r="N759" s="14" t="s">
        <v>1128</v>
      </c>
      <c r="O759" s="14" t="s">
        <v>1062</v>
      </c>
      <c r="P759" s="74"/>
      <c r="Q759" s="6"/>
    </row>
    <row r="760" spans="1:17">
      <c r="A760" s="79">
        <v>43666</v>
      </c>
      <c r="B760" s="11" t="s">
        <v>878</v>
      </c>
      <c r="C760" s="11" t="s">
        <v>27</v>
      </c>
      <c r="D760" s="14" t="s">
        <v>20</v>
      </c>
      <c r="E760" s="12"/>
      <c r="F760" s="12">
        <v>500</v>
      </c>
      <c r="G760" s="90">
        <f t="shared" si="23"/>
        <v>0.90594480984218451</v>
      </c>
      <c r="H760" s="90">
        <v>551.91</v>
      </c>
      <c r="I760" s="13">
        <f t="shared" si="24"/>
        <v>-4802110</v>
      </c>
      <c r="J760" s="11" t="s">
        <v>177</v>
      </c>
      <c r="K760" s="11" t="s">
        <v>22</v>
      </c>
      <c r="L760" s="14" t="s">
        <v>1117</v>
      </c>
      <c r="M760" s="14" t="s">
        <v>81</v>
      </c>
      <c r="N760" s="14" t="s">
        <v>1128</v>
      </c>
      <c r="O760" s="14" t="s">
        <v>1062</v>
      </c>
      <c r="P760" s="74"/>
      <c r="Q760" s="6"/>
    </row>
    <row r="761" spans="1:17">
      <c r="A761" s="79">
        <v>43666</v>
      </c>
      <c r="B761" s="11" t="s">
        <v>836</v>
      </c>
      <c r="C761" s="11" t="s">
        <v>27</v>
      </c>
      <c r="D761" s="14" t="s">
        <v>20</v>
      </c>
      <c r="E761" s="12"/>
      <c r="F761" s="12">
        <v>500</v>
      </c>
      <c r="G761" s="90">
        <f t="shared" si="23"/>
        <v>0.90594480984218451</v>
      </c>
      <c r="H761" s="90">
        <v>551.91</v>
      </c>
      <c r="I761" s="13">
        <f t="shared" si="24"/>
        <v>-4802610</v>
      </c>
      <c r="J761" s="11" t="s">
        <v>177</v>
      </c>
      <c r="K761" s="11" t="s">
        <v>22</v>
      </c>
      <c r="L761" s="14" t="s">
        <v>1117</v>
      </c>
      <c r="M761" s="14" t="s">
        <v>81</v>
      </c>
      <c r="N761" s="14" t="s">
        <v>1128</v>
      </c>
      <c r="O761" s="14" t="s">
        <v>1062</v>
      </c>
      <c r="P761" s="74"/>
      <c r="Q761" s="6"/>
    </row>
    <row r="762" spans="1:17">
      <c r="A762" s="79">
        <v>43667</v>
      </c>
      <c r="B762" s="11" t="s">
        <v>57</v>
      </c>
      <c r="C762" s="11" t="s">
        <v>27</v>
      </c>
      <c r="D762" s="14" t="s">
        <v>20</v>
      </c>
      <c r="E762" s="12"/>
      <c r="F762" s="12">
        <v>3500</v>
      </c>
      <c r="G762" s="90">
        <f t="shared" si="23"/>
        <v>6.3416136688952909</v>
      </c>
      <c r="H762" s="90">
        <v>551.91</v>
      </c>
      <c r="I762" s="13">
        <f t="shared" si="24"/>
        <v>-4806110</v>
      </c>
      <c r="J762" s="14" t="s">
        <v>21</v>
      </c>
      <c r="K762" s="11" t="s">
        <v>22</v>
      </c>
      <c r="L762" s="14" t="s">
        <v>1117</v>
      </c>
      <c r="M762" s="14" t="s">
        <v>81</v>
      </c>
      <c r="N762" s="14" t="s">
        <v>1128</v>
      </c>
      <c r="O762" s="14" t="s">
        <v>1062</v>
      </c>
      <c r="P762" s="74"/>
      <c r="Q762" s="6"/>
    </row>
    <row r="763" spans="1:17">
      <c r="A763" s="79">
        <v>43667</v>
      </c>
      <c r="B763" s="14" t="s">
        <v>445</v>
      </c>
      <c r="C763" s="11" t="s">
        <v>27</v>
      </c>
      <c r="D763" s="14" t="s">
        <v>20</v>
      </c>
      <c r="E763" s="12"/>
      <c r="F763" s="12">
        <v>2000</v>
      </c>
      <c r="G763" s="90">
        <f t="shared" si="23"/>
        <v>3.623779239368738</v>
      </c>
      <c r="H763" s="90">
        <v>551.91</v>
      </c>
      <c r="I763" s="13">
        <f t="shared" si="24"/>
        <v>-4808110</v>
      </c>
      <c r="J763" s="14" t="s">
        <v>335</v>
      </c>
      <c r="K763" s="11" t="s">
        <v>83</v>
      </c>
      <c r="L763" s="14" t="s">
        <v>1117</v>
      </c>
      <c r="M763" s="14" t="s">
        <v>81</v>
      </c>
      <c r="N763" s="14" t="s">
        <v>1128</v>
      </c>
      <c r="O763" s="14" t="s">
        <v>1062</v>
      </c>
      <c r="P763" s="74"/>
      <c r="Q763" s="6"/>
    </row>
    <row r="764" spans="1:17">
      <c r="A764" s="79">
        <v>43667</v>
      </c>
      <c r="B764" s="14" t="s">
        <v>446</v>
      </c>
      <c r="C764" s="11" t="s">
        <v>27</v>
      </c>
      <c r="D764" s="14" t="s">
        <v>20</v>
      </c>
      <c r="E764" s="12"/>
      <c r="F764" s="12">
        <v>2000</v>
      </c>
      <c r="G764" s="90">
        <f t="shared" si="23"/>
        <v>3.623779239368738</v>
      </c>
      <c r="H764" s="90">
        <v>551.91</v>
      </c>
      <c r="I764" s="13">
        <f t="shared" si="24"/>
        <v>-4810110</v>
      </c>
      <c r="J764" s="14" t="s">
        <v>335</v>
      </c>
      <c r="K764" s="11" t="s">
        <v>83</v>
      </c>
      <c r="L764" s="14" t="s">
        <v>1117</v>
      </c>
      <c r="M764" s="14" t="s">
        <v>81</v>
      </c>
      <c r="N764" s="14" t="s">
        <v>1128</v>
      </c>
      <c r="O764" s="14" t="s">
        <v>1062</v>
      </c>
      <c r="P764" s="74"/>
      <c r="Q764" s="6"/>
    </row>
    <row r="765" spans="1:17">
      <c r="A765" s="79">
        <v>43667</v>
      </c>
      <c r="B765" s="14" t="s">
        <v>447</v>
      </c>
      <c r="C765" s="11" t="s">
        <v>27</v>
      </c>
      <c r="D765" s="14" t="s">
        <v>20</v>
      </c>
      <c r="E765" s="12"/>
      <c r="F765" s="12">
        <v>2000</v>
      </c>
      <c r="G765" s="90">
        <f t="shared" si="23"/>
        <v>3.623779239368738</v>
      </c>
      <c r="H765" s="90">
        <v>551.91</v>
      </c>
      <c r="I765" s="13">
        <f t="shared" si="24"/>
        <v>-4812110</v>
      </c>
      <c r="J765" s="14" t="s">
        <v>335</v>
      </c>
      <c r="K765" s="11" t="s">
        <v>83</v>
      </c>
      <c r="L765" s="14" t="s">
        <v>1117</v>
      </c>
      <c r="M765" s="14" t="s">
        <v>81</v>
      </c>
      <c r="N765" s="14" t="s">
        <v>1128</v>
      </c>
      <c r="O765" s="14" t="s">
        <v>1062</v>
      </c>
      <c r="P765" s="74"/>
      <c r="Q765" s="6"/>
    </row>
    <row r="766" spans="1:17">
      <c r="A766" s="79">
        <v>43667</v>
      </c>
      <c r="B766" s="14" t="s">
        <v>448</v>
      </c>
      <c r="C766" s="11" t="s">
        <v>27</v>
      </c>
      <c r="D766" s="14" t="s">
        <v>20</v>
      </c>
      <c r="E766" s="12"/>
      <c r="F766" s="12">
        <v>2000</v>
      </c>
      <c r="G766" s="90">
        <f t="shared" si="23"/>
        <v>3.623779239368738</v>
      </c>
      <c r="H766" s="90">
        <v>551.91</v>
      </c>
      <c r="I766" s="13">
        <f t="shared" si="24"/>
        <v>-4814110</v>
      </c>
      <c r="J766" s="14" t="s">
        <v>335</v>
      </c>
      <c r="K766" s="11" t="s">
        <v>83</v>
      </c>
      <c r="L766" s="14" t="s">
        <v>1117</v>
      </c>
      <c r="M766" s="14" t="s">
        <v>81</v>
      </c>
      <c r="N766" s="14" t="s">
        <v>1128</v>
      </c>
      <c r="O766" s="14" t="s">
        <v>1062</v>
      </c>
      <c r="P766" s="74"/>
      <c r="Q766" s="6"/>
    </row>
    <row r="767" spans="1:17">
      <c r="A767" s="79">
        <v>43667</v>
      </c>
      <c r="B767" s="14" t="s">
        <v>449</v>
      </c>
      <c r="C767" s="11" t="s">
        <v>27</v>
      </c>
      <c r="D767" s="14" t="s">
        <v>20</v>
      </c>
      <c r="E767" s="12"/>
      <c r="F767" s="12">
        <v>1000</v>
      </c>
      <c r="G767" s="90">
        <f t="shared" si="23"/>
        <v>1.811889619684369</v>
      </c>
      <c r="H767" s="90">
        <v>551.91</v>
      </c>
      <c r="I767" s="13">
        <f t="shared" si="24"/>
        <v>-4815110</v>
      </c>
      <c r="J767" s="14" t="s">
        <v>335</v>
      </c>
      <c r="K767" s="11" t="s">
        <v>83</v>
      </c>
      <c r="L767" s="14" t="s">
        <v>1117</v>
      </c>
      <c r="M767" s="14" t="s">
        <v>81</v>
      </c>
      <c r="N767" s="14" t="s">
        <v>1128</v>
      </c>
      <c r="O767" s="14" t="s">
        <v>1062</v>
      </c>
      <c r="P767" s="74"/>
      <c r="Q767" s="6"/>
    </row>
    <row r="768" spans="1:17">
      <c r="A768" s="79">
        <v>43667</v>
      </c>
      <c r="B768" s="11" t="s">
        <v>879</v>
      </c>
      <c r="C768" s="11" t="s">
        <v>27</v>
      </c>
      <c r="D768" s="14" t="s">
        <v>20</v>
      </c>
      <c r="E768" s="12"/>
      <c r="F768" s="12">
        <v>500</v>
      </c>
      <c r="G768" s="90">
        <f t="shared" si="23"/>
        <v>0.90594480984218451</v>
      </c>
      <c r="H768" s="90">
        <v>551.91</v>
      </c>
      <c r="I768" s="13">
        <f t="shared" si="24"/>
        <v>-4815610</v>
      </c>
      <c r="J768" s="11" t="s">
        <v>177</v>
      </c>
      <c r="K768" s="11" t="s">
        <v>22</v>
      </c>
      <c r="L768" s="14" t="s">
        <v>1117</v>
      </c>
      <c r="M768" s="14" t="s">
        <v>81</v>
      </c>
      <c r="N768" s="14" t="s">
        <v>1128</v>
      </c>
      <c r="O768" s="14" t="s">
        <v>1062</v>
      </c>
      <c r="P768" s="74"/>
      <c r="Q768" s="6"/>
    </row>
    <row r="769" spans="1:17">
      <c r="A769" s="79">
        <v>43667</v>
      </c>
      <c r="B769" s="11" t="s">
        <v>880</v>
      </c>
      <c r="C769" s="11" t="s">
        <v>27</v>
      </c>
      <c r="D769" s="14" t="s">
        <v>20</v>
      </c>
      <c r="E769" s="12"/>
      <c r="F769" s="12">
        <v>500</v>
      </c>
      <c r="G769" s="90">
        <f t="shared" si="23"/>
        <v>0.90594480984218451</v>
      </c>
      <c r="H769" s="90">
        <v>551.91</v>
      </c>
      <c r="I769" s="13">
        <f t="shared" si="24"/>
        <v>-4816110</v>
      </c>
      <c r="J769" s="11" t="s">
        <v>177</v>
      </c>
      <c r="K769" s="11" t="s">
        <v>22</v>
      </c>
      <c r="L769" s="14" t="s">
        <v>1117</v>
      </c>
      <c r="M769" s="14" t="s">
        <v>81</v>
      </c>
      <c r="N769" s="14" t="s">
        <v>1128</v>
      </c>
      <c r="O769" s="14" t="s">
        <v>1062</v>
      </c>
      <c r="P769" s="74"/>
      <c r="Q769" s="6"/>
    </row>
    <row r="770" spans="1:17">
      <c r="A770" s="79">
        <v>43667</v>
      </c>
      <c r="B770" s="11" t="s">
        <v>881</v>
      </c>
      <c r="C770" s="11" t="s">
        <v>27</v>
      </c>
      <c r="D770" s="14" t="s">
        <v>20</v>
      </c>
      <c r="E770" s="12"/>
      <c r="F770" s="12">
        <v>500</v>
      </c>
      <c r="G770" s="90">
        <f t="shared" si="23"/>
        <v>0.90594480984218451</v>
      </c>
      <c r="H770" s="90">
        <v>551.91</v>
      </c>
      <c r="I770" s="13">
        <f t="shared" si="24"/>
        <v>-4816610</v>
      </c>
      <c r="J770" s="11" t="s">
        <v>177</v>
      </c>
      <c r="K770" s="11" t="s">
        <v>22</v>
      </c>
      <c r="L770" s="14" t="s">
        <v>1117</v>
      </c>
      <c r="M770" s="14" t="s">
        <v>81</v>
      </c>
      <c r="N770" s="14" t="s">
        <v>1128</v>
      </c>
      <c r="O770" s="14" t="s">
        <v>1062</v>
      </c>
      <c r="P770" s="74"/>
      <c r="Q770" s="6"/>
    </row>
    <row r="771" spans="1:17">
      <c r="A771" s="79">
        <v>43667</v>
      </c>
      <c r="B771" s="11" t="s">
        <v>882</v>
      </c>
      <c r="C771" s="11" t="s">
        <v>27</v>
      </c>
      <c r="D771" s="14" t="s">
        <v>20</v>
      </c>
      <c r="E771" s="12"/>
      <c r="F771" s="12">
        <v>500</v>
      </c>
      <c r="G771" s="90">
        <f t="shared" si="23"/>
        <v>0.90594480984218451</v>
      </c>
      <c r="H771" s="90">
        <v>551.91</v>
      </c>
      <c r="I771" s="13">
        <f t="shared" si="24"/>
        <v>-4817110</v>
      </c>
      <c r="J771" s="11" t="s">
        <v>177</v>
      </c>
      <c r="K771" s="11" t="s">
        <v>22</v>
      </c>
      <c r="L771" s="14" t="s">
        <v>1117</v>
      </c>
      <c r="M771" s="14" t="s">
        <v>81</v>
      </c>
      <c r="N771" s="14" t="s">
        <v>1128</v>
      </c>
      <c r="O771" s="14" t="s">
        <v>1062</v>
      </c>
      <c r="P771" s="74"/>
      <c r="Q771" s="6"/>
    </row>
    <row r="772" spans="1:17">
      <c r="A772" s="79">
        <v>43667</v>
      </c>
      <c r="B772" s="11" t="s">
        <v>883</v>
      </c>
      <c r="C772" s="11" t="s">
        <v>801</v>
      </c>
      <c r="D772" s="14" t="s">
        <v>20</v>
      </c>
      <c r="E772" s="12"/>
      <c r="F772" s="12">
        <v>4000</v>
      </c>
      <c r="G772" s="90">
        <f t="shared" si="23"/>
        <v>7.2475584787374761</v>
      </c>
      <c r="H772" s="90">
        <v>551.91</v>
      </c>
      <c r="I772" s="13">
        <f t="shared" si="24"/>
        <v>-4821110</v>
      </c>
      <c r="J772" s="11" t="s">
        <v>177</v>
      </c>
      <c r="K772" s="11" t="s">
        <v>22</v>
      </c>
      <c r="L772" s="14" t="s">
        <v>1117</v>
      </c>
      <c r="M772" s="14" t="s">
        <v>81</v>
      </c>
      <c r="N772" s="14" t="s">
        <v>1128</v>
      </c>
      <c r="O772" s="14" t="s">
        <v>1062</v>
      </c>
      <c r="P772" s="74"/>
      <c r="Q772" s="6"/>
    </row>
    <row r="773" spans="1:17">
      <c r="A773" s="79">
        <v>43667</v>
      </c>
      <c r="B773" s="11" t="s">
        <v>884</v>
      </c>
      <c r="C773" s="11" t="s">
        <v>27</v>
      </c>
      <c r="D773" s="14" t="s">
        <v>20</v>
      </c>
      <c r="E773" s="12"/>
      <c r="F773" s="12">
        <v>500</v>
      </c>
      <c r="G773" s="90">
        <f t="shared" si="23"/>
        <v>0.90594480984218451</v>
      </c>
      <c r="H773" s="90">
        <v>551.91</v>
      </c>
      <c r="I773" s="13">
        <f t="shared" si="24"/>
        <v>-4821610</v>
      </c>
      <c r="J773" s="11" t="s">
        <v>177</v>
      </c>
      <c r="K773" s="11" t="s">
        <v>22</v>
      </c>
      <c r="L773" s="14" t="s">
        <v>1117</v>
      </c>
      <c r="M773" s="14" t="s">
        <v>81</v>
      </c>
      <c r="N773" s="14" t="s">
        <v>1128</v>
      </c>
      <c r="O773" s="14" t="s">
        <v>1062</v>
      </c>
      <c r="P773" s="74"/>
      <c r="Q773" s="6"/>
    </row>
    <row r="774" spans="1:17">
      <c r="A774" s="79">
        <v>43667</v>
      </c>
      <c r="B774" s="11" t="s">
        <v>885</v>
      </c>
      <c r="C774" s="11" t="s">
        <v>27</v>
      </c>
      <c r="D774" s="14" t="s">
        <v>20</v>
      </c>
      <c r="E774" s="12"/>
      <c r="F774" s="12">
        <v>500</v>
      </c>
      <c r="G774" s="90">
        <f t="shared" si="23"/>
        <v>0.90594480984218451</v>
      </c>
      <c r="H774" s="90">
        <v>551.91</v>
      </c>
      <c r="I774" s="13">
        <f t="shared" si="24"/>
        <v>-4822110</v>
      </c>
      <c r="J774" s="11" t="s">
        <v>177</v>
      </c>
      <c r="K774" s="11" t="s">
        <v>22</v>
      </c>
      <c r="L774" s="14" t="s">
        <v>1117</v>
      </c>
      <c r="M774" s="14" t="s">
        <v>81</v>
      </c>
      <c r="N774" s="14" t="s">
        <v>1128</v>
      </c>
      <c r="O774" s="14" t="s">
        <v>1062</v>
      </c>
      <c r="P774" s="74"/>
      <c r="Q774" s="6"/>
    </row>
    <row r="775" spans="1:17">
      <c r="A775" s="79">
        <v>43667</v>
      </c>
      <c r="B775" s="11" t="s">
        <v>886</v>
      </c>
      <c r="C775" s="11" t="s">
        <v>27</v>
      </c>
      <c r="D775" s="14" t="s">
        <v>20</v>
      </c>
      <c r="E775" s="12"/>
      <c r="F775" s="12">
        <v>500</v>
      </c>
      <c r="G775" s="90">
        <f t="shared" si="23"/>
        <v>0.90594480984218451</v>
      </c>
      <c r="H775" s="90">
        <v>551.91</v>
      </c>
      <c r="I775" s="13">
        <f t="shared" si="24"/>
        <v>-4822610</v>
      </c>
      <c r="J775" s="11" t="s">
        <v>177</v>
      </c>
      <c r="K775" s="11" t="s">
        <v>22</v>
      </c>
      <c r="L775" s="14" t="s">
        <v>1117</v>
      </c>
      <c r="M775" s="14" t="s">
        <v>81</v>
      </c>
      <c r="N775" s="14" t="s">
        <v>1128</v>
      </c>
      <c r="O775" s="14" t="s">
        <v>1062</v>
      </c>
      <c r="P775" s="74"/>
      <c r="Q775" s="6"/>
    </row>
    <row r="776" spans="1:17">
      <c r="A776" s="79">
        <v>43667</v>
      </c>
      <c r="B776" s="11" t="s">
        <v>887</v>
      </c>
      <c r="C776" s="11" t="s">
        <v>27</v>
      </c>
      <c r="D776" s="14" t="s">
        <v>20</v>
      </c>
      <c r="E776" s="12"/>
      <c r="F776" s="12">
        <v>500</v>
      </c>
      <c r="G776" s="90">
        <f t="shared" si="23"/>
        <v>0.90594480984218451</v>
      </c>
      <c r="H776" s="90">
        <v>551.91</v>
      </c>
      <c r="I776" s="13">
        <f t="shared" si="24"/>
        <v>-4823110</v>
      </c>
      <c r="J776" s="11" t="s">
        <v>177</v>
      </c>
      <c r="K776" s="11" t="s">
        <v>22</v>
      </c>
      <c r="L776" s="14" t="s">
        <v>1117</v>
      </c>
      <c r="M776" s="14" t="s">
        <v>81</v>
      </c>
      <c r="N776" s="14" t="s">
        <v>1128</v>
      </c>
      <c r="O776" s="14" t="s">
        <v>1062</v>
      </c>
      <c r="P776" s="74"/>
      <c r="Q776" s="6"/>
    </row>
    <row r="777" spans="1:17">
      <c r="A777" s="79">
        <v>43667</v>
      </c>
      <c r="B777" s="14" t="s">
        <v>1114</v>
      </c>
      <c r="C777" s="11" t="s">
        <v>141</v>
      </c>
      <c r="D777" s="14" t="s">
        <v>172</v>
      </c>
      <c r="E777" s="18"/>
      <c r="F777" s="18">
        <v>29780</v>
      </c>
      <c r="G777" s="90">
        <f t="shared" si="23"/>
        <v>52.53687107473008</v>
      </c>
      <c r="H777" s="90">
        <v>566.84</v>
      </c>
      <c r="I777" s="13">
        <f t="shared" si="24"/>
        <v>-4852890</v>
      </c>
      <c r="J777" s="14" t="s">
        <v>501</v>
      </c>
      <c r="K777" s="14" t="s">
        <v>80</v>
      </c>
      <c r="L777" s="14" t="s">
        <v>1197</v>
      </c>
      <c r="M777" s="14" t="s">
        <v>81</v>
      </c>
      <c r="N777" s="14" t="s">
        <v>1128</v>
      </c>
      <c r="O777" s="14" t="s">
        <v>1063</v>
      </c>
      <c r="P777" s="74"/>
      <c r="Q777" s="6"/>
    </row>
    <row r="778" spans="1:17">
      <c r="A778" s="79">
        <v>43668</v>
      </c>
      <c r="B778" s="14" t="s">
        <v>1115</v>
      </c>
      <c r="C778" s="11" t="s">
        <v>141</v>
      </c>
      <c r="D778" s="14" t="s">
        <v>172</v>
      </c>
      <c r="E778" s="18"/>
      <c r="F778" s="18">
        <v>57048.51</v>
      </c>
      <c r="G778" s="90">
        <f t="shared" si="23"/>
        <v>100.64305624162022</v>
      </c>
      <c r="H778" s="90">
        <v>566.84</v>
      </c>
      <c r="I778" s="13">
        <f t="shared" si="24"/>
        <v>-4909938.51</v>
      </c>
      <c r="J778" s="14" t="s">
        <v>501</v>
      </c>
      <c r="K778" s="14" t="s">
        <v>80</v>
      </c>
      <c r="L778" s="14" t="s">
        <v>1197</v>
      </c>
      <c r="M778" s="14" t="s">
        <v>81</v>
      </c>
      <c r="N778" s="14" t="s">
        <v>1128</v>
      </c>
      <c r="O778" s="14" t="s">
        <v>1063</v>
      </c>
      <c r="P778" s="74"/>
      <c r="Q778" s="6"/>
    </row>
    <row r="779" spans="1:17">
      <c r="A779" s="79">
        <v>43668</v>
      </c>
      <c r="B779" s="11" t="s">
        <v>60</v>
      </c>
      <c r="C779" s="11" t="s">
        <v>27</v>
      </c>
      <c r="D779" s="14" t="s">
        <v>20</v>
      </c>
      <c r="E779" s="12"/>
      <c r="F779" s="12">
        <v>500</v>
      </c>
      <c r="G779" s="90">
        <f t="shared" si="23"/>
        <v>0.90594480984218451</v>
      </c>
      <c r="H779" s="90">
        <v>551.91</v>
      </c>
      <c r="I779" s="13">
        <f t="shared" si="24"/>
        <v>-4910438.51</v>
      </c>
      <c r="J779" s="14" t="s">
        <v>21</v>
      </c>
      <c r="K779" s="11" t="s">
        <v>22</v>
      </c>
      <c r="L779" s="14" t="s">
        <v>1117</v>
      </c>
      <c r="M779" s="14" t="s">
        <v>81</v>
      </c>
      <c r="N779" s="14" t="s">
        <v>1128</v>
      </c>
      <c r="O779" s="14" t="s">
        <v>1062</v>
      </c>
      <c r="P779" s="74"/>
      <c r="Q779" s="6"/>
    </row>
    <row r="780" spans="1:17">
      <c r="A780" s="79">
        <v>43668</v>
      </c>
      <c r="B780" s="11" t="s">
        <v>61</v>
      </c>
      <c r="C780" s="11" t="s">
        <v>27</v>
      </c>
      <c r="D780" s="14" t="s">
        <v>20</v>
      </c>
      <c r="E780" s="12"/>
      <c r="F780" s="12">
        <v>20000</v>
      </c>
      <c r="G780" s="90">
        <f t="shared" ref="G780:G843" si="25">+F780/H780</f>
        <v>36.237792393687378</v>
      </c>
      <c r="H780" s="90">
        <v>551.91</v>
      </c>
      <c r="I780" s="13">
        <f t="shared" si="24"/>
        <v>-4930438.51</v>
      </c>
      <c r="J780" s="14" t="s">
        <v>21</v>
      </c>
      <c r="K780" s="11" t="s">
        <v>1092</v>
      </c>
      <c r="L780" s="14" t="s">
        <v>1117</v>
      </c>
      <c r="M780" s="14" t="s">
        <v>81</v>
      </c>
      <c r="N780" s="14" t="s">
        <v>1128</v>
      </c>
      <c r="O780" s="14" t="s">
        <v>1063</v>
      </c>
      <c r="P780" s="74"/>
      <c r="Q780" s="6"/>
    </row>
    <row r="781" spans="1:17">
      <c r="A781" s="79">
        <v>43668</v>
      </c>
      <c r="B781" s="11" t="s">
        <v>62</v>
      </c>
      <c r="C781" s="11" t="s">
        <v>27</v>
      </c>
      <c r="D781" s="14" t="s">
        <v>20</v>
      </c>
      <c r="E781" s="12"/>
      <c r="F781" s="12">
        <v>3000</v>
      </c>
      <c r="G781" s="90">
        <f t="shared" si="25"/>
        <v>5.4356688590531066</v>
      </c>
      <c r="H781" s="90">
        <v>551.91</v>
      </c>
      <c r="I781" s="13">
        <f t="shared" si="24"/>
        <v>-4933438.51</v>
      </c>
      <c r="J781" s="14" t="s">
        <v>21</v>
      </c>
      <c r="K781" s="11" t="s">
        <v>22</v>
      </c>
      <c r="L781" s="14" t="s">
        <v>1117</v>
      </c>
      <c r="M781" s="14" t="s">
        <v>81</v>
      </c>
      <c r="N781" s="14" t="s">
        <v>1128</v>
      </c>
      <c r="O781" s="14" t="s">
        <v>1062</v>
      </c>
      <c r="P781" s="74"/>
      <c r="Q781" s="6"/>
    </row>
    <row r="782" spans="1:17">
      <c r="A782" s="79">
        <v>43668</v>
      </c>
      <c r="B782" s="11" t="s">
        <v>1093</v>
      </c>
      <c r="C782" s="11" t="s">
        <v>119</v>
      </c>
      <c r="D782" s="14" t="s">
        <v>20</v>
      </c>
      <c r="E782" s="12"/>
      <c r="F782" s="12">
        <v>90000</v>
      </c>
      <c r="G782" s="90">
        <f t="shared" si="25"/>
        <v>163.07006577159319</v>
      </c>
      <c r="H782" s="90">
        <v>551.91</v>
      </c>
      <c r="I782" s="13">
        <f t="shared" si="24"/>
        <v>-5023438.51</v>
      </c>
      <c r="J782" s="14" t="s">
        <v>21</v>
      </c>
      <c r="K782" s="11">
        <v>98</v>
      </c>
      <c r="L782" s="14" t="s">
        <v>1117</v>
      </c>
      <c r="M782" s="14" t="s">
        <v>81</v>
      </c>
      <c r="N782" s="14" t="s">
        <v>1128</v>
      </c>
      <c r="O782" s="14" t="s">
        <v>1063</v>
      </c>
      <c r="P782" s="74"/>
      <c r="Q782" s="6"/>
    </row>
    <row r="783" spans="1:17">
      <c r="A783" s="79">
        <v>43668</v>
      </c>
      <c r="B783" s="11" t="s">
        <v>47</v>
      </c>
      <c r="C783" s="11" t="s">
        <v>119</v>
      </c>
      <c r="D783" s="14" t="s">
        <v>20</v>
      </c>
      <c r="E783" s="12"/>
      <c r="F783" s="12">
        <v>60000</v>
      </c>
      <c r="G783" s="90">
        <f t="shared" si="25"/>
        <v>108.71337718106214</v>
      </c>
      <c r="H783" s="90">
        <v>551.91</v>
      </c>
      <c r="I783" s="13">
        <f t="shared" si="24"/>
        <v>-5083438.51</v>
      </c>
      <c r="J783" s="14" t="s">
        <v>21</v>
      </c>
      <c r="K783" s="11" t="s">
        <v>22</v>
      </c>
      <c r="L783" s="14" t="s">
        <v>1117</v>
      </c>
      <c r="M783" s="14" t="s">
        <v>81</v>
      </c>
      <c r="N783" s="14" t="s">
        <v>1128</v>
      </c>
      <c r="O783" s="14" t="s">
        <v>1062</v>
      </c>
      <c r="P783" s="74"/>
      <c r="Q783" s="6"/>
    </row>
    <row r="784" spans="1:17">
      <c r="A784" s="79">
        <v>43668</v>
      </c>
      <c r="B784" s="11" t="s">
        <v>90</v>
      </c>
      <c r="C784" s="11" t="s">
        <v>27</v>
      </c>
      <c r="D784" s="11" t="s">
        <v>78</v>
      </c>
      <c r="E784" s="12"/>
      <c r="F784" s="12">
        <v>1000</v>
      </c>
      <c r="G784" s="90">
        <f t="shared" si="25"/>
        <v>1.7600675865953253</v>
      </c>
      <c r="H784" s="90">
        <v>568.16</v>
      </c>
      <c r="I784" s="13">
        <f t="shared" si="24"/>
        <v>-5084438.51</v>
      </c>
      <c r="J784" s="11" t="s">
        <v>79</v>
      </c>
      <c r="K784" s="11" t="s">
        <v>83</v>
      </c>
      <c r="L784" s="14" t="s">
        <v>1118</v>
      </c>
      <c r="M784" s="14" t="s">
        <v>81</v>
      </c>
      <c r="N784" s="14" t="s">
        <v>1128</v>
      </c>
      <c r="O784" s="14" t="s">
        <v>1062</v>
      </c>
      <c r="P784" s="74"/>
      <c r="Q784" s="6"/>
    </row>
    <row r="785" spans="1:17">
      <c r="A785" s="79">
        <v>43668</v>
      </c>
      <c r="B785" s="11" t="s">
        <v>91</v>
      </c>
      <c r="C785" s="11" t="s">
        <v>27</v>
      </c>
      <c r="D785" s="11" t="s">
        <v>78</v>
      </c>
      <c r="E785" s="12"/>
      <c r="F785" s="12">
        <v>12000</v>
      </c>
      <c r="G785" s="90">
        <f t="shared" si="25"/>
        <v>21.120811039143906</v>
      </c>
      <c r="H785" s="90">
        <v>568.16</v>
      </c>
      <c r="I785" s="13">
        <f t="shared" si="24"/>
        <v>-5096438.51</v>
      </c>
      <c r="J785" s="11" t="s">
        <v>79</v>
      </c>
      <c r="K785" s="11" t="s">
        <v>1094</v>
      </c>
      <c r="L785" s="14" t="s">
        <v>1118</v>
      </c>
      <c r="M785" s="14" t="s">
        <v>81</v>
      </c>
      <c r="N785" s="14" t="s">
        <v>1128</v>
      </c>
      <c r="O785" s="14" t="s">
        <v>1063</v>
      </c>
      <c r="P785" s="74"/>
      <c r="Q785" s="6"/>
    </row>
    <row r="786" spans="1:17">
      <c r="A786" s="79">
        <v>43668</v>
      </c>
      <c r="B786" s="11" t="s">
        <v>92</v>
      </c>
      <c r="C786" s="11" t="s">
        <v>27</v>
      </c>
      <c r="D786" s="11" t="s">
        <v>78</v>
      </c>
      <c r="E786" s="12"/>
      <c r="F786" s="12">
        <v>1000</v>
      </c>
      <c r="G786" s="90">
        <f t="shared" si="25"/>
        <v>1.7600675865953253</v>
      </c>
      <c r="H786" s="90">
        <v>568.16</v>
      </c>
      <c r="I786" s="13">
        <f t="shared" si="24"/>
        <v>-5097438.51</v>
      </c>
      <c r="J786" s="11" t="s">
        <v>79</v>
      </c>
      <c r="K786" s="11" t="s">
        <v>83</v>
      </c>
      <c r="L786" s="14" t="s">
        <v>1118</v>
      </c>
      <c r="M786" s="14" t="s">
        <v>81</v>
      </c>
      <c r="N786" s="14" t="s">
        <v>1128</v>
      </c>
      <c r="O786" s="14" t="s">
        <v>1062</v>
      </c>
      <c r="P786" s="74"/>
      <c r="Q786" s="6"/>
    </row>
    <row r="787" spans="1:17">
      <c r="A787" s="79">
        <v>43668</v>
      </c>
      <c r="B787" s="14" t="s">
        <v>1050</v>
      </c>
      <c r="C787" s="14" t="s">
        <v>82</v>
      </c>
      <c r="D787" s="11" t="s">
        <v>78</v>
      </c>
      <c r="E787" s="15"/>
      <c r="F787" s="15">
        <v>66000</v>
      </c>
      <c r="G787" s="90">
        <f t="shared" si="25"/>
        <v>116.16446071529147</v>
      </c>
      <c r="H787" s="90">
        <v>568.16</v>
      </c>
      <c r="I787" s="13">
        <f t="shared" si="24"/>
        <v>-5163438.51</v>
      </c>
      <c r="J787" s="14" t="s">
        <v>38</v>
      </c>
      <c r="K787" s="14" t="s">
        <v>80</v>
      </c>
      <c r="L787" s="14" t="s">
        <v>1118</v>
      </c>
      <c r="M787" s="14" t="s">
        <v>81</v>
      </c>
      <c r="N787" s="14" t="s">
        <v>1128</v>
      </c>
      <c r="O787" s="14" t="s">
        <v>1063</v>
      </c>
      <c r="P787" s="74"/>
      <c r="Q787" s="6"/>
    </row>
    <row r="788" spans="1:17">
      <c r="A788" s="79">
        <v>43668</v>
      </c>
      <c r="B788" s="14" t="s">
        <v>188</v>
      </c>
      <c r="C788" s="14" t="s">
        <v>82</v>
      </c>
      <c r="D788" s="11" t="s">
        <v>78</v>
      </c>
      <c r="E788" s="15"/>
      <c r="F788" s="15">
        <v>143000</v>
      </c>
      <c r="G788" s="90">
        <f t="shared" si="25"/>
        <v>251.68966488313151</v>
      </c>
      <c r="H788" s="90">
        <v>568.16</v>
      </c>
      <c r="I788" s="13">
        <f t="shared" si="24"/>
        <v>-5306438.51</v>
      </c>
      <c r="J788" s="14" t="s">
        <v>38</v>
      </c>
      <c r="K788" s="14" t="s">
        <v>80</v>
      </c>
      <c r="L788" s="14" t="s">
        <v>1118</v>
      </c>
      <c r="M788" s="14" t="s">
        <v>81</v>
      </c>
      <c r="N788" s="14" t="s">
        <v>1128</v>
      </c>
      <c r="O788" s="14" t="s">
        <v>1063</v>
      </c>
      <c r="P788" s="74"/>
      <c r="Q788" s="6"/>
    </row>
    <row r="789" spans="1:17">
      <c r="A789" s="79">
        <v>43668</v>
      </c>
      <c r="B789" s="11" t="s">
        <v>235</v>
      </c>
      <c r="C789" s="11" t="s">
        <v>27</v>
      </c>
      <c r="D789" s="11" t="s">
        <v>78</v>
      </c>
      <c r="E789" s="12"/>
      <c r="F789" s="12">
        <v>1000</v>
      </c>
      <c r="G789" s="90">
        <f t="shared" si="25"/>
        <v>1.7600675865953253</v>
      </c>
      <c r="H789" s="90">
        <v>568.16</v>
      </c>
      <c r="I789" s="13">
        <f t="shared" si="24"/>
        <v>-5307438.51</v>
      </c>
      <c r="J789" s="11" t="s">
        <v>186</v>
      </c>
      <c r="K789" s="11" t="s">
        <v>83</v>
      </c>
      <c r="L789" s="14" t="s">
        <v>1118</v>
      </c>
      <c r="M789" s="14" t="s">
        <v>81</v>
      </c>
      <c r="N789" s="14" t="s">
        <v>1128</v>
      </c>
      <c r="O789" s="14" t="s">
        <v>1062</v>
      </c>
      <c r="P789" s="74"/>
      <c r="Q789" s="6"/>
    </row>
    <row r="790" spans="1:17">
      <c r="A790" s="79">
        <v>43668</v>
      </c>
      <c r="B790" s="11" t="s">
        <v>236</v>
      </c>
      <c r="C790" s="11" t="s">
        <v>27</v>
      </c>
      <c r="D790" s="11" t="s">
        <v>78</v>
      </c>
      <c r="E790" s="12"/>
      <c r="F790" s="12">
        <v>1000</v>
      </c>
      <c r="G790" s="90">
        <f t="shared" si="25"/>
        <v>1.7600675865953253</v>
      </c>
      <c r="H790" s="90">
        <v>568.16</v>
      </c>
      <c r="I790" s="13">
        <f t="shared" si="24"/>
        <v>-5308438.51</v>
      </c>
      <c r="J790" s="11" t="s">
        <v>186</v>
      </c>
      <c r="K790" s="11" t="s">
        <v>83</v>
      </c>
      <c r="L790" s="14" t="s">
        <v>1118</v>
      </c>
      <c r="M790" s="14" t="s">
        <v>81</v>
      </c>
      <c r="N790" s="14" t="s">
        <v>1128</v>
      </c>
      <c r="O790" s="14" t="s">
        <v>1062</v>
      </c>
      <c r="P790" s="74"/>
      <c r="Q790" s="6"/>
    </row>
    <row r="791" spans="1:17">
      <c r="A791" s="79">
        <v>43668</v>
      </c>
      <c r="B791" s="14" t="s">
        <v>450</v>
      </c>
      <c r="C791" s="11" t="s">
        <v>27</v>
      </c>
      <c r="D791" s="14" t="s">
        <v>20</v>
      </c>
      <c r="E791" s="12"/>
      <c r="F791" s="12">
        <v>2000</v>
      </c>
      <c r="G791" s="90">
        <f t="shared" si="25"/>
        <v>3.623779239368738</v>
      </c>
      <c r="H791" s="90">
        <v>551.91</v>
      </c>
      <c r="I791" s="13">
        <f t="shared" si="24"/>
        <v>-5310438.51</v>
      </c>
      <c r="J791" s="14" t="s">
        <v>335</v>
      </c>
      <c r="K791" s="11" t="s">
        <v>83</v>
      </c>
      <c r="L791" s="14" t="s">
        <v>1117</v>
      </c>
      <c r="M791" s="14" t="s">
        <v>81</v>
      </c>
      <c r="N791" s="14" t="s">
        <v>1128</v>
      </c>
      <c r="O791" s="14" t="s">
        <v>1062</v>
      </c>
      <c r="P791" s="74"/>
      <c r="Q791" s="6"/>
    </row>
    <row r="792" spans="1:17">
      <c r="A792" s="79">
        <v>43668</v>
      </c>
      <c r="B792" s="14" t="s">
        <v>451</v>
      </c>
      <c r="C792" s="11" t="s">
        <v>27</v>
      </c>
      <c r="D792" s="14" t="s">
        <v>20</v>
      </c>
      <c r="E792" s="12"/>
      <c r="F792" s="12">
        <v>2000</v>
      </c>
      <c r="G792" s="90">
        <f t="shared" si="25"/>
        <v>3.623779239368738</v>
      </c>
      <c r="H792" s="90">
        <v>551.91</v>
      </c>
      <c r="I792" s="13">
        <f t="shared" si="24"/>
        <v>-5312438.51</v>
      </c>
      <c r="J792" s="14" t="s">
        <v>335</v>
      </c>
      <c r="K792" s="11" t="s">
        <v>83</v>
      </c>
      <c r="L792" s="14" t="s">
        <v>1117</v>
      </c>
      <c r="M792" s="14" t="s">
        <v>81</v>
      </c>
      <c r="N792" s="14" t="s">
        <v>1128</v>
      </c>
      <c r="O792" s="14" t="s">
        <v>1062</v>
      </c>
      <c r="P792" s="74"/>
      <c r="Q792" s="6"/>
    </row>
    <row r="793" spans="1:17">
      <c r="A793" s="79">
        <v>43668</v>
      </c>
      <c r="B793" s="14" t="s">
        <v>452</v>
      </c>
      <c r="C793" s="11" t="s">
        <v>27</v>
      </c>
      <c r="D793" s="14" t="s">
        <v>20</v>
      </c>
      <c r="E793" s="12"/>
      <c r="F793" s="12">
        <v>1000</v>
      </c>
      <c r="G793" s="90">
        <f t="shared" si="25"/>
        <v>1.811889619684369</v>
      </c>
      <c r="H793" s="90">
        <v>551.91</v>
      </c>
      <c r="I793" s="13">
        <f t="shared" si="24"/>
        <v>-5313438.51</v>
      </c>
      <c r="J793" s="14" t="s">
        <v>335</v>
      </c>
      <c r="K793" s="11" t="s">
        <v>83</v>
      </c>
      <c r="L793" s="14" t="s">
        <v>1117</v>
      </c>
      <c r="M793" s="14" t="s">
        <v>81</v>
      </c>
      <c r="N793" s="14" t="s">
        <v>1128</v>
      </c>
      <c r="O793" s="14" t="s">
        <v>1062</v>
      </c>
      <c r="P793" s="74"/>
      <c r="Q793" s="6"/>
    </row>
    <row r="794" spans="1:17">
      <c r="A794" s="79">
        <v>43668</v>
      </c>
      <c r="B794" s="14" t="s">
        <v>453</v>
      </c>
      <c r="C794" s="14" t="s">
        <v>350</v>
      </c>
      <c r="D794" s="14" t="s">
        <v>20</v>
      </c>
      <c r="E794" s="12"/>
      <c r="F794" s="12">
        <v>2000</v>
      </c>
      <c r="G794" s="90">
        <f t="shared" si="25"/>
        <v>3.623779239368738</v>
      </c>
      <c r="H794" s="90">
        <v>551.91</v>
      </c>
      <c r="I794" s="13">
        <f t="shared" ref="I794:I857" si="26">I793+E794-F794</f>
        <v>-5315438.51</v>
      </c>
      <c r="J794" s="14" t="s">
        <v>335</v>
      </c>
      <c r="K794" s="11" t="s">
        <v>83</v>
      </c>
      <c r="L794" s="14" t="s">
        <v>1117</v>
      </c>
      <c r="M794" s="14" t="s">
        <v>81</v>
      </c>
      <c r="N794" s="14" t="s">
        <v>1128</v>
      </c>
      <c r="O794" s="14" t="s">
        <v>1062</v>
      </c>
      <c r="P794" s="74"/>
      <c r="Q794" s="6"/>
    </row>
    <row r="795" spans="1:17">
      <c r="A795" s="79">
        <v>43668</v>
      </c>
      <c r="B795" s="14" t="s">
        <v>454</v>
      </c>
      <c r="C795" s="11" t="s">
        <v>27</v>
      </c>
      <c r="D795" s="14" t="s">
        <v>20</v>
      </c>
      <c r="E795" s="12"/>
      <c r="F795" s="12">
        <v>2000</v>
      </c>
      <c r="G795" s="90">
        <f t="shared" si="25"/>
        <v>3.623779239368738</v>
      </c>
      <c r="H795" s="90">
        <v>551.91</v>
      </c>
      <c r="I795" s="13">
        <f t="shared" si="26"/>
        <v>-5317438.51</v>
      </c>
      <c r="J795" s="14" t="s">
        <v>335</v>
      </c>
      <c r="K795" s="11" t="s">
        <v>83</v>
      </c>
      <c r="L795" s="14" t="s">
        <v>1117</v>
      </c>
      <c r="M795" s="14" t="s">
        <v>81</v>
      </c>
      <c r="N795" s="14" t="s">
        <v>1128</v>
      </c>
      <c r="O795" s="14" t="s">
        <v>1062</v>
      </c>
      <c r="P795" s="74"/>
      <c r="Q795" s="6"/>
    </row>
    <row r="796" spans="1:17">
      <c r="A796" s="79">
        <v>43668</v>
      </c>
      <c r="B796" s="14" t="s">
        <v>455</v>
      </c>
      <c r="C796" s="11" t="s">
        <v>27</v>
      </c>
      <c r="D796" s="14" t="s">
        <v>20</v>
      </c>
      <c r="E796" s="12"/>
      <c r="F796" s="12">
        <v>2000</v>
      </c>
      <c r="G796" s="90">
        <f t="shared" si="25"/>
        <v>3.623779239368738</v>
      </c>
      <c r="H796" s="90">
        <v>551.91</v>
      </c>
      <c r="I796" s="13">
        <f t="shared" si="26"/>
        <v>-5319438.51</v>
      </c>
      <c r="J796" s="14" t="s">
        <v>335</v>
      </c>
      <c r="K796" s="11" t="s">
        <v>83</v>
      </c>
      <c r="L796" s="14" t="s">
        <v>1117</v>
      </c>
      <c r="M796" s="14" t="s">
        <v>81</v>
      </c>
      <c r="N796" s="14" t="s">
        <v>1128</v>
      </c>
      <c r="O796" s="14" t="s">
        <v>1062</v>
      </c>
      <c r="P796" s="74"/>
      <c r="Q796" s="6"/>
    </row>
    <row r="797" spans="1:17">
      <c r="A797" s="79">
        <v>43668</v>
      </c>
      <c r="B797" s="14" t="s">
        <v>456</v>
      </c>
      <c r="C797" s="11" t="s">
        <v>27</v>
      </c>
      <c r="D797" s="14" t="s">
        <v>20</v>
      </c>
      <c r="E797" s="12"/>
      <c r="F797" s="12">
        <v>2000</v>
      </c>
      <c r="G797" s="90">
        <f t="shared" si="25"/>
        <v>3.623779239368738</v>
      </c>
      <c r="H797" s="90">
        <v>551.91</v>
      </c>
      <c r="I797" s="13">
        <f t="shared" si="26"/>
        <v>-5321438.51</v>
      </c>
      <c r="J797" s="14" t="s">
        <v>335</v>
      </c>
      <c r="K797" s="11" t="s">
        <v>83</v>
      </c>
      <c r="L797" s="14" t="s">
        <v>1117</v>
      </c>
      <c r="M797" s="14" t="s">
        <v>81</v>
      </c>
      <c r="N797" s="14" t="s">
        <v>1128</v>
      </c>
      <c r="O797" s="14" t="s">
        <v>1062</v>
      </c>
      <c r="P797" s="74"/>
      <c r="Q797" s="6"/>
    </row>
    <row r="798" spans="1:17">
      <c r="A798" s="79">
        <v>43668</v>
      </c>
      <c r="B798" s="14" t="s">
        <v>457</v>
      </c>
      <c r="C798" s="11" t="s">
        <v>27</v>
      </c>
      <c r="D798" s="14" t="s">
        <v>20</v>
      </c>
      <c r="E798" s="12"/>
      <c r="F798" s="12">
        <v>1000</v>
      </c>
      <c r="G798" s="90">
        <f t="shared" si="25"/>
        <v>1.811889619684369</v>
      </c>
      <c r="H798" s="90">
        <v>551.91</v>
      </c>
      <c r="I798" s="13">
        <f t="shared" si="26"/>
        <v>-5322438.51</v>
      </c>
      <c r="J798" s="14" t="s">
        <v>335</v>
      </c>
      <c r="K798" s="11" t="s">
        <v>83</v>
      </c>
      <c r="L798" s="14" t="s">
        <v>1117</v>
      </c>
      <c r="M798" s="14" t="s">
        <v>81</v>
      </c>
      <c r="N798" s="14" t="s">
        <v>1128</v>
      </c>
      <c r="O798" s="14" t="s">
        <v>1062</v>
      </c>
      <c r="P798" s="74"/>
      <c r="Q798" s="6"/>
    </row>
    <row r="799" spans="1:17">
      <c r="A799" s="79">
        <v>43668</v>
      </c>
      <c r="B799" s="11" t="s">
        <v>553</v>
      </c>
      <c r="C799" s="11" t="s">
        <v>27</v>
      </c>
      <c r="D799" s="11" t="s">
        <v>78</v>
      </c>
      <c r="E799" s="17"/>
      <c r="F799" s="17">
        <v>1000</v>
      </c>
      <c r="G799" s="90">
        <f t="shared" si="25"/>
        <v>1.7600675865953253</v>
      </c>
      <c r="H799" s="90">
        <v>568.16</v>
      </c>
      <c r="I799" s="13">
        <f t="shared" si="26"/>
        <v>-5323438.51</v>
      </c>
      <c r="J799" s="11" t="s">
        <v>187</v>
      </c>
      <c r="K799" s="14" t="s">
        <v>83</v>
      </c>
      <c r="L799" s="14" t="s">
        <v>1118</v>
      </c>
      <c r="M799" s="14" t="s">
        <v>81</v>
      </c>
      <c r="N799" s="14" t="s">
        <v>1128</v>
      </c>
      <c r="O799" s="14" t="s">
        <v>1062</v>
      </c>
      <c r="P799" s="74"/>
      <c r="Q799" s="6"/>
    </row>
    <row r="800" spans="1:17">
      <c r="A800" s="79">
        <v>43668</v>
      </c>
      <c r="B800" s="11" t="s">
        <v>554</v>
      </c>
      <c r="C800" s="11" t="s">
        <v>27</v>
      </c>
      <c r="D800" s="11" t="s">
        <v>78</v>
      </c>
      <c r="E800" s="17"/>
      <c r="F800" s="17">
        <v>1000</v>
      </c>
      <c r="G800" s="90">
        <f t="shared" si="25"/>
        <v>1.7600675865953253</v>
      </c>
      <c r="H800" s="90">
        <v>568.16</v>
      </c>
      <c r="I800" s="13">
        <f t="shared" si="26"/>
        <v>-5324438.51</v>
      </c>
      <c r="J800" s="11" t="s">
        <v>187</v>
      </c>
      <c r="K800" s="14" t="s">
        <v>83</v>
      </c>
      <c r="L800" s="14" t="s">
        <v>1118</v>
      </c>
      <c r="M800" s="14" t="s">
        <v>81</v>
      </c>
      <c r="N800" s="14" t="s">
        <v>1128</v>
      </c>
      <c r="O800" s="14" t="s">
        <v>1062</v>
      </c>
      <c r="P800" s="74"/>
      <c r="Q800" s="6"/>
    </row>
    <row r="801" spans="1:17">
      <c r="A801" s="79">
        <v>43668</v>
      </c>
      <c r="B801" s="11" t="s">
        <v>656</v>
      </c>
      <c r="C801" s="11" t="s">
        <v>27</v>
      </c>
      <c r="D801" s="11" t="s">
        <v>78</v>
      </c>
      <c r="E801" s="16"/>
      <c r="F801" s="16">
        <v>1500</v>
      </c>
      <c r="G801" s="90">
        <f t="shared" si="25"/>
        <v>2.6401013798929882</v>
      </c>
      <c r="H801" s="90">
        <v>568.16</v>
      </c>
      <c r="I801" s="13">
        <f t="shared" si="26"/>
        <v>-5325938.51</v>
      </c>
      <c r="J801" s="14" t="s">
        <v>647</v>
      </c>
      <c r="K801" s="14" t="s">
        <v>83</v>
      </c>
      <c r="L801" s="14" t="s">
        <v>1118</v>
      </c>
      <c r="M801" s="14" t="s">
        <v>81</v>
      </c>
      <c r="N801" s="14" t="s">
        <v>1128</v>
      </c>
      <c r="O801" s="14" t="s">
        <v>1062</v>
      </c>
      <c r="P801" s="74"/>
      <c r="Q801" s="6"/>
    </row>
    <row r="802" spans="1:17">
      <c r="A802" s="79">
        <v>43668</v>
      </c>
      <c r="B802" s="11" t="s">
        <v>657</v>
      </c>
      <c r="C802" s="11" t="s">
        <v>27</v>
      </c>
      <c r="D802" s="11" t="s">
        <v>78</v>
      </c>
      <c r="E802" s="16"/>
      <c r="F802" s="16">
        <v>1000</v>
      </c>
      <c r="G802" s="90">
        <f t="shared" si="25"/>
        <v>1.7600675865953253</v>
      </c>
      <c r="H802" s="90">
        <v>568.16</v>
      </c>
      <c r="I802" s="13">
        <f t="shared" si="26"/>
        <v>-5326938.51</v>
      </c>
      <c r="J802" s="14" t="s">
        <v>647</v>
      </c>
      <c r="K802" s="14" t="s">
        <v>83</v>
      </c>
      <c r="L802" s="14" t="s">
        <v>1118</v>
      </c>
      <c r="M802" s="14" t="s">
        <v>81</v>
      </c>
      <c r="N802" s="14" t="s">
        <v>1128</v>
      </c>
      <c r="O802" s="14" t="s">
        <v>1062</v>
      </c>
      <c r="P802" s="74"/>
      <c r="Q802" s="6"/>
    </row>
    <row r="803" spans="1:17">
      <c r="A803" s="79">
        <v>43668</v>
      </c>
      <c r="B803" s="14" t="s">
        <v>684</v>
      </c>
      <c r="C803" s="11" t="s">
        <v>27</v>
      </c>
      <c r="D803" s="14" t="s">
        <v>165</v>
      </c>
      <c r="E803" s="15"/>
      <c r="F803" s="15">
        <v>2000</v>
      </c>
      <c r="G803" s="90">
        <f t="shared" si="25"/>
        <v>3.5283325100557477</v>
      </c>
      <c r="H803" s="90">
        <v>566.84</v>
      </c>
      <c r="I803" s="13">
        <f t="shared" si="26"/>
        <v>-5328938.51</v>
      </c>
      <c r="J803" s="14" t="s">
        <v>178</v>
      </c>
      <c r="K803" s="14" t="s">
        <v>83</v>
      </c>
      <c r="L803" s="14" t="s">
        <v>1197</v>
      </c>
      <c r="M803" s="14" t="s">
        <v>81</v>
      </c>
      <c r="N803" s="14" t="s">
        <v>1128</v>
      </c>
      <c r="O803" s="14" t="s">
        <v>1062</v>
      </c>
      <c r="P803" s="74"/>
      <c r="Q803" s="6"/>
    </row>
    <row r="804" spans="1:17">
      <c r="A804" s="79">
        <v>43668</v>
      </c>
      <c r="B804" s="14" t="s">
        <v>685</v>
      </c>
      <c r="C804" s="14" t="s">
        <v>170</v>
      </c>
      <c r="D804" s="14" t="s">
        <v>165</v>
      </c>
      <c r="E804" s="15"/>
      <c r="F804" s="15">
        <v>1000</v>
      </c>
      <c r="G804" s="90">
        <f t="shared" si="25"/>
        <v>1.7641662550278738</v>
      </c>
      <c r="H804" s="90">
        <v>566.84</v>
      </c>
      <c r="I804" s="13">
        <f t="shared" si="26"/>
        <v>-5329938.51</v>
      </c>
      <c r="J804" s="14" t="s">
        <v>178</v>
      </c>
      <c r="K804" s="14" t="s">
        <v>83</v>
      </c>
      <c r="L804" s="14" t="s">
        <v>1197</v>
      </c>
      <c r="M804" s="14" t="s">
        <v>81</v>
      </c>
      <c r="N804" s="14" t="s">
        <v>1128</v>
      </c>
      <c r="O804" s="14" t="s">
        <v>1062</v>
      </c>
      <c r="P804" s="74"/>
      <c r="Q804" s="6"/>
    </row>
    <row r="805" spans="1:17">
      <c r="A805" s="79">
        <v>43668</v>
      </c>
      <c r="B805" s="14" t="s">
        <v>695</v>
      </c>
      <c r="C805" s="11" t="s">
        <v>27</v>
      </c>
      <c r="D805" s="14" t="s">
        <v>165</v>
      </c>
      <c r="E805" s="15"/>
      <c r="F805" s="15">
        <v>3000</v>
      </c>
      <c r="G805" s="90">
        <f t="shared" si="25"/>
        <v>5.2924987650836215</v>
      </c>
      <c r="H805" s="90">
        <v>566.84</v>
      </c>
      <c r="I805" s="13">
        <f t="shared" si="26"/>
        <v>-5332938.51</v>
      </c>
      <c r="J805" s="14" t="s">
        <v>178</v>
      </c>
      <c r="K805" s="14" t="s">
        <v>83</v>
      </c>
      <c r="L805" s="14" t="s">
        <v>1197</v>
      </c>
      <c r="M805" s="14" t="s">
        <v>81</v>
      </c>
      <c r="N805" s="14" t="s">
        <v>1128</v>
      </c>
      <c r="O805" s="14" t="s">
        <v>1062</v>
      </c>
      <c r="P805" s="74"/>
      <c r="Q805" s="6"/>
    </row>
    <row r="806" spans="1:17">
      <c r="A806" s="79">
        <v>43668</v>
      </c>
      <c r="B806" s="11" t="s">
        <v>888</v>
      </c>
      <c r="C806" s="11" t="s">
        <v>27</v>
      </c>
      <c r="D806" s="14" t="s">
        <v>20</v>
      </c>
      <c r="E806" s="12"/>
      <c r="F806" s="12">
        <v>500</v>
      </c>
      <c r="G806" s="90">
        <f t="shared" si="25"/>
        <v>0.90594480984218451</v>
      </c>
      <c r="H806" s="90">
        <v>551.91</v>
      </c>
      <c r="I806" s="13">
        <f t="shared" si="26"/>
        <v>-5333438.51</v>
      </c>
      <c r="J806" s="11" t="s">
        <v>177</v>
      </c>
      <c r="K806" s="11" t="s">
        <v>22</v>
      </c>
      <c r="L806" s="14" t="s">
        <v>1117</v>
      </c>
      <c r="M806" s="14" t="s">
        <v>81</v>
      </c>
      <c r="N806" s="14" t="s">
        <v>1128</v>
      </c>
      <c r="O806" s="14" t="s">
        <v>1062</v>
      </c>
      <c r="P806" s="74"/>
      <c r="Q806" s="6"/>
    </row>
    <row r="807" spans="1:17">
      <c r="A807" s="79">
        <v>43668</v>
      </c>
      <c r="B807" s="11" t="s">
        <v>889</v>
      </c>
      <c r="C807" s="11" t="s">
        <v>27</v>
      </c>
      <c r="D807" s="14" t="s">
        <v>20</v>
      </c>
      <c r="E807" s="12"/>
      <c r="F807" s="12">
        <v>500</v>
      </c>
      <c r="G807" s="90">
        <f t="shared" si="25"/>
        <v>0.90594480984218451</v>
      </c>
      <c r="H807" s="90">
        <v>551.91</v>
      </c>
      <c r="I807" s="13">
        <f t="shared" si="26"/>
        <v>-5333938.51</v>
      </c>
      <c r="J807" s="11" t="s">
        <v>177</v>
      </c>
      <c r="K807" s="11" t="s">
        <v>22</v>
      </c>
      <c r="L807" s="14" t="s">
        <v>1117</v>
      </c>
      <c r="M807" s="14" t="s">
        <v>81</v>
      </c>
      <c r="N807" s="14" t="s">
        <v>1128</v>
      </c>
      <c r="O807" s="14" t="s">
        <v>1062</v>
      </c>
      <c r="P807" s="74"/>
      <c r="Q807" s="6"/>
    </row>
    <row r="808" spans="1:17">
      <c r="A808" s="79">
        <v>43668</v>
      </c>
      <c r="B808" s="11" t="s">
        <v>890</v>
      </c>
      <c r="C808" s="11" t="s">
        <v>27</v>
      </c>
      <c r="D808" s="14" t="s">
        <v>20</v>
      </c>
      <c r="E808" s="12"/>
      <c r="F808" s="12">
        <v>500</v>
      </c>
      <c r="G808" s="90">
        <f t="shared" si="25"/>
        <v>0.90594480984218451</v>
      </c>
      <c r="H808" s="90">
        <v>551.91</v>
      </c>
      <c r="I808" s="13">
        <f t="shared" si="26"/>
        <v>-5334438.51</v>
      </c>
      <c r="J808" s="11" t="s">
        <v>177</v>
      </c>
      <c r="K808" s="11" t="s">
        <v>22</v>
      </c>
      <c r="L808" s="14" t="s">
        <v>1117</v>
      </c>
      <c r="M808" s="14" t="s">
        <v>81</v>
      </c>
      <c r="N808" s="14" t="s">
        <v>1128</v>
      </c>
      <c r="O808" s="14" t="s">
        <v>1062</v>
      </c>
      <c r="P808" s="74"/>
      <c r="Q808" s="6"/>
    </row>
    <row r="809" spans="1:17">
      <c r="A809" s="79">
        <v>43668</v>
      </c>
      <c r="B809" s="11" t="s">
        <v>891</v>
      </c>
      <c r="C809" s="11" t="s">
        <v>27</v>
      </c>
      <c r="D809" s="14" t="s">
        <v>20</v>
      </c>
      <c r="E809" s="12"/>
      <c r="F809" s="12">
        <v>500</v>
      </c>
      <c r="G809" s="90">
        <f t="shared" si="25"/>
        <v>0.90594480984218451</v>
      </c>
      <c r="H809" s="90">
        <v>551.91</v>
      </c>
      <c r="I809" s="13">
        <f t="shared" si="26"/>
        <v>-5334938.51</v>
      </c>
      <c r="J809" s="11" t="s">
        <v>177</v>
      </c>
      <c r="K809" s="11" t="s">
        <v>22</v>
      </c>
      <c r="L809" s="14" t="s">
        <v>1117</v>
      </c>
      <c r="M809" s="14" t="s">
        <v>81</v>
      </c>
      <c r="N809" s="14" t="s">
        <v>1128</v>
      </c>
      <c r="O809" s="14" t="s">
        <v>1062</v>
      </c>
      <c r="P809" s="74"/>
      <c r="Q809" s="6"/>
    </row>
    <row r="810" spans="1:17">
      <c r="A810" s="79">
        <v>43668</v>
      </c>
      <c r="B810" s="11" t="s">
        <v>892</v>
      </c>
      <c r="C810" s="11" t="s">
        <v>801</v>
      </c>
      <c r="D810" s="14" t="s">
        <v>20</v>
      </c>
      <c r="E810" s="12"/>
      <c r="F810" s="12">
        <v>6000</v>
      </c>
      <c r="G810" s="90">
        <f t="shared" si="25"/>
        <v>10.871337718106213</v>
      </c>
      <c r="H810" s="90">
        <v>551.91</v>
      </c>
      <c r="I810" s="13">
        <f t="shared" si="26"/>
        <v>-5340938.51</v>
      </c>
      <c r="J810" s="11" t="s">
        <v>177</v>
      </c>
      <c r="K810" s="11" t="s">
        <v>22</v>
      </c>
      <c r="L810" s="14" t="s">
        <v>1117</v>
      </c>
      <c r="M810" s="14" t="s">
        <v>81</v>
      </c>
      <c r="N810" s="14" t="s">
        <v>1128</v>
      </c>
      <c r="O810" s="14" t="s">
        <v>1062</v>
      </c>
      <c r="P810" s="74"/>
      <c r="Q810" s="6"/>
    </row>
    <row r="811" spans="1:17">
      <c r="A811" s="79">
        <v>43668</v>
      </c>
      <c r="B811" s="11" t="s">
        <v>893</v>
      </c>
      <c r="C811" s="11" t="s">
        <v>27</v>
      </c>
      <c r="D811" s="14" t="s">
        <v>20</v>
      </c>
      <c r="E811" s="12"/>
      <c r="F811" s="12">
        <v>500</v>
      </c>
      <c r="G811" s="90">
        <f t="shared" si="25"/>
        <v>0.90594480984218451</v>
      </c>
      <c r="H811" s="90">
        <v>551.91</v>
      </c>
      <c r="I811" s="13">
        <f t="shared" si="26"/>
        <v>-5341438.51</v>
      </c>
      <c r="J811" s="11" t="s">
        <v>177</v>
      </c>
      <c r="K811" s="11" t="s">
        <v>22</v>
      </c>
      <c r="L811" s="14" t="s">
        <v>1117</v>
      </c>
      <c r="M811" s="14" t="s">
        <v>81</v>
      </c>
      <c r="N811" s="14" t="s">
        <v>1128</v>
      </c>
      <c r="O811" s="14" t="s">
        <v>1062</v>
      </c>
      <c r="P811" s="74"/>
      <c r="Q811" s="6"/>
    </row>
    <row r="812" spans="1:17">
      <c r="A812" s="79">
        <v>43668</v>
      </c>
      <c r="B812" s="11" t="s">
        <v>894</v>
      </c>
      <c r="C812" s="11" t="s">
        <v>27</v>
      </c>
      <c r="D812" s="14" t="s">
        <v>20</v>
      </c>
      <c r="E812" s="12"/>
      <c r="F812" s="12">
        <v>500</v>
      </c>
      <c r="G812" s="90">
        <f t="shared" si="25"/>
        <v>0.90594480984218451</v>
      </c>
      <c r="H812" s="90">
        <v>551.91</v>
      </c>
      <c r="I812" s="13">
        <f t="shared" si="26"/>
        <v>-5341938.51</v>
      </c>
      <c r="J812" s="11" t="s">
        <v>177</v>
      </c>
      <c r="K812" s="11" t="s">
        <v>22</v>
      </c>
      <c r="L812" s="14" t="s">
        <v>1117</v>
      </c>
      <c r="M812" s="14" t="s">
        <v>81</v>
      </c>
      <c r="N812" s="14" t="s">
        <v>1128</v>
      </c>
      <c r="O812" s="14" t="s">
        <v>1062</v>
      </c>
      <c r="P812" s="74"/>
      <c r="Q812" s="6"/>
    </row>
    <row r="813" spans="1:17">
      <c r="A813" s="79">
        <v>43668</v>
      </c>
      <c r="B813" s="11" t="s">
        <v>895</v>
      </c>
      <c r="C813" s="11" t="s">
        <v>27</v>
      </c>
      <c r="D813" s="14" t="s">
        <v>20</v>
      </c>
      <c r="E813" s="12"/>
      <c r="F813" s="12">
        <v>500</v>
      </c>
      <c r="G813" s="90">
        <f t="shared" si="25"/>
        <v>0.90594480984218451</v>
      </c>
      <c r="H813" s="90">
        <v>551.91</v>
      </c>
      <c r="I813" s="13">
        <f t="shared" si="26"/>
        <v>-5342438.51</v>
      </c>
      <c r="J813" s="11" t="s">
        <v>177</v>
      </c>
      <c r="K813" s="11" t="s">
        <v>22</v>
      </c>
      <c r="L813" s="14" t="s">
        <v>1117</v>
      </c>
      <c r="M813" s="14" t="s">
        <v>81</v>
      </c>
      <c r="N813" s="14" t="s">
        <v>1128</v>
      </c>
      <c r="O813" s="14" t="s">
        <v>1062</v>
      </c>
      <c r="P813" s="74"/>
      <c r="Q813" s="6"/>
    </row>
    <row r="814" spans="1:17">
      <c r="A814" s="79">
        <v>43668</v>
      </c>
      <c r="B814" s="11" t="s">
        <v>836</v>
      </c>
      <c r="C814" s="11" t="s">
        <v>27</v>
      </c>
      <c r="D814" s="14" t="s">
        <v>20</v>
      </c>
      <c r="E814" s="12"/>
      <c r="F814" s="12">
        <v>500</v>
      </c>
      <c r="G814" s="90">
        <f t="shared" si="25"/>
        <v>0.90594480984218451</v>
      </c>
      <c r="H814" s="90">
        <v>551.91</v>
      </c>
      <c r="I814" s="13">
        <f t="shared" si="26"/>
        <v>-5342938.51</v>
      </c>
      <c r="J814" s="11" t="s">
        <v>177</v>
      </c>
      <c r="K814" s="11" t="s">
        <v>22</v>
      </c>
      <c r="L814" s="14" t="s">
        <v>1117</v>
      </c>
      <c r="M814" s="14" t="s">
        <v>81</v>
      </c>
      <c r="N814" s="14" t="s">
        <v>1128</v>
      </c>
      <c r="O814" s="14" t="s">
        <v>1062</v>
      </c>
      <c r="P814" s="74"/>
      <c r="Q814" s="6"/>
    </row>
    <row r="815" spans="1:17">
      <c r="A815" s="79">
        <v>43668</v>
      </c>
      <c r="B815" s="14" t="s">
        <v>976</v>
      </c>
      <c r="C815" s="14" t="s">
        <v>1022</v>
      </c>
      <c r="D815" s="14" t="s">
        <v>172</v>
      </c>
      <c r="E815" s="15"/>
      <c r="F815" s="15">
        <v>6670</v>
      </c>
      <c r="G815" s="90">
        <f t="shared" si="25"/>
        <v>11.766988921035917</v>
      </c>
      <c r="H815" s="90">
        <v>566.84</v>
      </c>
      <c r="I815" s="13">
        <f t="shared" si="26"/>
        <v>-5349608.51</v>
      </c>
      <c r="J815" s="14" t="s">
        <v>1136</v>
      </c>
      <c r="K815" s="14" t="s">
        <v>973</v>
      </c>
      <c r="L815" s="14" t="s">
        <v>1197</v>
      </c>
      <c r="M815" s="14" t="s">
        <v>81</v>
      </c>
      <c r="N815" s="14" t="s">
        <v>1128</v>
      </c>
      <c r="O815" s="14" t="s">
        <v>1063</v>
      </c>
      <c r="P815" s="74"/>
      <c r="Q815" s="6"/>
    </row>
    <row r="816" spans="1:17">
      <c r="A816" s="79">
        <v>43668</v>
      </c>
      <c r="B816" s="11" t="s">
        <v>977</v>
      </c>
      <c r="C816" s="19" t="s">
        <v>162</v>
      </c>
      <c r="D816" s="14" t="s">
        <v>180</v>
      </c>
      <c r="E816" s="21"/>
      <c r="F816" s="12">
        <v>280000</v>
      </c>
      <c r="G816" s="90">
        <f t="shared" si="25"/>
        <v>493.96655140780462</v>
      </c>
      <c r="H816" s="90">
        <v>566.84</v>
      </c>
      <c r="I816" s="13">
        <f t="shared" si="26"/>
        <v>-5629608.5099999998</v>
      </c>
      <c r="J816" s="14" t="s">
        <v>1136</v>
      </c>
      <c r="K816" s="11">
        <v>3635065</v>
      </c>
      <c r="L816" s="14" t="s">
        <v>1197</v>
      </c>
      <c r="M816" s="14" t="s">
        <v>81</v>
      </c>
      <c r="N816" s="14" t="s">
        <v>1128</v>
      </c>
      <c r="O816" s="14" t="s">
        <v>1063</v>
      </c>
      <c r="P816" s="74"/>
      <c r="Q816" s="6"/>
    </row>
    <row r="817" spans="1:17">
      <c r="A817" s="79">
        <v>43668</v>
      </c>
      <c r="B817" s="14" t="s">
        <v>978</v>
      </c>
      <c r="C817" s="14" t="s">
        <v>1022</v>
      </c>
      <c r="D817" s="14" t="s">
        <v>172</v>
      </c>
      <c r="E817" s="15"/>
      <c r="F817" s="15">
        <v>3484</v>
      </c>
      <c r="G817" s="90">
        <f t="shared" si="25"/>
        <v>6.146355232517112</v>
      </c>
      <c r="H817" s="90">
        <v>566.84</v>
      </c>
      <c r="I817" s="13">
        <f t="shared" si="26"/>
        <v>-5633092.5099999998</v>
      </c>
      <c r="J817" s="14" t="s">
        <v>1136</v>
      </c>
      <c r="K817" s="11">
        <v>3635065</v>
      </c>
      <c r="L817" s="14" t="s">
        <v>1197</v>
      </c>
      <c r="M817" s="14" t="s">
        <v>81</v>
      </c>
      <c r="N817" s="14" t="s">
        <v>1128</v>
      </c>
      <c r="O817" s="14" t="s">
        <v>1063</v>
      </c>
      <c r="P817" s="74"/>
      <c r="Q817" s="6"/>
    </row>
    <row r="818" spans="1:17">
      <c r="A818" s="79">
        <v>43669</v>
      </c>
      <c r="B818" s="11" t="s">
        <v>237</v>
      </c>
      <c r="C818" s="11" t="s">
        <v>27</v>
      </c>
      <c r="D818" s="11" t="s">
        <v>78</v>
      </c>
      <c r="E818" s="12"/>
      <c r="F818" s="12">
        <v>1000</v>
      </c>
      <c r="G818" s="90">
        <f t="shared" si="25"/>
        <v>1.7600675865953253</v>
      </c>
      <c r="H818" s="90">
        <v>568.16</v>
      </c>
      <c r="I818" s="13">
        <f t="shared" si="26"/>
        <v>-5634092.5099999998</v>
      </c>
      <c r="J818" s="11" t="s">
        <v>186</v>
      </c>
      <c r="K818" s="11" t="s">
        <v>83</v>
      </c>
      <c r="L818" s="14" t="s">
        <v>1118</v>
      </c>
      <c r="M818" s="14" t="s">
        <v>81</v>
      </c>
      <c r="N818" s="14" t="s">
        <v>1128</v>
      </c>
      <c r="O818" s="14" t="s">
        <v>1062</v>
      </c>
      <c r="P818" s="74"/>
      <c r="Q818" s="6"/>
    </row>
    <row r="819" spans="1:17">
      <c r="A819" s="79">
        <v>43669</v>
      </c>
      <c r="B819" s="11" t="s">
        <v>238</v>
      </c>
      <c r="C819" s="11" t="s">
        <v>27</v>
      </c>
      <c r="D819" s="11" t="s">
        <v>78</v>
      </c>
      <c r="E819" s="12"/>
      <c r="F819" s="12">
        <v>1000</v>
      </c>
      <c r="G819" s="90">
        <f t="shared" si="25"/>
        <v>1.7600675865953253</v>
      </c>
      <c r="H819" s="90">
        <v>568.16</v>
      </c>
      <c r="I819" s="13">
        <f t="shared" si="26"/>
        <v>-5635092.5099999998</v>
      </c>
      <c r="J819" s="11" t="s">
        <v>186</v>
      </c>
      <c r="K819" s="11" t="s">
        <v>83</v>
      </c>
      <c r="L819" s="14" t="s">
        <v>1118</v>
      </c>
      <c r="M819" s="14" t="s">
        <v>81</v>
      </c>
      <c r="N819" s="14" t="s">
        <v>1128</v>
      </c>
      <c r="O819" s="14" t="s">
        <v>1062</v>
      </c>
      <c r="P819" s="74"/>
      <c r="Q819" s="6"/>
    </row>
    <row r="820" spans="1:17">
      <c r="A820" s="79">
        <v>43669</v>
      </c>
      <c r="B820" s="11" t="s">
        <v>239</v>
      </c>
      <c r="C820" s="11" t="s">
        <v>27</v>
      </c>
      <c r="D820" s="11" t="s">
        <v>78</v>
      </c>
      <c r="E820" s="12"/>
      <c r="F820" s="12">
        <v>1500</v>
      </c>
      <c r="G820" s="90">
        <f t="shared" si="25"/>
        <v>2.6401013798929882</v>
      </c>
      <c r="H820" s="90">
        <v>568.16</v>
      </c>
      <c r="I820" s="13">
        <f t="shared" si="26"/>
        <v>-5636592.5099999998</v>
      </c>
      <c r="J820" s="11" t="s">
        <v>186</v>
      </c>
      <c r="K820" s="11" t="s">
        <v>83</v>
      </c>
      <c r="L820" s="14" t="s">
        <v>1118</v>
      </c>
      <c r="M820" s="14" t="s">
        <v>81</v>
      </c>
      <c r="N820" s="14" t="s">
        <v>1128</v>
      </c>
      <c r="O820" s="14" t="s">
        <v>1062</v>
      </c>
      <c r="P820" s="74"/>
      <c r="Q820" s="6"/>
    </row>
    <row r="821" spans="1:17">
      <c r="A821" s="79">
        <v>43669</v>
      </c>
      <c r="B821" s="14" t="s">
        <v>322</v>
      </c>
      <c r="C821" s="11" t="s">
        <v>27</v>
      </c>
      <c r="D821" s="14" t="s">
        <v>180</v>
      </c>
      <c r="E821" s="15"/>
      <c r="F821" s="15">
        <v>1000</v>
      </c>
      <c r="G821" s="90">
        <f t="shared" si="25"/>
        <v>1.7600675865953253</v>
      </c>
      <c r="H821" s="90">
        <v>568.16</v>
      </c>
      <c r="I821" s="13">
        <f t="shared" si="26"/>
        <v>-5637592.5099999998</v>
      </c>
      <c r="J821" s="14" t="s">
        <v>179</v>
      </c>
      <c r="K821" s="14" t="s">
        <v>83</v>
      </c>
      <c r="L821" s="14" t="s">
        <v>1118</v>
      </c>
      <c r="M821" s="14" t="s">
        <v>81</v>
      </c>
      <c r="N821" s="14" t="s">
        <v>1128</v>
      </c>
      <c r="O821" s="14" t="s">
        <v>1062</v>
      </c>
      <c r="P821" s="74"/>
      <c r="Q821" s="6"/>
    </row>
    <row r="822" spans="1:17">
      <c r="A822" s="79">
        <v>43669</v>
      </c>
      <c r="B822" s="14" t="s">
        <v>311</v>
      </c>
      <c r="C822" s="11" t="s">
        <v>27</v>
      </c>
      <c r="D822" s="14" t="s">
        <v>180</v>
      </c>
      <c r="E822" s="15"/>
      <c r="F822" s="15">
        <v>1000</v>
      </c>
      <c r="G822" s="90">
        <f t="shared" si="25"/>
        <v>1.7600675865953253</v>
      </c>
      <c r="H822" s="90">
        <v>568.16</v>
      </c>
      <c r="I822" s="13">
        <f t="shared" si="26"/>
        <v>-5638592.5099999998</v>
      </c>
      <c r="J822" s="14" t="s">
        <v>179</v>
      </c>
      <c r="K822" s="14" t="s">
        <v>83</v>
      </c>
      <c r="L822" s="14" t="s">
        <v>1118</v>
      </c>
      <c r="M822" s="14" t="s">
        <v>81</v>
      </c>
      <c r="N822" s="14" t="s">
        <v>1128</v>
      </c>
      <c r="O822" s="14" t="s">
        <v>1062</v>
      </c>
      <c r="P822" s="74"/>
      <c r="Q822" s="6"/>
    </row>
    <row r="823" spans="1:17">
      <c r="A823" s="79">
        <v>43669</v>
      </c>
      <c r="B823" s="14" t="s">
        <v>290</v>
      </c>
      <c r="C823" s="11" t="s">
        <v>27</v>
      </c>
      <c r="D823" s="14" t="s">
        <v>180</v>
      </c>
      <c r="E823" s="15"/>
      <c r="F823" s="15">
        <v>1000</v>
      </c>
      <c r="G823" s="90">
        <f t="shared" si="25"/>
        <v>1.7600675865953253</v>
      </c>
      <c r="H823" s="90">
        <v>568.16</v>
      </c>
      <c r="I823" s="13">
        <f t="shared" si="26"/>
        <v>-5639592.5099999998</v>
      </c>
      <c r="J823" s="14" t="s">
        <v>179</v>
      </c>
      <c r="K823" s="14" t="s">
        <v>83</v>
      </c>
      <c r="L823" s="14" t="s">
        <v>1118</v>
      </c>
      <c r="M823" s="14" t="s">
        <v>81</v>
      </c>
      <c r="N823" s="14" t="s">
        <v>1128</v>
      </c>
      <c r="O823" s="14" t="s">
        <v>1062</v>
      </c>
      <c r="P823" s="74"/>
      <c r="Q823" s="6"/>
    </row>
    <row r="824" spans="1:17">
      <c r="A824" s="79">
        <v>43669</v>
      </c>
      <c r="B824" s="14" t="s">
        <v>291</v>
      </c>
      <c r="C824" s="11" t="s">
        <v>27</v>
      </c>
      <c r="D824" s="14" t="s">
        <v>180</v>
      </c>
      <c r="E824" s="15"/>
      <c r="F824" s="15">
        <v>1000</v>
      </c>
      <c r="G824" s="90">
        <f t="shared" si="25"/>
        <v>1.7600675865953253</v>
      </c>
      <c r="H824" s="90">
        <v>568.16</v>
      </c>
      <c r="I824" s="13">
        <f t="shared" si="26"/>
        <v>-5640592.5099999998</v>
      </c>
      <c r="J824" s="14" t="s">
        <v>179</v>
      </c>
      <c r="K824" s="14" t="s">
        <v>83</v>
      </c>
      <c r="L824" s="14" t="s">
        <v>1118</v>
      </c>
      <c r="M824" s="14" t="s">
        <v>81</v>
      </c>
      <c r="N824" s="14" t="s">
        <v>1128</v>
      </c>
      <c r="O824" s="14" t="s">
        <v>1062</v>
      </c>
      <c r="P824" s="74"/>
      <c r="Q824" s="6"/>
    </row>
    <row r="825" spans="1:17">
      <c r="A825" s="79">
        <v>43669</v>
      </c>
      <c r="B825" s="14" t="s">
        <v>323</v>
      </c>
      <c r="C825" s="11" t="s">
        <v>27</v>
      </c>
      <c r="D825" s="14" t="s">
        <v>180</v>
      </c>
      <c r="E825" s="15"/>
      <c r="F825" s="15">
        <v>1000</v>
      </c>
      <c r="G825" s="90">
        <f t="shared" si="25"/>
        <v>1.7600675865953253</v>
      </c>
      <c r="H825" s="90">
        <v>568.16</v>
      </c>
      <c r="I825" s="13">
        <f t="shared" si="26"/>
        <v>-5641592.5099999998</v>
      </c>
      <c r="J825" s="14" t="s">
        <v>179</v>
      </c>
      <c r="K825" s="14" t="s">
        <v>83</v>
      </c>
      <c r="L825" s="14" t="s">
        <v>1118</v>
      </c>
      <c r="M825" s="14" t="s">
        <v>81</v>
      </c>
      <c r="N825" s="14" t="s">
        <v>1128</v>
      </c>
      <c r="O825" s="14" t="s">
        <v>1062</v>
      </c>
      <c r="P825" s="74"/>
      <c r="Q825" s="6"/>
    </row>
    <row r="826" spans="1:17">
      <c r="A826" s="79">
        <v>43669</v>
      </c>
      <c r="B826" s="14" t="s">
        <v>324</v>
      </c>
      <c r="C826" s="11" t="s">
        <v>27</v>
      </c>
      <c r="D826" s="14" t="s">
        <v>180</v>
      </c>
      <c r="E826" s="15"/>
      <c r="F826" s="15">
        <v>1000</v>
      </c>
      <c r="G826" s="90">
        <f t="shared" si="25"/>
        <v>1.7600675865953253</v>
      </c>
      <c r="H826" s="90">
        <v>568.16</v>
      </c>
      <c r="I826" s="13">
        <f t="shared" si="26"/>
        <v>-5642592.5099999998</v>
      </c>
      <c r="J826" s="14" t="s">
        <v>179</v>
      </c>
      <c r="K826" s="14" t="s">
        <v>83</v>
      </c>
      <c r="L826" s="14" t="s">
        <v>1118</v>
      </c>
      <c r="M826" s="14" t="s">
        <v>81</v>
      </c>
      <c r="N826" s="14" t="s">
        <v>1128</v>
      </c>
      <c r="O826" s="14" t="s">
        <v>1062</v>
      </c>
      <c r="P826" s="74"/>
      <c r="Q826" s="6"/>
    </row>
    <row r="827" spans="1:17">
      <c r="A827" s="79">
        <v>43669</v>
      </c>
      <c r="B827" s="14" t="s">
        <v>325</v>
      </c>
      <c r="C827" s="11" t="s">
        <v>27</v>
      </c>
      <c r="D827" s="14" t="s">
        <v>180</v>
      </c>
      <c r="E827" s="15"/>
      <c r="F827" s="15">
        <v>1000</v>
      </c>
      <c r="G827" s="90">
        <f t="shared" si="25"/>
        <v>1.7600675865953253</v>
      </c>
      <c r="H827" s="90">
        <v>568.16</v>
      </c>
      <c r="I827" s="13">
        <f t="shared" si="26"/>
        <v>-5643592.5099999998</v>
      </c>
      <c r="J827" s="14" t="s">
        <v>179</v>
      </c>
      <c r="K827" s="14" t="s">
        <v>83</v>
      </c>
      <c r="L827" s="14" t="s">
        <v>1118</v>
      </c>
      <c r="M827" s="14" t="s">
        <v>81</v>
      </c>
      <c r="N827" s="14" t="s">
        <v>1128</v>
      </c>
      <c r="O827" s="14" t="s">
        <v>1062</v>
      </c>
      <c r="P827" s="74"/>
      <c r="Q827" s="6"/>
    </row>
    <row r="828" spans="1:17">
      <c r="A828" s="79">
        <v>43669</v>
      </c>
      <c r="B828" s="14" t="s">
        <v>326</v>
      </c>
      <c r="C828" s="11" t="s">
        <v>27</v>
      </c>
      <c r="D828" s="14" t="s">
        <v>180</v>
      </c>
      <c r="E828" s="15"/>
      <c r="F828" s="15">
        <v>1000</v>
      </c>
      <c r="G828" s="90">
        <f t="shared" si="25"/>
        <v>1.7600675865953253</v>
      </c>
      <c r="H828" s="90">
        <v>568.16</v>
      </c>
      <c r="I828" s="13">
        <f t="shared" si="26"/>
        <v>-5644592.5099999998</v>
      </c>
      <c r="J828" s="14" t="s">
        <v>179</v>
      </c>
      <c r="K828" s="14" t="s">
        <v>83</v>
      </c>
      <c r="L828" s="14" t="s">
        <v>1118</v>
      </c>
      <c r="M828" s="14" t="s">
        <v>81</v>
      </c>
      <c r="N828" s="14" t="s">
        <v>1128</v>
      </c>
      <c r="O828" s="14" t="s">
        <v>1062</v>
      </c>
      <c r="P828" s="74"/>
      <c r="Q828" s="6"/>
    </row>
    <row r="829" spans="1:17">
      <c r="A829" s="79">
        <v>43669</v>
      </c>
      <c r="B829" s="14" t="s">
        <v>293</v>
      </c>
      <c r="C829" s="11" t="s">
        <v>27</v>
      </c>
      <c r="D829" s="14" t="s">
        <v>180</v>
      </c>
      <c r="E829" s="15"/>
      <c r="F829" s="15">
        <v>1000</v>
      </c>
      <c r="G829" s="90">
        <f t="shared" si="25"/>
        <v>1.7600675865953253</v>
      </c>
      <c r="H829" s="90">
        <v>568.16</v>
      </c>
      <c r="I829" s="13">
        <f t="shared" si="26"/>
        <v>-5645592.5099999998</v>
      </c>
      <c r="J829" s="14" t="s">
        <v>179</v>
      </c>
      <c r="K829" s="14" t="s">
        <v>83</v>
      </c>
      <c r="L829" s="14" t="s">
        <v>1118</v>
      </c>
      <c r="M829" s="14" t="s">
        <v>81</v>
      </c>
      <c r="N829" s="14" t="s">
        <v>1128</v>
      </c>
      <c r="O829" s="14" t="s">
        <v>1062</v>
      </c>
      <c r="P829" s="74"/>
      <c r="Q829" s="6"/>
    </row>
    <row r="830" spans="1:17">
      <c r="A830" s="79">
        <v>43669</v>
      </c>
      <c r="B830" s="14" t="s">
        <v>327</v>
      </c>
      <c r="C830" s="11" t="s">
        <v>27</v>
      </c>
      <c r="D830" s="14" t="s">
        <v>180</v>
      </c>
      <c r="E830" s="15"/>
      <c r="F830" s="15">
        <v>1000</v>
      </c>
      <c r="G830" s="90">
        <f t="shared" si="25"/>
        <v>1.7600675865953253</v>
      </c>
      <c r="H830" s="90">
        <v>568.16</v>
      </c>
      <c r="I830" s="13">
        <f t="shared" si="26"/>
        <v>-5646592.5099999998</v>
      </c>
      <c r="J830" s="14" t="s">
        <v>179</v>
      </c>
      <c r="K830" s="14" t="s">
        <v>83</v>
      </c>
      <c r="L830" s="14" t="s">
        <v>1118</v>
      </c>
      <c r="M830" s="14" t="s">
        <v>81</v>
      </c>
      <c r="N830" s="14" t="s">
        <v>1128</v>
      </c>
      <c r="O830" s="14" t="s">
        <v>1062</v>
      </c>
      <c r="P830" s="74"/>
      <c r="Q830" s="6"/>
    </row>
    <row r="831" spans="1:17">
      <c r="A831" s="79">
        <v>43669</v>
      </c>
      <c r="B831" s="14" t="s">
        <v>328</v>
      </c>
      <c r="C831" s="11" t="s">
        <v>27</v>
      </c>
      <c r="D831" s="14" t="s">
        <v>180</v>
      </c>
      <c r="E831" s="15"/>
      <c r="F831" s="15">
        <v>1000</v>
      </c>
      <c r="G831" s="90">
        <f t="shared" si="25"/>
        <v>1.7600675865953253</v>
      </c>
      <c r="H831" s="90">
        <v>568.16</v>
      </c>
      <c r="I831" s="13">
        <f t="shared" si="26"/>
        <v>-5647592.5099999998</v>
      </c>
      <c r="J831" s="14" t="s">
        <v>179</v>
      </c>
      <c r="K831" s="14" t="s">
        <v>83</v>
      </c>
      <c r="L831" s="14" t="s">
        <v>1118</v>
      </c>
      <c r="M831" s="14" t="s">
        <v>81</v>
      </c>
      <c r="N831" s="14" t="s">
        <v>1128</v>
      </c>
      <c r="O831" s="14" t="s">
        <v>1062</v>
      </c>
      <c r="P831" s="74"/>
      <c r="Q831" s="6"/>
    </row>
    <row r="832" spans="1:17">
      <c r="A832" s="79">
        <v>43669</v>
      </c>
      <c r="B832" s="14" t="s">
        <v>329</v>
      </c>
      <c r="C832" s="11" t="s">
        <v>27</v>
      </c>
      <c r="D832" s="14" t="s">
        <v>180</v>
      </c>
      <c r="E832" s="15"/>
      <c r="F832" s="15">
        <v>1000</v>
      </c>
      <c r="G832" s="90">
        <f t="shared" si="25"/>
        <v>1.7600675865953253</v>
      </c>
      <c r="H832" s="90">
        <v>568.16</v>
      </c>
      <c r="I832" s="13">
        <f t="shared" si="26"/>
        <v>-5648592.5099999998</v>
      </c>
      <c r="J832" s="14" t="s">
        <v>179</v>
      </c>
      <c r="K832" s="14" t="s">
        <v>83</v>
      </c>
      <c r="L832" s="14" t="s">
        <v>1118</v>
      </c>
      <c r="M832" s="14" t="s">
        <v>81</v>
      </c>
      <c r="N832" s="14" t="s">
        <v>1128</v>
      </c>
      <c r="O832" s="14" t="s">
        <v>1062</v>
      </c>
      <c r="P832" s="74"/>
      <c r="Q832" s="6"/>
    </row>
    <row r="833" spans="1:17">
      <c r="A833" s="79">
        <v>43669</v>
      </c>
      <c r="B833" s="14" t="s">
        <v>458</v>
      </c>
      <c r="C833" s="11" t="s">
        <v>119</v>
      </c>
      <c r="D833" s="14" t="s">
        <v>20</v>
      </c>
      <c r="E833" s="12"/>
      <c r="F833" s="12">
        <v>168000</v>
      </c>
      <c r="G833" s="90">
        <f t="shared" si="25"/>
        <v>296.3799308446828</v>
      </c>
      <c r="H833" s="90">
        <v>566.84</v>
      </c>
      <c r="I833" s="13">
        <f t="shared" si="26"/>
        <v>-5816592.5099999998</v>
      </c>
      <c r="J833" s="14" t="s">
        <v>335</v>
      </c>
      <c r="K833" s="11" t="s">
        <v>1095</v>
      </c>
      <c r="L833" s="14" t="s">
        <v>1197</v>
      </c>
      <c r="M833" s="14" t="s">
        <v>81</v>
      </c>
      <c r="N833" s="14" t="s">
        <v>1128</v>
      </c>
      <c r="O833" s="14" t="s">
        <v>1063</v>
      </c>
      <c r="P833" s="74"/>
      <c r="Q833" s="6"/>
    </row>
    <row r="834" spans="1:17">
      <c r="A834" s="79">
        <v>43669</v>
      </c>
      <c r="B834" s="14" t="s">
        <v>459</v>
      </c>
      <c r="C834" s="11" t="s">
        <v>27</v>
      </c>
      <c r="D834" s="14" t="s">
        <v>20</v>
      </c>
      <c r="E834" s="12"/>
      <c r="F834" s="12">
        <v>2000</v>
      </c>
      <c r="G834" s="90">
        <f t="shared" si="25"/>
        <v>3.623779239368738</v>
      </c>
      <c r="H834" s="90">
        <v>551.91</v>
      </c>
      <c r="I834" s="13">
        <f t="shared" si="26"/>
        <v>-5818592.5099999998</v>
      </c>
      <c r="J834" s="14" t="s">
        <v>335</v>
      </c>
      <c r="K834" s="11" t="s">
        <v>83</v>
      </c>
      <c r="L834" s="14" t="s">
        <v>1117</v>
      </c>
      <c r="M834" s="14" t="s">
        <v>81</v>
      </c>
      <c r="N834" s="14" t="s">
        <v>1128</v>
      </c>
      <c r="O834" s="14" t="s">
        <v>1062</v>
      </c>
      <c r="P834" s="74"/>
      <c r="Q834" s="6"/>
    </row>
    <row r="835" spans="1:17">
      <c r="A835" s="79">
        <v>43669</v>
      </c>
      <c r="B835" s="14" t="s">
        <v>460</v>
      </c>
      <c r="C835" s="11" t="s">
        <v>27</v>
      </c>
      <c r="D835" s="14" t="s">
        <v>20</v>
      </c>
      <c r="E835" s="12"/>
      <c r="F835" s="12">
        <v>15000</v>
      </c>
      <c r="G835" s="90">
        <f t="shared" si="25"/>
        <v>27.178344295265536</v>
      </c>
      <c r="H835" s="90">
        <v>551.91</v>
      </c>
      <c r="I835" s="13">
        <f t="shared" si="26"/>
        <v>-5833592.5099999998</v>
      </c>
      <c r="J835" s="14" t="s">
        <v>335</v>
      </c>
      <c r="K835" s="11">
        <v>541366</v>
      </c>
      <c r="L835" s="14" t="s">
        <v>1117</v>
      </c>
      <c r="M835" s="14" t="s">
        <v>81</v>
      </c>
      <c r="N835" s="14" t="s">
        <v>1128</v>
      </c>
      <c r="O835" s="14" t="s">
        <v>1063</v>
      </c>
      <c r="P835" s="74"/>
      <c r="Q835" s="6"/>
    </row>
    <row r="836" spans="1:17">
      <c r="A836" s="79">
        <v>43669</v>
      </c>
      <c r="B836" s="14" t="s">
        <v>461</v>
      </c>
      <c r="C836" s="14" t="s">
        <v>1005</v>
      </c>
      <c r="D836" s="14" t="s">
        <v>20</v>
      </c>
      <c r="E836" s="12"/>
      <c r="F836" s="12">
        <v>1200</v>
      </c>
      <c r="G836" s="90">
        <f t="shared" si="25"/>
        <v>2.1742675436212426</v>
      </c>
      <c r="H836" s="90">
        <v>551.91</v>
      </c>
      <c r="I836" s="13">
        <f t="shared" si="26"/>
        <v>-5834792.5099999998</v>
      </c>
      <c r="J836" s="14" t="s">
        <v>335</v>
      </c>
      <c r="K836" s="11">
        <v>62732</v>
      </c>
      <c r="L836" s="14" t="s">
        <v>1117</v>
      </c>
      <c r="M836" s="14" t="s">
        <v>81</v>
      </c>
      <c r="N836" s="14" t="s">
        <v>1128</v>
      </c>
      <c r="O836" s="14" t="s">
        <v>1063</v>
      </c>
      <c r="P836" s="74"/>
      <c r="Q836" s="6"/>
    </row>
    <row r="837" spans="1:17">
      <c r="A837" s="79">
        <v>43669</v>
      </c>
      <c r="B837" s="14" t="s">
        <v>462</v>
      </c>
      <c r="C837" s="14" t="s">
        <v>1005</v>
      </c>
      <c r="D837" s="14" t="s">
        <v>20</v>
      </c>
      <c r="E837" s="12"/>
      <c r="F837" s="12">
        <v>2000</v>
      </c>
      <c r="G837" s="90">
        <f t="shared" si="25"/>
        <v>3.623779239368738</v>
      </c>
      <c r="H837" s="90">
        <v>551.91</v>
      </c>
      <c r="I837" s="13">
        <f t="shared" si="26"/>
        <v>-5836792.5099999998</v>
      </c>
      <c r="J837" s="14" t="s">
        <v>335</v>
      </c>
      <c r="K837" s="11" t="s">
        <v>83</v>
      </c>
      <c r="L837" s="14" t="s">
        <v>1117</v>
      </c>
      <c r="M837" s="14" t="s">
        <v>81</v>
      </c>
      <c r="N837" s="14" t="s">
        <v>1128</v>
      </c>
      <c r="O837" s="14" t="s">
        <v>1062</v>
      </c>
      <c r="P837" s="74"/>
      <c r="Q837" s="6"/>
    </row>
    <row r="838" spans="1:17">
      <c r="A838" s="79">
        <v>43669</v>
      </c>
      <c r="B838" s="14" t="s">
        <v>463</v>
      </c>
      <c r="C838" s="14" t="s">
        <v>1005</v>
      </c>
      <c r="D838" s="14" t="s">
        <v>20</v>
      </c>
      <c r="E838" s="12"/>
      <c r="F838" s="12">
        <v>1200</v>
      </c>
      <c r="G838" s="90">
        <f t="shared" si="25"/>
        <v>2.1742675436212426</v>
      </c>
      <c r="H838" s="90">
        <v>551.91</v>
      </c>
      <c r="I838" s="13">
        <f t="shared" si="26"/>
        <v>-5837992.5099999998</v>
      </c>
      <c r="J838" s="14" t="s">
        <v>335</v>
      </c>
      <c r="K838" s="11" t="s">
        <v>25</v>
      </c>
      <c r="L838" s="14" t="s">
        <v>1117</v>
      </c>
      <c r="M838" s="14" t="s">
        <v>81</v>
      </c>
      <c r="N838" s="14" t="s">
        <v>1128</v>
      </c>
      <c r="O838" s="14" t="s">
        <v>1063</v>
      </c>
      <c r="P838" s="74"/>
      <c r="Q838" s="6"/>
    </row>
    <row r="839" spans="1:17">
      <c r="A839" s="79">
        <v>43669</v>
      </c>
      <c r="B839" s="14" t="s">
        <v>464</v>
      </c>
      <c r="C839" s="14" t="s">
        <v>1005</v>
      </c>
      <c r="D839" s="14" t="s">
        <v>20</v>
      </c>
      <c r="E839" s="12"/>
      <c r="F839" s="12">
        <v>1000</v>
      </c>
      <c r="G839" s="90">
        <f t="shared" si="25"/>
        <v>1.811889619684369</v>
      </c>
      <c r="H839" s="90">
        <v>551.91</v>
      </c>
      <c r="I839" s="13">
        <f t="shared" si="26"/>
        <v>-5838992.5099999998</v>
      </c>
      <c r="J839" s="14" t="s">
        <v>335</v>
      </c>
      <c r="K839" s="11" t="s">
        <v>25</v>
      </c>
      <c r="L839" s="14" t="s">
        <v>1117</v>
      </c>
      <c r="M839" s="14" t="s">
        <v>81</v>
      </c>
      <c r="N839" s="14" t="s">
        <v>1128</v>
      </c>
      <c r="O839" s="14" t="s">
        <v>1063</v>
      </c>
      <c r="P839" s="74"/>
      <c r="Q839" s="6"/>
    </row>
    <row r="840" spans="1:17">
      <c r="A840" s="79">
        <v>43669</v>
      </c>
      <c r="B840" s="14" t="s">
        <v>465</v>
      </c>
      <c r="C840" s="14" t="s">
        <v>1005</v>
      </c>
      <c r="D840" s="14" t="s">
        <v>20</v>
      </c>
      <c r="E840" s="12"/>
      <c r="F840" s="12">
        <v>2000</v>
      </c>
      <c r="G840" s="90">
        <f t="shared" si="25"/>
        <v>3.623779239368738</v>
      </c>
      <c r="H840" s="90">
        <v>551.91</v>
      </c>
      <c r="I840" s="13">
        <f t="shared" si="26"/>
        <v>-5840992.5099999998</v>
      </c>
      <c r="J840" s="14" t="s">
        <v>335</v>
      </c>
      <c r="K840" s="11" t="s">
        <v>83</v>
      </c>
      <c r="L840" s="14" t="s">
        <v>1117</v>
      </c>
      <c r="M840" s="14" t="s">
        <v>81</v>
      </c>
      <c r="N840" s="14" t="s">
        <v>1128</v>
      </c>
      <c r="O840" s="14" t="s">
        <v>1062</v>
      </c>
      <c r="P840" s="74"/>
      <c r="Q840" s="6"/>
    </row>
    <row r="841" spans="1:17">
      <c r="A841" s="79">
        <v>43669</v>
      </c>
      <c r="B841" s="14" t="s">
        <v>466</v>
      </c>
      <c r="C841" s="11" t="s">
        <v>27</v>
      </c>
      <c r="D841" s="14" t="s">
        <v>20</v>
      </c>
      <c r="E841" s="12"/>
      <c r="F841" s="12">
        <v>1000</v>
      </c>
      <c r="G841" s="90">
        <f t="shared" si="25"/>
        <v>1.811889619684369</v>
      </c>
      <c r="H841" s="90">
        <v>551.91</v>
      </c>
      <c r="I841" s="13">
        <f t="shared" si="26"/>
        <v>-5841992.5099999998</v>
      </c>
      <c r="J841" s="14" t="s">
        <v>335</v>
      </c>
      <c r="K841" s="11" t="s">
        <v>83</v>
      </c>
      <c r="L841" s="14" t="s">
        <v>1117</v>
      </c>
      <c r="M841" s="14" t="s">
        <v>81</v>
      </c>
      <c r="N841" s="14" t="s">
        <v>1128</v>
      </c>
      <c r="O841" s="14" t="s">
        <v>1062</v>
      </c>
      <c r="P841" s="74"/>
      <c r="Q841" s="6"/>
    </row>
    <row r="842" spans="1:17">
      <c r="A842" s="79">
        <v>43669</v>
      </c>
      <c r="B842" s="14" t="s">
        <v>467</v>
      </c>
      <c r="C842" s="11" t="s">
        <v>119</v>
      </c>
      <c r="D842" s="14" t="s">
        <v>20</v>
      </c>
      <c r="E842" s="12"/>
      <c r="F842" s="12">
        <v>60000</v>
      </c>
      <c r="G842" s="90">
        <f t="shared" si="25"/>
        <v>105.84997530167243</v>
      </c>
      <c r="H842" s="90">
        <v>566.84</v>
      </c>
      <c r="I842" s="13">
        <f t="shared" si="26"/>
        <v>-5901992.5099999998</v>
      </c>
      <c r="J842" s="14" t="s">
        <v>335</v>
      </c>
      <c r="K842" s="11" t="s">
        <v>83</v>
      </c>
      <c r="L842" s="14" t="s">
        <v>1197</v>
      </c>
      <c r="M842" s="14" t="s">
        <v>81</v>
      </c>
      <c r="N842" s="14" t="s">
        <v>1128</v>
      </c>
      <c r="O842" s="14" t="s">
        <v>1062</v>
      </c>
      <c r="P842" s="74"/>
      <c r="Q842" s="6"/>
    </row>
    <row r="843" spans="1:17">
      <c r="A843" s="79">
        <v>43669</v>
      </c>
      <c r="B843" s="11" t="s">
        <v>555</v>
      </c>
      <c r="C843" s="11" t="s">
        <v>27</v>
      </c>
      <c r="D843" s="11" t="s">
        <v>78</v>
      </c>
      <c r="E843" s="17"/>
      <c r="F843" s="17">
        <v>2000</v>
      </c>
      <c r="G843" s="90">
        <f t="shared" si="25"/>
        <v>3.5201351731906505</v>
      </c>
      <c r="H843" s="90">
        <v>568.16</v>
      </c>
      <c r="I843" s="13">
        <f t="shared" si="26"/>
        <v>-5903992.5099999998</v>
      </c>
      <c r="J843" s="11" t="s">
        <v>187</v>
      </c>
      <c r="K843" s="14" t="s">
        <v>83</v>
      </c>
      <c r="L843" s="14" t="s">
        <v>1118</v>
      </c>
      <c r="M843" s="14" t="s">
        <v>81</v>
      </c>
      <c r="N843" s="14" t="s">
        <v>1128</v>
      </c>
      <c r="O843" s="14" t="s">
        <v>1062</v>
      </c>
      <c r="P843" s="74"/>
      <c r="Q843" s="6"/>
    </row>
    <row r="844" spans="1:17">
      <c r="A844" s="79">
        <v>43669</v>
      </c>
      <c r="B844" s="11" t="s">
        <v>556</v>
      </c>
      <c r="C844" s="11" t="s">
        <v>27</v>
      </c>
      <c r="D844" s="11" t="s">
        <v>78</v>
      </c>
      <c r="E844" s="17"/>
      <c r="F844" s="17">
        <v>5000</v>
      </c>
      <c r="G844" s="90">
        <f t="shared" ref="G844:G907" si="27">+F844/H844</f>
        <v>8.8003379329766265</v>
      </c>
      <c r="H844" s="90">
        <v>568.16</v>
      </c>
      <c r="I844" s="13">
        <f t="shared" si="26"/>
        <v>-5908992.5099999998</v>
      </c>
      <c r="J844" s="11" t="s">
        <v>187</v>
      </c>
      <c r="K844" s="14" t="s">
        <v>83</v>
      </c>
      <c r="L844" s="14" t="s">
        <v>1118</v>
      </c>
      <c r="M844" s="14" t="s">
        <v>81</v>
      </c>
      <c r="N844" s="14" t="s">
        <v>1128</v>
      </c>
      <c r="O844" s="14" t="s">
        <v>1062</v>
      </c>
      <c r="P844" s="74"/>
      <c r="Q844" s="6"/>
    </row>
    <row r="845" spans="1:17">
      <c r="A845" s="79">
        <v>43669</v>
      </c>
      <c r="B845" s="11" t="s">
        <v>557</v>
      </c>
      <c r="C845" s="11" t="s">
        <v>27</v>
      </c>
      <c r="D845" s="11" t="s">
        <v>78</v>
      </c>
      <c r="E845" s="17"/>
      <c r="F845" s="17">
        <v>3000</v>
      </c>
      <c r="G845" s="90">
        <f t="shared" si="27"/>
        <v>5.2802027597859764</v>
      </c>
      <c r="H845" s="90">
        <v>568.16</v>
      </c>
      <c r="I845" s="13">
        <f t="shared" si="26"/>
        <v>-5911992.5099999998</v>
      </c>
      <c r="J845" s="11" t="s">
        <v>187</v>
      </c>
      <c r="K845" s="14" t="s">
        <v>83</v>
      </c>
      <c r="L845" s="14" t="s">
        <v>1118</v>
      </c>
      <c r="M845" s="14" t="s">
        <v>81</v>
      </c>
      <c r="N845" s="14" t="s">
        <v>1128</v>
      </c>
      <c r="O845" s="14" t="s">
        <v>1062</v>
      </c>
      <c r="P845" s="74"/>
      <c r="Q845" s="6"/>
    </row>
    <row r="846" spans="1:17">
      <c r="A846" s="79">
        <v>43669</v>
      </c>
      <c r="B846" s="11" t="s">
        <v>558</v>
      </c>
      <c r="C846" s="11" t="s">
        <v>27</v>
      </c>
      <c r="D846" s="11" t="s">
        <v>78</v>
      </c>
      <c r="E846" s="17"/>
      <c r="F846" s="17">
        <v>500</v>
      </c>
      <c r="G846" s="90">
        <f t="shared" si="27"/>
        <v>0.88003379329766263</v>
      </c>
      <c r="H846" s="90">
        <v>568.16</v>
      </c>
      <c r="I846" s="13">
        <f t="shared" si="26"/>
        <v>-5912492.5099999998</v>
      </c>
      <c r="J846" s="11" t="s">
        <v>187</v>
      </c>
      <c r="K846" s="14" t="s">
        <v>83</v>
      </c>
      <c r="L846" s="14" t="s">
        <v>1118</v>
      </c>
      <c r="M846" s="14" t="s">
        <v>81</v>
      </c>
      <c r="N846" s="14" t="s">
        <v>1128</v>
      </c>
      <c r="O846" s="14" t="s">
        <v>1062</v>
      </c>
      <c r="P846" s="74"/>
      <c r="Q846" s="6"/>
    </row>
    <row r="847" spans="1:17">
      <c r="A847" s="79">
        <v>43669</v>
      </c>
      <c r="B847" s="11" t="s">
        <v>559</v>
      </c>
      <c r="C847" s="11" t="s">
        <v>27</v>
      </c>
      <c r="D847" s="11" t="s">
        <v>78</v>
      </c>
      <c r="E847" s="17"/>
      <c r="F847" s="17">
        <v>500</v>
      </c>
      <c r="G847" s="90">
        <f t="shared" si="27"/>
        <v>0.88003379329766263</v>
      </c>
      <c r="H847" s="90">
        <v>568.16</v>
      </c>
      <c r="I847" s="13">
        <f t="shared" si="26"/>
        <v>-5912992.5099999998</v>
      </c>
      <c r="J847" s="11" t="s">
        <v>187</v>
      </c>
      <c r="K847" s="14" t="s">
        <v>83</v>
      </c>
      <c r="L847" s="14" t="s">
        <v>1118</v>
      </c>
      <c r="M847" s="14" t="s">
        <v>81</v>
      </c>
      <c r="N847" s="14" t="s">
        <v>1128</v>
      </c>
      <c r="O847" s="14" t="s">
        <v>1062</v>
      </c>
      <c r="P847" s="74"/>
      <c r="Q847" s="6"/>
    </row>
    <row r="848" spans="1:17">
      <c r="A848" s="79">
        <v>43669</v>
      </c>
      <c r="B848" s="11" t="s">
        <v>560</v>
      </c>
      <c r="C848" s="11" t="s">
        <v>27</v>
      </c>
      <c r="D848" s="11" t="s">
        <v>78</v>
      </c>
      <c r="E848" s="17"/>
      <c r="F848" s="17">
        <v>200</v>
      </c>
      <c r="G848" s="90">
        <f t="shared" si="27"/>
        <v>0.35201351731906505</v>
      </c>
      <c r="H848" s="90">
        <v>568.16</v>
      </c>
      <c r="I848" s="13">
        <f t="shared" si="26"/>
        <v>-5913192.5099999998</v>
      </c>
      <c r="J848" s="11" t="s">
        <v>187</v>
      </c>
      <c r="K848" s="14" t="s">
        <v>83</v>
      </c>
      <c r="L848" s="14" t="s">
        <v>1118</v>
      </c>
      <c r="M848" s="14" t="s">
        <v>81</v>
      </c>
      <c r="N848" s="14" t="s">
        <v>1128</v>
      </c>
      <c r="O848" s="14" t="s">
        <v>1062</v>
      </c>
      <c r="P848" s="74"/>
      <c r="Q848" s="6"/>
    </row>
    <row r="849" spans="1:17">
      <c r="A849" s="79">
        <v>43669</v>
      </c>
      <c r="B849" s="11" t="s">
        <v>561</v>
      </c>
      <c r="C849" s="11" t="s">
        <v>27</v>
      </c>
      <c r="D849" s="11" t="s">
        <v>78</v>
      </c>
      <c r="E849" s="17"/>
      <c r="F849" s="17">
        <v>500</v>
      </c>
      <c r="G849" s="90">
        <f t="shared" si="27"/>
        <v>0.88003379329766263</v>
      </c>
      <c r="H849" s="90">
        <v>568.16</v>
      </c>
      <c r="I849" s="13">
        <f t="shared" si="26"/>
        <v>-5913692.5099999998</v>
      </c>
      <c r="J849" s="11" t="s">
        <v>187</v>
      </c>
      <c r="K849" s="14" t="s">
        <v>83</v>
      </c>
      <c r="L849" s="14" t="s">
        <v>1118</v>
      </c>
      <c r="M849" s="14" t="s">
        <v>81</v>
      </c>
      <c r="N849" s="14" t="s">
        <v>1128</v>
      </c>
      <c r="O849" s="14" t="s">
        <v>1062</v>
      </c>
      <c r="P849" s="74"/>
      <c r="Q849" s="6"/>
    </row>
    <row r="850" spans="1:17">
      <c r="A850" s="79">
        <v>43669</v>
      </c>
      <c r="B850" s="11" t="s">
        <v>562</v>
      </c>
      <c r="C850" s="11" t="s">
        <v>27</v>
      </c>
      <c r="D850" s="11" t="s">
        <v>78</v>
      </c>
      <c r="E850" s="17"/>
      <c r="F850" s="17">
        <v>300</v>
      </c>
      <c r="G850" s="90">
        <f t="shared" si="27"/>
        <v>0.52802027597859758</v>
      </c>
      <c r="H850" s="90">
        <v>568.16</v>
      </c>
      <c r="I850" s="13">
        <f t="shared" si="26"/>
        <v>-5913992.5099999998</v>
      </c>
      <c r="J850" s="11" t="s">
        <v>187</v>
      </c>
      <c r="K850" s="14" t="s">
        <v>83</v>
      </c>
      <c r="L850" s="14" t="s">
        <v>1118</v>
      </c>
      <c r="M850" s="14" t="s">
        <v>81</v>
      </c>
      <c r="N850" s="14" t="s">
        <v>1128</v>
      </c>
      <c r="O850" s="14" t="s">
        <v>1062</v>
      </c>
      <c r="P850" s="74"/>
      <c r="Q850" s="6"/>
    </row>
    <row r="851" spans="1:17">
      <c r="A851" s="79">
        <v>43669</v>
      </c>
      <c r="B851" s="11" t="s">
        <v>658</v>
      </c>
      <c r="C851" s="11" t="s">
        <v>27</v>
      </c>
      <c r="D851" s="11" t="s">
        <v>78</v>
      </c>
      <c r="E851" s="16"/>
      <c r="F851" s="16">
        <v>1500</v>
      </c>
      <c r="G851" s="90">
        <f t="shared" si="27"/>
        <v>2.6401013798929882</v>
      </c>
      <c r="H851" s="90">
        <v>568.16</v>
      </c>
      <c r="I851" s="13">
        <f t="shared" si="26"/>
        <v>-5915492.5099999998</v>
      </c>
      <c r="J851" s="14" t="s">
        <v>647</v>
      </c>
      <c r="K851" s="14" t="s">
        <v>83</v>
      </c>
      <c r="L851" s="14" t="s">
        <v>1118</v>
      </c>
      <c r="M851" s="14" t="s">
        <v>81</v>
      </c>
      <c r="N851" s="14" t="s">
        <v>1128</v>
      </c>
      <c r="O851" s="14" t="s">
        <v>1062</v>
      </c>
      <c r="P851" s="74"/>
      <c r="Q851" s="6"/>
    </row>
    <row r="852" spans="1:17">
      <c r="A852" s="79">
        <v>43669</v>
      </c>
      <c r="B852" s="14" t="s">
        <v>684</v>
      </c>
      <c r="C852" s="11" t="s">
        <v>27</v>
      </c>
      <c r="D852" s="14" t="s">
        <v>165</v>
      </c>
      <c r="E852" s="15"/>
      <c r="F852" s="15">
        <v>2000</v>
      </c>
      <c r="G852" s="90">
        <f t="shared" si="27"/>
        <v>3.5283325100557477</v>
      </c>
      <c r="H852" s="90">
        <v>566.84</v>
      </c>
      <c r="I852" s="13">
        <f t="shared" si="26"/>
        <v>-5917492.5099999998</v>
      </c>
      <c r="J852" s="14" t="s">
        <v>178</v>
      </c>
      <c r="K852" s="14" t="s">
        <v>83</v>
      </c>
      <c r="L852" s="14" t="s">
        <v>1197</v>
      </c>
      <c r="M852" s="14" t="s">
        <v>81</v>
      </c>
      <c r="N852" s="14" t="s">
        <v>1128</v>
      </c>
      <c r="O852" s="14" t="s">
        <v>1062</v>
      </c>
      <c r="P852" s="74"/>
      <c r="Q852" s="6"/>
    </row>
    <row r="853" spans="1:17">
      <c r="A853" s="79">
        <v>43669</v>
      </c>
      <c r="B853" s="14" t="s">
        <v>685</v>
      </c>
      <c r="C853" s="14" t="s">
        <v>170</v>
      </c>
      <c r="D853" s="14" t="s">
        <v>165</v>
      </c>
      <c r="E853" s="15"/>
      <c r="F853" s="15">
        <v>1000</v>
      </c>
      <c r="G853" s="90">
        <f t="shared" si="27"/>
        <v>1.7641662550278738</v>
      </c>
      <c r="H853" s="90">
        <v>566.84</v>
      </c>
      <c r="I853" s="13">
        <f t="shared" si="26"/>
        <v>-5918492.5099999998</v>
      </c>
      <c r="J853" s="14" t="s">
        <v>178</v>
      </c>
      <c r="K853" s="14" t="s">
        <v>83</v>
      </c>
      <c r="L853" s="14" t="s">
        <v>1197</v>
      </c>
      <c r="M853" s="14" t="s">
        <v>81</v>
      </c>
      <c r="N853" s="14" t="s">
        <v>1128</v>
      </c>
      <c r="O853" s="14" t="s">
        <v>1062</v>
      </c>
      <c r="P853" s="74"/>
      <c r="Q853" s="6"/>
    </row>
    <row r="854" spans="1:17">
      <c r="A854" s="79">
        <v>43669</v>
      </c>
      <c r="B854" s="14" t="s">
        <v>696</v>
      </c>
      <c r="C854" s="11" t="s">
        <v>27</v>
      </c>
      <c r="D854" s="14" t="s">
        <v>165</v>
      </c>
      <c r="E854" s="15"/>
      <c r="F854" s="15">
        <v>2000</v>
      </c>
      <c r="G854" s="90">
        <f t="shared" si="27"/>
        <v>3.5283325100557477</v>
      </c>
      <c r="H854" s="90">
        <v>566.84</v>
      </c>
      <c r="I854" s="13">
        <f t="shared" si="26"/>
        <v>-5920492.5099999998</v>
      </c>
      <c r="J854" s="14" t="s">
        <v>178</v>
      </c>
      <c r="K854" s="14" t="s">
        <v>83</v>
      </c>
      <c r="L854" s="14" t="s">
        <v>1197</v>
      </c>
      <c r="M854" s="14" t="s">
        <v>81</v>
      </c>
      <c r="N854" s="14" t="s">
        <v>1128</v>
      </c>
      <c r="O854" s="14" t="s">
        <v>1062</v>
      </c>
      <c r="P854" s="74"/>
      <c r="Q854" s="6"/>
    </row>
    <row r="855" spans="1:17">
      <c r="A855" s="79">
        <v>43669</v>
      </c>
      <c r="B855" s="11" t="s">
        <v>896</v>
      </c>
      <c r="C855" s="11" t="s">
        <v>27</v>
      </c>
      <c r="D855" s="14" t="s">
        <v>20</v>
      </c>
      <c r="E855" s="12"/>
      <c r="F855" s="12">
        <v>500</v>
      </c>
      <c r="G855" s="90">
        <f t="shared" si="27"/>
        <v>0.90594480984218451</v>
      </c>
      <c r="H855" s="90">
        <v>551.91</v>
      </c>
      <c r="I855" s="13">
        <f t="shared" si="26"/>
        <v>-5920992.5099999998</v>
      </c>
      <c r="J855" s="11" t="s">
        <v>177</v>
      </c>
      <c r="K855" s="11" t="s">
        <v>22</v>
      </c>
      <c r="L855" s="14" t="s">
        <v>1117</v>
      </c>
      <c r="M855" s="14" t="s">
        <v>81</v>
      </c>
      <c r="N855" s="14" t="s">
        <v>1128</v>
      </c>
      <c r="O855" s="14" t="s">
        <v>1062</v>
      </c>
      <c r="P855" s="74"/>
      <c r="Q855" s="6"/>
    </row>
    <row r="856" spans="1:17">
      <c r="A856" s="79">
        <v>43669</v>
      </c>
      <c r="B856" s="11" t="s">
        <v>897</v>
      </c>
      <c r="C856" s="11" t="s">
        <v>27</v>
      </c>
      <c r="D856" s="14" t="s">
        <v>20</v>
      </c>
      <c r="E856" s="12"/>
      <c r="F856" s="12">
        <v>13000</v>
      </c>
      <c r="G856" s="90">
        <f t="shared" si="27"/>
        <v>23.554565055896795</v>
      </c>
      <c r="H856" s="90">
        <v>551.91</v>
      </c>
      <c r="I856" s="13">
        <f t="shared" si="26"/>
        <v>-5933992.5099999998</v>
      </c>
      <c r="J856" s="11" t="s">
        <v>177</v>
      </c>
      <c r="K856" s="11" t="s">
        <v>22</v>
      </c>
      <c r="L856" s="14" t="s">
        <v>1117</v>
      </c>
      <c r="M856" s="14" t="s">
        <v>81</v>
      </c>
      <c r="N856" s="14" t="s">
        <v>1128</v>
      </c>
      <c r="O856" s="14" t="s">
        <v>1062</v>
      </c>
      <c r="P856" s="74"/>
      <c r="Q856" s="6"/>
    </row>
    <row r="857" spans="1:17">
      <c r="A857" s="79">
        <v>43669</v>
      </c>
      <c r="B857" s="11" t="s">
        <v>898</v>
      </c>
      <c r="C857" s="11" t="s">
        <v>27</v>
      </c>
      <c r="D857" s="14" t="s">
        <v>20</v>
      </c>
      <c r="E857" s="12"/>
      <c r="F857" s="12">
        <v>500</v>
      </c>
      <c r="G857" s="90">
        <f t="shared" si="27"/>
        <v>0.90594480984218451</v>
      </c>
      <c r="H857" s="90">
        <v>551.91</v>
      </c>
      <c r="I857" s="13">
        <f t="shared" si="26"/>
        <v>-5934492.5099999998</v>
      </c>
      <c r="J857" s="11" t="s">
        <v>177</v>
      </c>
      <c r="K857" s="11" t="s">
        <v>22</v>
      </c>
      <c r="L857" s="14" t="s">
        <v>1117</v>
      </c>
      <c r="M857" s="14" t="s">
        <v>81</v>
      </c>
      <c r="N857" s="14" t="s">
        <v>1128</v>
      </c>
      <c r="O857" s="14" t="s">
        <v>1062</v>
      </c>
      <c r="P857" s="74"/>
      <c r="Q857" s="6"/>
    </row>
    <row r="858" spans="1:17">
      <c r="A858" s="79">
        <v>43669</v>
      </c>
      <c r="B858" s="11" t="s">
        <v>899</v>
      </c>
      <c r="C858" s="11" t="s">
        <v>27</v>
      </c>
      <c r="D858" s="14" t="s">
        <v>20</v>
      </c>
      <c r="E858" s="12"/>
      <c r="F858" s="12">
        <v>500</v>
      </c>
      <c r="G858" s="90">
        <f t="shared" si="27"/>
        <v>0.90594480984218451</v>
      </c>
      <c r="H858" s="90">
        <v>551.91</v>
      </c>
      <c r="I858" s="13">
        <f t="shared" ref="I858:I921" si="28">I857+E858-F858</f>
        <v>-5934992.5099999998</v>
      </c>
      <c r="J858" s="11" t="s">
        <v>177</v>
      </c>
      <c r="K858" s="11" t="s">
        <v>22</v>
      </c>
      <c r="L858" s="14" t="s">
        <v>1117</v>
      </c>
      <c r="M858" s="14" t="s">
        <v>81</v>
      </c>
      <c r="N858" s="14" t="s">
        <v>1128</v>
      </c>
      <c r="O858" s="14" t="s">
        <v>1062</v>
      </c>
      <c r="P858" s="74"/>
      <c r="Q858" s="6"/>
    </row>
    <row r="859" spans="1:17">
      <c r="A859" s="79">
        <v>43669</v>
      </c>
      <c r="B859" s="11" t="s">
        <v>900</v>
      </c>
      <c r="C859" s="11" t="s">
        <v>27</v>
      </c>
      <c r="D859" s="14" t="s">
        <v>20</v>
      </c>
      <c r="E859" s="12"/>
      <c r="F859" s="12">
        <v>15000</v>
      </c>
      <c r="G859" s="90">
        <f t="shared" si="27"/>
        <v>27.178344295265536</v>
      </c>
      <c r="H859" s="90">
        <v>551.91</v>
      </c>
      <c r="I859" s="13">
        <f t="shared" si="28"/>
        <v>-5949992.5099999998</v>
      </c>
      <c r="J859" s="11" t="s">
        <v>177</v>
      </c>
      <c r="K859" s="11">
        <v>18</v>
      </c>
      <c r="L859" s="14" t="s">
        <v>1117</v>
      </c>
      <c r="M859" s="14" t="s">
        <v>81</v>
      </c>
      <c r="N859" s="14" t="s">
        <v>1128</v>
      </c>
      <c r="O859" s="14" t="s">
        <v>1063</v>
      </c>
      <c r="P859" s="74"/>
      <c r="Q859" s="6"/>
    </row>
    <row r="860" spans="1:17">
      <c r="A860" s="79">
        <v>43669</v>
      </c>
      <c r="B860" s="11" t="s">
        <v>901</v>
      </c>
      <c r="C860" s="11" t="s">
        <v>27</v>
      </c>
      <c r="D860" s="14" t="s">
        <v>20</v>
      </c>
      <c r="E860" s="12"/>
      <c r="F860" s="12">
        <v>500</v>
      </c>
      <c r="G860" s="90">
        <f t="shared" si="27"/>
        <v>0.90594480984218451</v>
      </c>
      <c r="H860" s="90">
        <v>551.91</v>
      </c>
      <c r="I860" s="13">
        <f t="shared" si="28"/>
        <v>-5950492.5099999998</v>
      </c>
      <c r="J860" s="11" t="s">
        <v>177</v>
      </c>
      <c r="K860" s="11" t="s">
        <v>22</v>
      </c>
      <c r="L860" s="14" t="s">
        <v>1117</v>
      </c>
      <c r="M860" s="14" t="s">
        <v>81</v>
      </c>
      <c r="N860" s="14" t="s">
        <v>1128</v>
      </c>
      <c r="O860" s="14" t="s">
        <v>1062</v>
      </c>
      <c r="P860" s="74"/>
      <c r="Q860" s="6"/>
    </row>
    <row r="861" spans="1:17">
      <c r="A861" s="79">
        <v>43669</v>
      </c>
      <c r="B861" s="11" t="s">
        <v>902</v>
      </c>
      <c r="C861" s="11" t="s">
        <v>27</v>
      </c>
      <c r="D861" s="14" t="s">
        <v>20</v>
      </c>
      <c r="E861" s="12"/>
      <c r="F861" s="12">
        <v>500</v>
      </c>
      <c r="G861" s="90">
        <f t="shared" si="27"/>
        <v>0.90594480984218451</v>
      </c>
      <c r="H861" s="90">
        <v>551.91</v>
      </c>
      <c r="I861" s="13">
        <f t="shared" si="28"/>
        <v>-5950992.5099999998</v>
      </c>
      <c r="J861" s="11" t="s">
        <v>177</v>
      </c>
      <c r="K861" s="11" t="s">
        <v>22</v>
      </c>
      <c r="L861" s="14" t="s">
        <v>1117</v>
      </c>
      <c r="M861" s="14" t="s">
        <v>81</v>
      </c>
      <c r="N861" s="14" t="s">
        <v>1128</v>
      </c>
      <c r="O861" s="14" t="s">
        <v>1062</v>
      </c>
      <c r="P861" s="74"/>
      <c r="Q861" s="6"/>
    </row>
    <row r="862" spans="1:17">
      <c r="A862" s="79">
        <v>43670</v>
      </c>
      <c r="B862" s="11" t="s">
        <v>48</v>
      </c>
      <c r="C862" s="11" t="s">
        <v>27</v>
      </c>
      <c r="D862" s="14" t="s">
        <v>20</v>
      </c>
      <c r="E862" s="12"/>
      <c r="F862" s="12">
        <v>1000</v>
      </c>
      <c r="G862" s="90">
        <f t="shared" si="27"/>
        <v>1.811889619684369</v>
      </c>
      <c r="H862" s="90">
        <v>551.91</v>
      </c>
      <c r="I862" s="13">
        <f t="shared" si="28"/>
        <v>-5951992.5099999998</v>
      </c>
      <c r="J862" s="14" t="s">
        <v>21</v>
      </c>
      <c r="K862" s="11" t="s">
        <v>22</v>
      </c>
      <c r="L862" s="14" t="s">
        <v>1117</v>
      </c>
      <c r="M862" s="14" t="s">
        <v>81</v>
      </c>
      <c r="N862" s="14" t="s">
        <v>1128</v>
      </c>
      <c r="O862" s="14" t="s">
        <v>1062</v>
      </c>
      <c r="P862" s="74"/>
      <c r="Q862" s="6"/>
    </row>
    <row r="863" spans="1:17">
      <c r="A863" s="79">
        <v>43670</v>
      </c>
      <c r="B863" s="11" t="s">
        <v>63</v>
      </c>
      <c r="C863" s="11" t="s">
        <v>27</v>
      </c>
      <c r="D863" s="14" t="s">
        <v>20</v>
      </c>
      <c r="E863" s="12"/>
      <c r="F863" s="12">
        <v>1000</v>
      </c>
      <c r="G863" s="90">
        <f t="shared" si="27"/>
        <v>1.811889619684369</v>
      </c>
      <c r="H863" s="90">
        <v>551.91</v>
      </c>
      <c r="I863" s="13">
        <f t="shared" si="28"/>
        <v>-5952992.5099999998</v>
      </c>
      <c r="J863" s="14" t="s">
        <v>21</v>
      </c>
      <c r="K863" s="11" t="s">
        <v>22</v>
      </c>
      <c r="L863" s="14" t="s">
        <v>1117</v>
      </c>
      <c r="M863" s="14" t="s">
        <v>81</v>
      </c>
      <c r="N863" s="14" t="s">
        <v>1128</v>
      </c>
      <c r="O863" s="14" t="s">
        <v>1062</v>
      </c>
      <c r="P863" s="74"/>
      <c r="Q863" s="6"/>
    </row>
    <row r="864" spans="1:17">
      <c r="A864" s="79">
        <v>43670</v>
      </c>
      <c r="B864" s="11" t="s">
        <v>64</v>
      </c>
      <c r="C864" s="11" t="s">
        <v>27</v>
      </c>
      <c r="D864" s="14" t="s">
        <v>20</v>
      </c>
      <c r="E864" s="12"/>
      <c r="F864" s="12">
        <v>9000</v>
      </c>
      <c r="G864" s="90">
        <f t="shared" si="27"/>
        <v>16.307006577159321</v>
      </c>
      <c r="H864" s="90">
        <v>551.91</v>
      </c>
      <c r="I864" s="13">
        <f t="shared" si="28"/>
        <v>-5961992.5099999998</v>
      </c>
      <c r="J864" s="14" t="s">
        <v>21</v>
      </c>
      <c r="K864" s="11" t="s">
        <v>1096</v>
      </c>
      <c r="L864" s="14" t="s">
        <v>1117</v>
      </c>
      <c r="M864" s="14" t="s">
        <v>81</v>
      </c>
      <c r="N864" s="14" t="s">
        <v>1128</v>
      </c>
      <c r="O864" s="14" t="s">
        <v>1063</v>
      </c>
      <c r="P864" s="74"/>
      <c r="Q864" s="6"/>
    </row>
    <row r="865" spans="1:17">
      <c r="A865" s="79">
        <v>43670</v>
      </c>
      <c r="B865" s="11" t="s">
        <v>93</v>
      </c>
      <c r="C865" s="11" t="s">
        <v>27</v>
      </c>
      <c r="D865" s="11" t="s">
        <v>78</v>
      </c>
      <c r="E865" s="12"/>
      <c r="F865" s="12">
        <v>2500</v>
      </c>
      <c r="G865" s="90">
        <f t="shared" si="27"/>
        <v>4.4001689664883132</v>
      </c>
      <c r="H865" s="90">
        <v>568.16</v>
      </c>
      <c r="I865" s="13">
        <f t="shared" si="28"/>
        <v>-5964492.5099999998</v>
      </c>
      <c r="J865" s="11" t="s">
        <v>79</v>
      </c>
      <c r="K865" s="11" t="s">
        <v>83</v>
      </c>
      <c r="L865" s="14" t="s">
        <v>1118</v>
      </c>
      <c r="M865" s="14" t="s">
        <v>81</v>
      </c>
      <c r="N865" s="14" t="s">
        <v>1128</v>
      </c>
      <c r="O865" s="14" t="s">
        <v>1062</v>
      </c>
      <c r="P865" s="74"/>
      <c r="Q865" s="6"/>
    </row>
    <row r="866" spans="1:17">
      <c r="A866" s="79">
        <v>43670</v>
      </c>
      <c r="B866" s="11" t="s">
        <v>94</v>
      </c>
      <c r="C866" s="11" t="s">
        <v>27</v>
      </c>
      <c r="D866" s="11" t="s">
        <v>78</v>
      </c>
      <c r="E866" s="12"/>
      <c r="F866" s="12">
        <v>300</v>
      </c>
      <c r="G866" s="90">
        <f t="shared" si="27"/>
        <v>0.52802027597859758</v>
      </c>
      <c r="H866" s="90">
        <v>568.16</v>
      </c>
      <c r="I866" s="13">
        <f t="shared" si="28"/>
        <v>-5964792.5099999998</v>
      </c>
      <c r="J866" s="11" t="s">
        <v>79</v>
      </c>
      <c r="K866" s="11" t="s">
        <v>83</v>
      </c>
      <c r="L866" s="14" t="s">
        <v>1118</v>
      </c>
      <c r="M866" s="14" t="s">
        <v>81</v>
      </c>
      <c r="N866" s="14" t="s">
        <v>1128</v>
      </c>
      <c r="O866" s="14" t="s">
        <v>1062</v>
      </c>
      <c r="P866" s="74"/>
      <c r="Q866" s="6"/>
    </row>
    <row r="867" spans="1:17">
      <c r="A867" s="79">
        <v>43670</v>
      </c>
      <c r="B867" s="11" t="s">
        <v>95</v>
      </c>
      <c r="C867" s="11" t="s">
        <v>27</v>
      </c>
      <c r="D867" s="11" t="s">
        <v>78</v>
      </c>
      <c r="E867" s="12"/>
      <c r="F867" s="12">
        <v>300</v>
      </c>
      <c r="G867" s="90">
        <f t="shared" si="27"/>
        <v>0.52802027597859758</v>
      </c>
      <c r="H867" s="90">
        <v>568.16</v>
      </c>
      <c r="I867" s="13">
        <f t="shared" si="28"/>
        <v>-5965092.5099999998</v>
      </c>
      <c r="J867" s="11" t="s">
        <v>79</v>
      </c>
      <c r="K867" s="11" t="s">
        <v>83</v>
      </c>
      <c r="L867" s="14" t="s">
        <v>1118</v>
      </c>
      <c r="M867" s="14" t="s">
        <v>81</v>
      </c>
      <c r="N867" s="14" t="s">
        <v>1128</v>
      </c>
      <c r="O867" s="14" t="s">
        <v>1062</v>
      </c>
      <c r="P867" s="74"/>
      <c r="Q867" s="6"/>
    </row>
    <row r="868" spans="1:17">
      <c r="A868" s="79">
        <v>43670</v>
      </c>
      <c r="B868" s="11" t="s">
        <v>96</v>
      </c>
      <c r="C868" s="11" t="s">
        <v>97</v>
      </c>
      <c r="D868" s="11" t="s">
        <v>78</v>
      </c>
      <c r="E868" s="12"/>
      <c r="F868" s="12">
        <v>1000</v>
      </c>
      <c r="G868" s="90">
        <f t="shared" si="27"/>
        <v>1.7600675865953253</v>
      </c>
      <c r="H868" s="90">
        <v>568.16</v>
      </c>
      <c r="I868" s="13">
        <f t="shared" si="28"/>
        <v>-5966092.5099999998</v>
      </c>
      <c r="J868" s="11" t="s">
        <v>79</v>
      </c>
      <c r="K868" s="11" t="s">
        <v>83</v>
      </c>
      <c r="L868" s="14" t="s">
        <v>1118</v>
      </c>
      <c r="M868" s="14" t="s">
        <v>81</v>
      </c>
      <c r="N868" s="14" t="s">
        <v>1128</v>
      </c>
      <c r="O868" s="14" t="s">
        <v>1062</v>
      </c>
      <c r="P868" s="74"/>
      <c r="Q868" s="6"/>
    </row>
    <row r="869" spans="1:17">
      <c r="A869" s="79">
        <v>43670</v>
      </c>
      <c r="B869" s="11" t="s">
        <v>98</v>
      </c>
      <c r="C869" s="11" t="s">
        <v>27</v>
      </c>
      <c r="D869" s="11" t="s">
        <v>78</v>
      </c>
      <c r="E869" s="12"/>
      <c r="F869" s="12">
        <v>300</v>
      </c>
      <c r="G869" s="90">
        <f t="shared" si="27"/>
        <v>0.52802027597859758</v>
      </c>
      <c r="H869" s="90">
        <v>568.16</v>
      </c>
      <c r="I869" s="13">
        <f t="shared" si="28"/>
        <v>-5966392.5099999998</v>
      </c>
      <c r="J869" s="11" t="s">
        <v>79</v>
      </c>
      <c r="K869" s="11" t="s">
        <v>83</v>
      </c>
      <c r="L869" s="14" t="s">
        <v>1118</v>
      </c>
      <c r="M869" s="14" t="s">
        <v>81</v>
      </c>
      <c r="N869" s="14" t="s">
        <v>1128</v>
      </c>
      <c r="O869" s="14" t="s">
        <v>1062</v>
      </c>
      <c r="P869" s="74"/>
      <c r="Q869" s="6"/>
    </row>
    <row r="870" spans="1:17">
      <c r="A870" s="79">
        <v>43670</v>
      </c>
      <c r="B870" s="11" t="s">
        <v>99</v>
      </c>
      <c r="C870" s="11" t="s">
        <v>27</v>
      </c>
      <c r="D870" s="11" t="s">
        <v>78</v>
      </c>
      <c r="E870" s="12"/>
      <c r="F870" s="12">
        <v>300</v>
      </c>
      <c r="G870" s="90">
        <f t="shared" si="27"/>
        <v>0.52802027597859758</v>
      </c>
      <c r="H870" s="90">
        <v>568.16</v>
      </c>
      <c r="I870" s="13">
        <f t="shared" si="28"/>
        <v>-5966692.5099999998</v>
      </c>
      <c r="J870" s="11" t="s">
        <v>79</v>
      </c>
      <c r="K870" s="11" t="s">
        <v>83</v>
      </c>
      <c r="L870" s="14" t="s">
        <v>1118</v>
      </c>
      <c r="M870" s="14" t="s">
        <v>81</v>
      </c>
      <c r="N870" s="14" t="s">
        <v>1128</v>
      </c>
      <c r="O870" s="14" t="s">
        <v>1062</v>
      </c>
      <c r="P870" s="74"/>
      <c r="Q870" s="6"/>
    </row>
    <row r="871" spans="1:17">
      <c r="A871" s="79">
        <v>43670</v>
      </c>
      <c r="B871" s="11" t="s">
        <v>100</v>
      </c>
      <c r="C871" s="11" t="s">
        <v>27</v>
      </c>
      <c r="D871" s="11" t="s">
        <v>78</v>
      </c>
      <c r="E871" s="12"/>
      <c r="F871" s="12">
        <v>300</v>
      </c>
      <c r="G871" s="90">
        <f t="shared" si="27"/>
        <v>0.52802027597859758</v>
      </c>
      <c r="H871" s="90">
        <v>568.16</v>
      </c>
      <c r="I871" s="13">
        <f t="shared" si="28"/>
        <v>-5966992.5099999998</v>
      </c>
      <c r="J871" s="11" t="s">
        <v>79</v>
      </c>
      <c r="K871" s="11" t="s">
        <v>83</v>
      </c>
      <c r="L871" s="14" t="s">
        <v>1118</v>
      </c>
      <c r="M871" s="14" t="s">
        <v>81</v>
      </c>
      <c r="N871" s="14" t="s">
        <v>1128</v>
      </c>
      <c r="O871" s="14" t="s">
        <v>1062</v>
      </c>
      <c r="P871" s="74"/>
      <c r="Q871" s="6"/>
    </row>
    <row r="872" spans="1:17">
      <c r="A872" s="79">
        <v>43670</v>
      </c>
      <c r="B872" s="11" t="s">
        <v>240</v>
      </c>
      <c r="C872" s="11" t="s">
        <v>27</v>
      </c>
      <c r="D872" s="11" t="s">
        <v>78</v>
      </c>
      <c r="E872" s="12"/>
      <c r="F872" s="12">
        <v>1000</v>
      </c>
      <c r="G872" s="90">
        <f t="shared" si="27"/>
        <v>1.7600675865953253</v>
      </c>
      <c r="H872" s="90">
        <v>568.16</v>
      </c>
      <c r="I872" s="13">
        <f t="shared" si="28"/>
        <v>-5967992.5099999998</v>
      </c>
      <c r="J872" s="11" t="s">
        <v>186</v>
      </c>
      <c r="K872" s="11" t="s">
        <v>83</v>
      </c>
      <c r="L872" s="14" t="s">
        <v>1118</v>
      </c>
      <c r="M872" s="14" t="s">
        <v>81</v>
      </c>
      <c r="N872" s="14" t="s">
        <v>1128</v>
      </c>
      <c r="O872" s="14" t="s">
        <v>1062</v>
      </c>
      <c r="P872" s="74"/>
      <c r="Q872" s="6"/>
    </row>
    <row r="873" spans="1:17">
      <c r="A873" s="79">
        <v>43670</v>
      </c>
      <c r="B873" s="11" t="s">
        <v>241</v>
      </c>
      <c r="C873" s="11" t="s">
        <v>27</v>
      </c>
      <c r="D873" s="11" t="s">
        <v>78</v>
      </c>
      <c r="E873" s="12"/>
      <c r="F873" s="12">
        <v>1000</v>
      </c>
      <c r="G873" s="90">
        <f t="shared" si="27"/>
        <v>1.7600675865953253</v>
      </c>
      <c r="H873" s="90">
        <v>568.16</v>
      </c>
      <c r="I873" s="13">
        <f t="shared" si="28"/>
        <v>-5968992.5099999998</v>
      </c>
      <c r="J873" s="11" t="s">
        <v>186</v>
      </c>
      <c r="K873" s="11" t="s">
        <v>83</v>
      </c>
      <c r="L873" s="14" t="s">
        <v>1118</v>
      </c>
      <c r="M873" s="14" t="s">
        <v>81</v>
      </c>
      <c r="N873" s="14" t="s">
        <v>1128</v>
      </c>
      <c r="O873" s="14" t="s">
        <v>1062</v>
      </c>
      <c r="P873" s="74"/>
      <c r="Q873" s="6"/>
    </row>
    <row r="874" spans="1:17">
      <c r="A874" s="79">
        <v>43670</v>
      </c>
      <c r="B874" s="11" t="s">
        <v>242</v>
      </c>
      <c r="C874" s="11" t="s">
        <v>27</v>
      </c>
      <c r="D874" s="11" t="s">
        <v>78</v>
      </c>
      <c r="E874" s="12"/>
      <c r="F874" s="12">
        <v>1000</v>
      </c>
      <c r="G874" s="90">
        <f t="shared" si="27"/>
        <v>1.7600675865953253</v>
      </c>
      <c r="H874" s="90">
        <v>568.16</v>
      </c>
      <c r="I874" s="13">
        <f t="shared" si="28"/>
        <v>-5969992.5099999998</v>
      </c>
      <c r="J874" s="11" t="s">
        <v>186</v>
      </c>
      <c r="K874" s="11" t="s">
        <v>83</v>
      </c>
      <c r="L874" s="14" t="s">
        <v>1118</v>
      </c>
      <c r="M874" s="14" t="s">
        <v>81</v>
      </c>
      <c r="N874" s="14" t="s">
        <v>1128</v>
      </c>
      <c r="O874" s="14" t="s">
        <v>1062</v>
      </c>
      <c r="P874" s="74"/>
      <c r="Q874" s="6"/>
    </row>
    <row r="875" spans="1:17">
      <c r="A875" s="79">
        <v>43670</v>
      </c>
      <c r="B875" s="11" t="s">
        <v>218</v>
      </c>
      <c r="C875" s="11" t="s">
        <v>27</v>
      </c>
      <c r="D875" s="11" t="s">
        <v>78</v>
      </c>
      <c r="E875" s="12"/>
      <c r="F875" s="12">
        <v>1000</v>
      </c>
      <c r="G875" s="90">
        <f t="shared" si="27"/>
        <v>1.7600675865953253</v>
      </c>
      <c r="H875" s="90">
        <v>568.16</v>
      </c>
      <c r="I875" s="13">
        <f t="shared" si="28"/>
        <v>-5970992.5099999998</v>
      </c>
      <c r="J875" s="11" t="s">
        <v>186</v>
      </c>
      <c r="K875" s="11" t="s">
        <v>83</v>
      </c>
      <c r="L875" s="14" t="s">
        <v>1118</v>
      </c>
      <c r="M875" s="14" t="s">
        <v>81</v>
      </c>
      <c r="N875" s="14" t="s">
        <v>1128</v>
      </c>
      <c r="O875" s="14" t="s">
        <v>1062</v>
      </c>
      <c r="P875" s="74"/>
      <c r="Q875" s="6"/>
    </row>
    <row r="876" spans="1:17">
      <c r="A876" s="79">
        <v>43670</v>
      </c>
      <c r="B876" s="11" t="s">
        <v>243</v>
      </c>
      <c r="C876" s="11" t="s">
        <v>27</v>
      </c>
      <c r="D876" s="11" t="s">
        <v>78</v>
      </c>
      <c r="E876" s="12"/>
      <c r="F876" s="12">
        <v>1000</v>
      </c>
      <c r="G876" s="90">
        <f t="shared" si="27"/>
        <v>1.7600675865953253</v>
      </c>
      <c r="H876" s="90">
        <v>568.16</v>
      </c>
      <c r="I876" s="13">
        <f t="shared" si="28"/>
        <v>-5971992.5099999998</v>
      </c>
      <c r="J876" s="11" t="s">
        <v>186</v>
      </c>
      <c r="K876" s="11" t="s">
        <v>83</v>
      </c>
      <c r="L876" s="14" t="s">
        <v>1118</v>
      </c>
      <c r="M876" s="14" t="s">
        <v>81</v>
      </c>
      <c r="N876" s="14" t="s">
        <v>1128</v>
      </c>
      <c r="O876" s="14" t="s">
        <v>1062</v>
      </c>
      <c r="P876" s="74"/>
      <c r="Q876" s="6"/>
    </row>
    <row r="877" spans="1:17">
      <c r="A877" s="79">
        <v>43670</v>
      </c>
      <c r="B877" s="11" t="s">
        <v>244</v>
      </c>
      <c r="C877" s="11" t="s">
        <v>27</v>
      </c>
      <c r="D877" s="11" t="s">
        <v>78</v>
      </c>
      <c r="E877" s="12"/>
      <c r="F877" s="12">
        <v>1000</v>
      </c>
      <c r="G877" s="90">
        <f t="shared" si="27"/>
        <v>1.7600675865953253</v>
      </c>
      <c r="H877" s="90">
        <v>568.16</v>
      </c>
      <c r="I877" s="13">
        <f t="shared" si="28"/>
        <v>-5972992.5099999998</v>
      </c>
      <c r="J877" s="11" t="s">
        <v>186</v>
      </c>
      <c r="K877" s="11" t="s">
        <v>83</v>
      </c>
      <c r="L877" s="14" t="s">
        <v>1118</v>
      </c>
      <c r="M877" s="14" t="s">
        <v>81</v>
      </c>
      <c r="N877" s="14" t="s">
        <v>1128</v>
      </c>
      <c r="O877" s="14" t="s">
        <v>1062</v>
      </c>
      <c r="P877" s="74"/>
      <c r="Q877" s="6"/>
    </row>
    <row r="878" spans="1:17">
      <c r="A878" s="79">
        <v>43670</v>
      </c>
      <c r="B878" s="11" t="s">
        <v>245</v>
      </c>
      <c r="C878" s="11" t="s">
        <v>27</v>
      </c>
      <c r="D878" s="11" t="s">
        <v>78</v>
      </c>
      <c r="E878" s="12"/>
      <c r="F878" s="12">
        <v>1000</v>
      </c>
      <c r="G878" s="90">
        <f t="shared" si="27"/>
        <v>1.7600675865953253</v>
      </c>
      <c r="H878" s="90">
        <v>568.16</v>
      </c>
      <c r="I878" s="13">
        <f t="shared" si="28"/>
        <v>-5973992.5099999998</v>
      </c>
      <c r="J878" s="11" t="s">
        <v>186</v>
      </c>
      <c r="K878" s="11" t="s">
        <v>83</v>
      </c>
      <c r="L878" s="14" t="s">
        <v>1118</v>
      </c>
      <c r="M878" s="14" t="s">
        <v>81</v>
      </c>
      <c r="N878" s="14" t="s">
        <v>1128</v>
      </c>
      <c r="O878" s="14" t="s">
        <v>1062</v>
      </c>
      <c r="P878" s="74"/>
      <c r="Q878" s="6"/>
    </row>
    <row r="879" spans="1:17">
      <c r="A879" s="79">
        <v>43670</v>
      </c>
      <c r="B879" s="11" t="s">
        <v>468</v>
      </c>
      <c r="C879" s="11" t="s">
        <v>27</v>
      </c>
      <c r="D879" s="14" t="s">
        <v>20</v>
      </c>
      <c r="E879" s="12"/>
      <c r="F879" s="12">
        <v>1000</v>
      </c>
      <c r="G879" s="90">
        <f t="shared" si="27"/>
        <v>1.811889619684369</v>
      </c>
      <c r="H879" s="90">
        <v>551.91</v>
      </c>
      <c r="I879" s="13">
        <f t="shared" si="28"/>
        <v>-5974992.5099999998</v>
      </c>
      <c r="J879" s="14" t="s">
        <v>335</v>
      </c>
      <c r="K879" s="11" t="s">
        <v>83</v>
      </c>
      <c r="L879" s="14" t="s">
        <v>1117</v>
      </c>
      <c r="M879" s="14" t="s">
        <v>81</v>
      </c>
      <c r="N879" s="14" t="s">
        <v>1128</v>
      </c>
      <c r="O879" s="14" t="s">
        <v>1062</v>
      </c>
      <c r="P879" s="74"/>
      <c r="Q879" s="6"/>
    </row>
    <row r="880" spans="1:17">
      <c r="A880" s="79">
        <v>43670</v>
      </c>
      <c r="B880" s="11" t="s">
        <v>469</v>
      </c>
      <c r="C880" s="11" t="s">
        <v>27</v>
      </c>
      <c r="D880" s="14" t="s">
        <v>20</v>
      </c>
      <c r="E880" s="12"/>
      <c r="F880" s="12">
        <v>8000</v>
      </c>
      <c r="G880" s="90">
        <f t="shared" si="27"/>
        <v>14.495116957474952</v>
      </c>
      <c r="H880" s="90">
        <v>551.91</v>
      </c>
      <c r="I880" s="13">
        <f t="shared" si="28"/>
        <v>-5982992.5099999998</v>
      </c>
      <c r="J880" s="14" t="s">
        <v>335</v>
      </c>
      <c r="K880" s="11" t="s">
        <v>1097</v>
      </c>
      <c r="L880" s="14" t="s">
        <v>1117</v>
      </c>
      <c r="M880" s="14" t="s">
        <v>81</v>
      </c>
      <c r="N880" s="14" t="s">
        <v>1128</v>
      </c>
      <c r="O880" s="14" t="s">
        <v>1063</v>
      </c>
      <c r="P880" s="74"/>
      <c r="Q880" s="6"/>
    </row>
    <row r="881" spans="1:17">
      <c r="A881" s="79">
        <v>43670</v>
      </c>
      <c r="B881" s="11" t="s">
        <v>563</v>
      </c>
      <c r="C881" s="11" t="s">
        <v>27</v>
      </c>
      <c r="D881" s="11" t="s">
        <v>78</v>
      </c>
      <c r="E881" s="17"/>
      <c r="F881" s="17">
        <v>200</v>
      </c>
      <c r="G881" s="90">
        <f t="shared" si="27"/>
        <v>0.35201351731906505</v>
      </c>
      <c r="H881" s="90">
        <v>568.16</v>
      </c>
      <c r="I881" s="13">
        <f t="shared" si="28"/>
        <v>-5983192.5099999998</v>
      </c>
      <c r="J881" s="11" t="s">
        <v>187</v>
      </c>
      <c r="K881" s="14" t="s">
        <v>83</v>
      </c>
      <c r="L881" s="14" t="s">
        <v>1118</v>
      </c>
      <c r="M881" s="14" t="s">
        <v>81</v>
      </c>
      <c r="N881" s="14" t="s">
        <v>1128</v>
      </c>
      <c r="O881" s="14" t="s">
        <v>1062</v>
      </c>
      <c r="P881" s="74"/>
      <c r="Q881" s="6"/>
    </row>
    <row r="882" spans="1:17">
      <c r="A882" s="79">
        <v>43670</v>
      </c>
      <c r="B882" s="11" t="s">
        <v>564</v>
      </c>
      <c r="C882" s="11" t="s">
        <v>27</v>
      </c>
      <c r="D882" s="11" t="s">
        <v>78</v>
      </c>
      <c r="E882" s="17"/>
      <c r="F882" s="17">
        <v>7000</v>
      </c>
      <c r="G882" s="90">
        <f t="shared" si="27"/>
        <v>12.320473106167277</v>
      </c>
      <c r="H882" s="90">
        <v>568.16</v>
      </c>
      <c r="I882" s="13">
        <f t="shared" si="28"/>
        <v>-5990192.5099999998</v>
      </c>
      <c r="J882" s="11" t="s">
        <v>187</v>
      </c>
      <c r="K882" s="14" t="s">
        <v>80</v>
      </c>
      <c r="L882" s="14" t="s">
        <v>1118</v>
      </c>
      <c r="M882" s="14" t="s">
        <v>81</v>
      </c>
      <c r="N882" s="14" t="s">
        <v>1128</v>
      </c>
      <c r="O882" s="14" t="s">
        <v>1063</v>
      </c>
      <c r="P882" s="74"/>
      <c r="Q882" s="6"/>
    </row>
    <row r="883" spans="1:17">
      <c r="A883" s="79">
        <v>43670</v>
      </c>
      <c r="B883" s="11" t="s">
        <v>565</v>
      </c>
      <c r="C883" s="11" t="s">
        <v>27</v>
      </c>
      <c r="D883" s="11" t="s">
        <v>78</v>
      </c>
      <c r="E883" s="17"/>
      <c r="F883" s="17">
        <v>300</v>
      </c>
      <c r="G883" s="90">
        <f t="shared" si="27"/>
        <v>0.52802027597859758</v>
      </c>
      <c r="H883" s="90">
        <v>568.16</v>
      </c>
      <c r="I883" s="13">
        <f t="shared" si="28"/>
        <v>-5990492.5099999998</v>
      </c>
      <c r="J883" s="11" t="s">
        <v>187</v>
      </c>
      <c r="K883" s="14" t="s">
        <v>83</v>
      </c>
      <c r="L883" s="14" t="s">
        <v>1118</v>
      </c>
      <c r="M883" s="14" t="s">
        <v>81</v>
      </c>
      <c r="N883" s="14" t="s">
        <v>1128</v>
      </c>
      <c r="O883" s="14" t="s">
        <v>1062</v>
      </c>
      <c r="P883" s="74"/>
      <c r="Q883" s="6"/>
    </row>
    <row r="884" spans="1:17">
      <c r="A884" s="79">
        <v>43670</v>
      </c>
      <c r="B884" s="11" t="s">
        <v>566</v>
      </c>
      <c r="C884" s="11" t="s">
        <v>27</v>
      </c>
      <c r="D884" s="11" t="s">
        <v>78</v>
      </c>
      <c r="E884" s="17"/>
      <c r="F884" s="17">
        <v>300</v>
      </c>
      <c r="G884" s="90">
        <f t="shared" si="27"/>
        <v>0.52802027597859758</v>
      </c>
      <c r="H884" s="90">
        <v>568.16</v>
      </c>
      <c r="I884" s="13">
        <f t="shared" si="28"/>
        <v>-5990792.5099999998</v>
      </c>
      <c r="J884" s="11" t="s">
        <v>187</v>
      </c>
      <c r="K884" s="14" t="s">
        <v>83</v>
      </c>
      <c r="L884" s="14" t="s">
        <v>1118</v>
      </c>
      <c r="M884" s="14" t="s">
        <v>81</v>
      </c>
      <c r="N884" s="14" t="s">
        <v>1128</v>
      </c>
      <c r="O884" s="14" t="s">
        <v>1062</v>
      </c>
      <c r="P884" s="74"/>
      <c r="Q884" s="6"/>
    </row>
    <row r="885" spans="1:17">
      <c r="A885" s="79">
        <v>43670</v>
      </c>
      <c r="B885" s="11" t="s">
        <v>567</v>
      </c>
      <c r="C885" s="11" t="s">
        <v>27</v>
      </c>
      <c r="D885" s="11" t="s">
        <v>78</v>
      </c>
      <c r="E885" s="17"/>
      <c r="F885" s="17">
        <v>300</v>
      </c>
      <c r="G885" s="90">
        <f t="shared" si="27"/>
        <v>0.52802027597859758</v>
      </c>
      <c r="H885" s="90">
        <v>568.16</v>
      </c>
      <c r="I885" s="13">
        <f t="shared" si="28"/>
        <v>-5991092.5099999998</v>
      </c>
      <c r="J885" s="11" t="s">
        <v>187</v>
      </c>
      <c r="K885" s="14" t="s">
        <v>83</v>
      </c>
      <c r="L885" s="14" t="s">
        <v>1118</v>
      </c>
      <c r="M885" s="14" t="s">
        <v>81</v>
      </c>
      <c r="N885" s="14" t="s">
        <v>1128</v>
      </c>
      <c r="O885" s="14" t="s">
        <v>1062</v>
      </c>
      <c r="P885" s="74"/>
      <c r="Q885" s="6"/>
    </row>
    <row r="886" spans="1:17">
      <c r="A886" s="79">
        <v>43670</v>
      </c>
      <c r="B886" s="11" t="s">
        <v>568</v>
      </c>
      <c r="C886" s="11" t="s">
        <v>27</v>
      </c>
      <c r="D886" s="11" t="s">
        <v>78</v>
      </c>
      <c r="E886" s="17"/>
      <c r="F886" s="17">
        <v>300</v>
      </c>
      <c r="G886" s="90">
        <f t="shared" si="27"/>
        <v>0.52802027597859758</v>
      </c>
      <c r="H886" s="90">
        <v>568.16</v>
      </c>
      <c r="I886" s="13">
        <f t="shared" si="28"/>
        <v>-5991392.5099999998</v>
      </c>
      <c r="J886" s="11" t="s">
        <v>187</v>
      </c>
      <c r="K886" s="14" t="s">
        <v>83</v>
      </c>
      <c r="L886" s="14" t="s">
        <v>1118</v>
      </c>
      <c r="M886" s="14" t="s">
        <v>81</v>
      </c>
      <c r="N886" s="14" t="s">
        <v>1128</v>
      </c>
      <c r="O886" s="14" t="s">
        <v>1062</v>
      </c>
      <c r="P886" s="74"/>
      <c r="Q886" s="6"/>
    </row>
    <row r="887" spans="1:17">
      <c r="A887" s="79">
        <v>43670</v>
      </c>
      <c r="B887" s="11" t="s">
        <v>569</v>
      </c>
      <c r="C887" s="11" t="s">
        <v>97</v>
      </c>
      <c r="D887" s="11" t="s">
        <v>78</v>
      </c>
      <c r="E887" s="17"/>
      <c r="F887" s="17">
        <v>3000</v>
      </c>
      <c r="G887" s="90">
        <f t="shared" si="27"/>
        <v>5.2802027597859764</v>
      </c>
      <c r="H887" s="90">
        <v>568.16</v>
      </c>
      <c r="I887" s="13">
        <f t="shared" si="28"/>
        <v>-5994392.5099999998</v>
      </c>
      <c r="J887" s="11" t="s">
        <v>187</v>
      </c>
      <c r="K887" s="14" t="s">
        <v>83</v>
      </c>
      <c r="L887" s="14" t="s">
        <v>1118</v>
      </c>
      <c r="M887" s="14" t="s">
        <v>81</v>
      </c>
      <c r="N887" s="14" t="s">
        <v>1128</v>
      </c>
      <c r="O887" s="14" t="s">
        <v>1062</v>
      </c>
      <c r="P887" s="74"/>
      <c r="Q887" s="6"/>
    </row>
    <row r="888" spans="1:17">
      <c r="A888" s="79">
        <v>43670</v>
      </c>
      <c r="B888" s="11" t="s">
        <v>570</v>
      </c>
      <c r="C888" s="11" t="s">
        <v>119</v>
      </c>
      <c r="D888" s="11" t="s">
        <v>78</v>
      </c>
      <c r="E888" s="17"/>
      <c r="F888" s="17">
        <v>20000</v>
      </c>
      <c r="G888" s="90">
        <f t="shared" si="27"/>
        <v>35.201351731906506</v>
      </c>
      <c r="H888" s="90">
        <v>568.16</v>
      </c>
      <c r="I888" s="13">
        <f t="shared" si="28"/>
        <v>-6014392.5099999998</v>
      </c>
      <c r="J888" s="11" t="s">
        <v>187</v>
      </c>
      <c r="K888" s="14" t="s">
        <v>83</v>
      </c>
      <c r="L888" s="14" t="s">
        <v>1118</v>
      </c>
      <c r="M888" s="14" t="s">
        <v>81</v>
      </c>
      <c r="N888" s="14" t="s">
        <v>1128</v>
      </c>
      <c r="O888" s="14" t="s">
        <v>1062</v>
      </c>
      <c r="P888" s="74"/>
      <c r="Q888" s="6"/>
    </row>
    <row r="889" spans="1:17">
      <c r="A889" s="79">
        <v>43670</v>
      </c>
      <c r="B889" s="11" t="s">
        <v>571</v>
      </c>
      <c r="C889" s="11" t="s">
        <v>119</v>
      </c>
      <c r="D889" s="11" t="s">
        <v>78</v>
      </c>
      <c r="E889" s="17"/>
      <c r="F889" s="17">
        <v>20000</v>
      </c>
      <c r="G889" s="90">
        <f t="shared" si="27"/>
        <v>35.201351731906506</v>
      </c>
      <c r="H889" s="90">
        <v>568.16</v>
      </c>
      <c r="I889" s="13">
        <f t="shared" si="28"/>
        <v>-6034392.5099999998</v>
      </c>
      <c r="J889" s="11" t="s">
        <v>187</v>
      </c>
      <c r="K889" s="14">
        <v>214</v>
      </c>
      <c r="L889" s="14" t="s">
        <v>1118</v>
      </c>
      <c r="M889" s="14" t="s">
        <v>81</v>
      </c>
      <c r="N889" s="14" t="s">
        <v>1128</v>
      </c>
      <c r="O889" s="14" t="s">
        <v>1063</v>
      </c>
      <c r="P889" s="74"/>
      <c r="Q889" s="6"/>
    </row>
    <row r="890" spans="1:17">
      <c r="A890" s="79">
        <v>43670</v>
      </c>
      <c r="B890" s="11" t="s">
        <v>617</v>
      </c>
      <c r="C890" s="11" t="s">
        <v>27</v>
      </c>
      <c r="D890" s="11" t="s">
        <v>78</v>
      </c>
      <c r="E890" s="12"/>
      <c r="F890" s="12">
        <v>1000</v>
      </c>
      <c r="G890" s="90">
        <f t="shared" si="27"/>
        <v>1.7600675865953253</v>
      </c>
      <c r="H890" s="90">
        <v>568.16</v>
      </c>
      <c r="I890" s="13">
        <f t="shared" si="28"/>
        <v>-6035392.5099999998</v>
      </c>
      <c r="J890" s="14" t="s">
        <v>183</v>
      </c>
      <c r="K890" s="11" t="s">
        <v>83</v>
      </c>
      <c r="L890" s="14" t="s">
        <v>1118</v>
      </c>
      <c r="M890" s="14" t="s">
        <v>81</v>
      </c>
      <c r="N890" s="14" t="s">
        <v>1128</v>
      </c>
      <c r="O890" s="14" t="s">
        <v>1062</v>
      </c>
      <c r="P890" s="74"/>
      <c r="Q890" s="6"/>
    </row>
    <row r="891" spans="1:17">
      <c r="A891" s="79">
        <v>43670</v>
      </c>
      <c r="B891" s="11" t="s">
        <v>618</v>
      </c>
      <c r="C891" s="11" t="s">
        <v>27</v>
      </c>
      <c r="D891" s="11" t="s">
        <v>78</v>
      </c>
      <c r="E891" s="12"/>
      <c r="F891" s="12">
        <v>1000</v>
      </c>
      <c r="G891" s="90">
        <f t="shared" si="27"/>
        <v>1.7600675865953253</v>
      </c>
      <c r="H891" s="90">
        <v>568.16</v>
      </c>
      <c r="I891" s="13">
        <f t="shared" si="28"/>
        <v>-6036392.5099999998</v>
      </c>
      <c r="J891" s="14" t="s">
        <v>183</v>
      </c>
      <c r="K891" s="11" t="s">
        <v>83</v>
      </c>
      <c r="L891" s="14" t="s">
        <v>1118</v>
      </c>
      <c r="M891" s="14" t="s">
        <v>81</v>
      </c>
      <c r="N891" s="14" t="s">
        <v>1128</v>
      </c>
      <c r="O891" s="14" t="s">
        <v>1062</v>
      </c>
      <c r="P891" s="74"/>
      <c r="Q891" s="6"/>
    </row>
    <row r="892" spans="1:17">
      <c r="A892" s="79">
        <v>43670</v>
      </c>
      <c r="B892" s="11" t="s">
        <v>659</v>
      </c>
      <c r="C892" s="11" t="s">
        <v>27</v>
      </c>
      <c r="D892" s="11" t="s">
        <v>78</v>
      </c>
      <c r="E892" s="16"/>
      <c r="F892" s="16">
        <v>1500</v>
      </c>
      <c r="G892" s="90">
        <f t="shared" si="27"/>
        <v>2.6401013798929882</v>
      </c>
      <c r="H892" s="90">
        <v>568.16</v>
      </c>
      <c r="I892" s="13">
        <f t="shared" si="28"/>
        <v>-6037892.5099999998</v>
      </c>
      <c r="J892" s="14" t="s">
        <v>647</v>
      </c>
      <c r="K892" s="14" t="s">
        <v>83</v>
      </c>
      <c r="L892" s="14" t="s">
        <v>1118</v>
      </c>
      <c r="M892" s="14" t="s">
        <v>81</v>
      </c>
      <c r="N892" s="14" t="s">
        <v>1128</v>
      </c>
      <c r="O892" s="14" t="s">
        <v>1062</v>
      </c>
      <c r="P892" s="74"/>
      <c r="Q892" s="6"/>
    </row>
    <row r="893" spans="1:17">
      <c r="A893" s="79">
        <v>43670</v>
      </c>
      <c r="B893" s="11" t="s">
        <v>660</v>
      </c>
      <c r="C893" s="11" t="s">
        <v>27</v>
      </c>
      <c r="D893" s="11" t="s">
        <v>78</v>
      </c>
      <c r="E893" s="16"/>
      <c r="F893" s="16">
        <v>2000</v>
      </c>
      <c r="G893" s="90">
        <f t="shared" si="27"/>
        <v>3.5201351731906505</v>
      </c>
      <c r="H893" s="90">
        <v>568.16</v>
      </c>
      <c r="I893" s="13">
        <f t="shared" si="28"/>
        <v>-6039892.5099999998</v>
      </c>
      <c r="J893" s="14" t="s">
        <v>647</v>
      </c>
      <c r="K893" s="14" t="s">
        <v>83</v>
      </c>
      <c r="L893" s="14" t="s">
        <v>1118</v>
      </c>
      <c r="M893" s="14" t="s">
        <v>81</v>
      </c>
      <c r="N893" s="14" t="s">
        <v>1128</v>
      </c>
      <c r="O893" s="14" t="s">
        <v>1062</v>
      </c>
      <c r="P893" s="74"/>
      <c r="Q893" s="6"/>
    </row>
    <row r="894" spans="1:17">
      <c r="A894" s="79">
        <v>43670</v>
      </c>
      <c r="B894" s="11" t="s">
        <v>661</v>
      </c>
      <c r="C894" s="11" t="s">
        <v>27</v>
      </c>
      <c r="D894" s="11" t="s">
        <v>78</v>
      </c>
      <c r="E894" s="16"/>
      <c r="F894" s="16">
        <v>2000</v>
      </c>
      <c r="G894" s="90">
        <f t="shared" si="27"/>
        <v>3.5201351731906505</v>
      </c>
      <c r="H894" s="90">
        <v>568.16</v>
      </c>
      <c r="I894" s="13">
        <f t="shared" si="28"/>
        <v>-6041892.5099999998</v>
      </c>
      <c r="J894" s="14" t="s">
        <v>647</v>
      </c>
      <c r="K894" s="14" t="s">
        <v>83</v>
      </c>
      <c r="L894" s="14" t="s">
        <v>1118</v>
      </c>
      <c r="M894" s="14" t="s">
        <v>81</v>
      </c>
      <c r="N894" s="14" t="s">
        <v>1128</v>
      </c>
      <c r="O894" s="14" t="s">
        <v>1062</v>
      </c>
      <c r="P894" s="74"/>
      <c r="Q894" s="6"/>
    </row>
    <row r="895" spans="1:17">
      <c r="A895" s="79">
        <v>43670</v>
      </c>
      <c r="B895" s="11" t="s">
        <v>662</v>
      </c>
      <c r="C895" s="11" t="s">
        <v>27</v>
      </c>
      <c r="D895" s="11" t="s">
        <v>78</v>
      </c>
      <c r="E895" s="16"/>
      <c r="F895" s="16">
        <v>1500</v>
      </c>
      <c r="G895" s="90">
        <f t="shared" si="27"/>
        <v>2.6401013798929882</v>
      </c>
      <c r="H895" s="90">
        <v>568.16</v>
      </c>
      <c r="I895" s="13">
        <f t="shared" si="28"/>
        <v>-6043392.5099999998</v>
      </c>
      <c r="J895" s="14" t="s">
        <v>647</v>
      </c>
      <c r="K895" s="14" t="s">
        <v>83</v>
      </c>
      <c r="L895" s="14" t="s">
        <v>1118</v>
      </c>
      <c r="M895" s="14" t="s">
        <v>81</v>
      </c>
      <c r="N895" s="14" t="s">
        <v>1128</v>
      </c>
      <c r="O895" s="14" t="s">
        <v>1062</v>
      </c>
      <c r="P895" s="74"/>
      <c r="Q895" s="6"/>
    </row>
    <row r="896" spans="1:17">
      <c r="A896" s="79">
        <v>43670</v>
      </c>
      <c r="B896" s="11" t="s">
        <v>663</v>
      </c>
      <c r="C896" s="11" t="s">
        <v>27</v>
      </c>
      <c r="D896" s="11" t="s">
        <v>78</v>
      </c>
      <c r="E896" s="16"/>
      <c r="F896" s="16">
        <v>1500</v>
      </c>
      <c r="G896" s="90">
        <f t="shared" si="27"/>
        <v>2.6401013798929882</v>
      </c>
      <c r="H896" s="90">
        <v>568.16</v>
      </c>
      <c r="I896" s="13">
        <f t="shared" si="28"/>
        <v>-6044892.5099999998</v>
      </c>
      <c r="J896" s="14" t="s">
        <v>647</v>
      </c>
      <c r="K896" s="14" t="s">
        <v>83</v>
      </c>
      <c r="L896" s="14" t="s">
        <v>1118</v>
      </c>
      <c r="M896" s="14" t="s">
        <v>81</v>
      </c>
      <c r="N896" s="14" t="s">
        <v>1128</v>
      </c>
      <c r="O896" s="14" t="s">
        <v>1062</v>
      </c>
      <c r="P896" s="74"/>
      <c r="Q896" s="6"/>
    </row>
    <row r="897" spans="1:17">
      <c r="A897" s="79">
        <v>43670</v>
      </c>
      <c r="B897" s="11" t="s">
        <v>664</v>
      </c>
      <c r="C897" s="11" t="s">
        <v>27</v>
      </c>
      <c r="D897" s="11" t="s">
        <v>78</v>
      </c>
      <c r="E897" s="16"/>
      <c r="F897" s="16">
        <v>500</v>
      </c>
      <c r="G897" s="90">
        <f t="shared" si="27"/>
        <v>0.88003379329766263</v>
      </c>
      <c r="H897" s="90">
        <v>568.16</v>
      </c>
      <c r="I897" s="13">
        <f t="shared" si="28"/>
        <v>-6045392.5099999998</v>
      </c>
      <c r="J897" s="14" t="s">
        <v>647</v>
      </c>
      <c r="K897" s="14" t="s">
        <v>83</v>
      </c>
      <c r="L897" s="14" t="s">
        <v>1118</v>
      </c>
      <c r="M897" s="14" t="s">
        <v>81</v>
      </c>
      <c r="N897" s="14" t="s">
        <v>1128</v>
      </c>
      <c r="O897" s="14" t="s">
        <v>1062</v>
      </c>
      <c r="P897" s="74"/>
      <c r="Q897" s="6"/>
    </row>
    <row r="898" spans="1:17">
      <c r="A898" s="79">
        <v>43670</v>
      </c>
      <c r="B898" s="11" t="s">
        <v>665</v>
      </c>
      <c r="C898" s="11" t="s">
        <v>27</v>
      </c>
      <c r="D898" s="11" t="s">
        <v>78</v>
      </c>
      <c r="E898" s="16"/>
      <c r="F898" s="16">
        <v>500</v>
      </c>
      <c r="G898" s="90">
        <f t="shared" si="27"/>
        <v>0.88003379329766263</v>
      </c>
      <c r="H898" s="90">
        <v>568.16</v>
      </c>
      <c r="I898" s="13">
        <f t="shared" si="28"/>
        <v>-6045892.5099999998</v>
      </c>
      <c r="J898" s="14" t="s">
        <v>647</v>
      </c>
      <c r="K898" s="14" t="s">
        <v>83</v>
      </c>
      <c r="L898" s="14" t="s">
        <v>1118</v>
      </c>
      <c r="M898" s="14" t="s">
        <v>81</v>
      </c>
      <c r="N898" s="14" t="s">
        <v>1128</v>
      </c>
      <c r="O898" s="14" t="s">
        <v>1062</v>
      </c>
      <c r="P898" s="74"/>
      <c r="Q898" s="6"/>
    </row>
    <row r="899" spans="1:17">
      <c r="A899" s="79">
        <v>43670</v>
      </c>
      <c r="B899" s="14" t="s">
        <v>684</v>
      </c>
      <c r="C899" s="11" t="s">
        <v>27</v>
      </c>
      <c r="D899" s="14" t="s">
        <v>165</v>
      </c>
      <c r="E899" s="15"/>
      <c r="F899" s="15">
        <v>2000</v>
      </c>
      <c r="G899" s="90">
        <f t="shared" si="27"/>
        <v>3.5283325100557477</v>
      </c>
      <c r="H899" s="90">
        <v>566.84</v>
      </c>
      <c r="I899" s="13">
        <f t="shared" si="28"/>
        <v>-6047892.5099999998</v>
      </c>
      <c r="J899" s="14" t="s">
        <v>178</v>
      </c>
      <c r="K899" s="14" t="s">
        <v>83</v>
      </c>
      <c r="L899" s="14" t="s">
        <v>1197</v>
      </c>
      <c r="M899" s="14" t="s">
        <v>81</v>
      </c>
      <c r="N899" s="14" t="s">
        <v>1128</v>
      </c>
      <c r="O899" s="14" t="s">
        <v>1062</v>
      </c>
      <c r="P899" s="74"/>
      <c r="Q899" s="6"/>
    </row>
    <row r="900" spans="1:17">
      <c r="A900" s="79">
        <v>43670</v>
      </c>
      <c r="B900" s="14" t="s">
        <v>685</v>
      </c>
      <c r="C900" s="14" t="s">
        <v>170</v>
      </c>
      <c r="D900" s="14" t="s">
        <v>165</v>
      </c>
      <c r="E900" s="15"/>
      <c r="F900" s="15">
        <v>1000</v>
      </c>
      <c r="G900" s="90">
        <f t="shared" si="27"/>
        <v>1.7641662550278738</v>
      </c>
      <c r="H900" s="90">
        <v>566.84</v>
      </c>
      <c r="I900" s="13">
        <f t="shared" si="28"/>
        <v>-6048892.5099999998</v>
      </c>
      <c r="J900" s="14" t="s">
        <v>178</v>
      </c>
      <c r="K900" s="14" t="s">
        <v>83</v>
      </c>
      <c r="L900" s="14" t="s">
        <v>1197</v>
      </c>
      <c r="M900" s="14" t="s">
        <v>81</v>
      </c>
      <c r="N900" s="14" t="s">
        <v>1128</v>
      </c>
      <c r="O900" s="14" t="s">
        <v>1062</v>
      </c>
      <c r="P900" s="74"/>
      <c r="Q900" s="6"/>
    </row>
    <row r="901" spans="1:17">
      <c r="A901" s="79">
        <v>43670</v>
      </c>
      <c r="B901" s="11" t="s">
        <v>903</v>
      </c>
      <c r="C901" s="11" t="s">
        <v>27</v>
      </c>
      <c r="D901" s="14" t="s">
        <v>20</v>
      </c>
      <c r="E901" s="12"/>
      <c r="F901" s="12">
        <v>500</v>
      </c>
      <c r="G901" s="90">
        <f t="shared" si="27"/>
        <v>0.90594480984218451</v>
      </c>
      <c r="H901" s="90">
        <v>551.91</v>
      </c>
      <c r="I901" s="13">
        <f t="shared" si="28"/>
        <v>-6049392.5099999998</v>
      </c>
      <c r="J901" s="11" t="s">
        <v>177</v>
      </c>
      <c r="K901" s="11" t="s">
        <v>22</v>
      </c>
      <c r="L901" s="14" t="s">
        <v>1117</v>
      </c>
      <c r="M901" s="14" t="s">
        <v>81</v>
      </c>
      <c r="N901" s="14" t="s">
        <v>1128</v>
      </c>
      <c r="O901" s="14" t="s">
        <v>1062</v>
      </c>
      <c r="P901" s="74"/>
      <c r="Q901" s="6"/>
    </row>
    <row r="902" spans="1:17">
      <c r="A902" s="79">
        <v>43670</v>
      </c>
      <c r="B902" s="11" t="s">
        <v>904</v>
      </c>
      <c r="C902" s="11" t="s">
        <v>27</v>
      </c>
      <c r="D902" s="14" t="s">
        <v>20</v>
      </c>
      <c r="E902" s="12"/>
      <c r="F902" s="12">
        <v>1000</v>
      </c>
      <c r="G902" s="90">
        <f t="shared" si="27"/>
        <v>1.811889619684369</v>
      </c>
      <c r="H902" s="90">
        <v>551.91</v>
      </c>
      <c r="I902" s="13">
        <f t="shared" si="28"/>
        <v>-6050392.5099999998</v>
      </c>
      <c r="J902" s="11" t="s">
        <v>177</v>
      </c>
      <c r="K902" s="11" t="s">
        <v>22</v>
      </c>
      <c r="L902" s="14" t="s">
        <v>1117</v>
      </c>
      <c r="M902" s="14" t="s">
        <v>81</v>
      </c>
      <c r="N902" s="14" t="s">
        <v>1128</v>
      </c>
      <c r="O902" s="14" t="s">
        <v>1062</v>
      </c>
      <c r="P902" s="74"/>
      <c r="Q902" s="6"/>
    </row>
    <row r="903" spans="1:17">
      <c r="A903" s="79">
        <v>43670</v>
      </c>
      <c r="B903" s="11" t="s">
        <v>905</v>
      </c>
      <c r="C903" s="11" t="s">
        <v>119</v>
      </c>
      <c r="D903" s="14" t="s">
        <v>20</v>
      </c>
      <c r="E903" s="12"/>
      <c r="F903" s="12">
        <v>75000</v>
      </c>
      <c r="G903" s="90">
        <f t="shared" si="27"/>
        <v>132.31246912709054</v>
      </c>
      <c r="H903" s="90">
        <v>566.84</v>
      </c>
      <c r="I903" s="13">
        <f t="shared" si="28"/>
        <v>-6125392.5099999998</v>
      </c>
      <c r="J903" s="11" t="s">
        <v>177</v>
      </c>
      <c r="K903" s="11">
        <v>160</v>
      </c>
      <c r="L903" s="14" t="s">
        <v>1197</v>
      </c>
      <c r="M903" s="14" t="s">
        <v>81</v>
      </c>
      <c r="N903" s="14" t="s">
        <v>1127</v>
      </c>
      <c r="O903" s="14" t="s">
        <v>1063</v>
      </c>
      <c r="P903" s="94" t="s">
        <v>1173</v>
      </c>
      <c r="Q903" s="6"/>
    </row>
    <row r="904" spans="1:17">
      <c r="A904" s="79">
        <v>43670</v>
      </c>
      <c r="B904" s="11" t="s">
        <v>906</v>
      </c>
      <c r="C904" s="11" t="s">
        <v>119</v>
      </c>
      <c r="D904" s="14" t="s">
        <v>20</v>
      </c>
      <c r="E904" s="12"/>
      <c r="F904" s="12">
        <v>15000</v>
      </c>
      <c r="G904" s="90">
        <f t="shared" si="27"/>
        <v>27.178344295265536</v>
      </c>
      <c r="H904" s="90">
        <v>551.91</v>
      </c>
      <c r="I904" s="13">
        <f t="shared" si="28"/>
        <v>-6140392.5099999998</v>
      </c>
      <c r="J904" s="11" t="s">
        <v>177</v>
      </c>
      <c r="K904" s="11">
        <v>17</v>
      </c>
      <c r="L904" s="14" t="s">
        <v>1117</v>
      </c>
      <c r="M904" s="14" t="s">
        <v>81</v>
      </c>
      <c r="N904" s="14" t="s">
        <v>1128</v>
      </c>
      <c r="O904" s="14" t="s">
        <v>1063</v>
      </c>
      <c r="P904" s="74"/>
      <c r="Q904" s="6"/>
    </row>
    <row r="905" spans="1:17">
      <c r="A905" s="79">
        <v>43670</v>
      </c>
      <c r="B905" s="11" t="s">
        <v>907</v>
      </c>
      <c r="C905" s="11" t="s">
        <v>119</v>
      </c>
      <c r="D905" s="14" t="s">
        <v>20</v>
      </c>
      <c r="E905" s="12"/>
      <c r="F905" s="12">
        <v>70000</v>
      </c>
      <c r="G905" s="90">
        <f t="shared" si="27"/>
        <v>126.83227337790582</v>
      </c>
      <c r="H905" s="90">
        <v>551.91</v>
      </c>
      <c r="I905" s="13">
        <f t="shared" si="28"/>
        <v>-6210392.5099999998</v>
      </c>
      <c r="J905" s="11" t="s">
        <v>177</v>
      </c>
      <c r="K905" s="11" t="s">
        <v>22</v>
      </c>
      <c r="L905" s="14" t="s">
        <v>1117</v>
      </c>
      <c r="M905" s="14" t="s">
        <v>81</v>
      </c>
      <c r="N905" s="14" t="s">
        <v>1127</v>
      </c>
      <c r="O905" s="14" t="s">
        <v>1062</v>
      </c>
      <c r="P905" s="94" t="s">
        <v>1173</v>
      </c>
      <c r="Q905" s="6"/>
    </row>
    <row r="906" spans="1:17">
      <c r="A906" s="79">
        <v>43670</v>
      </c>
      <c r="B906" s="14" t="s">
        <v>960</v>
      </c>
      <c r="C906" s="11" t="s">
        <v>27</v>
      </c>
      <c r="D906" s="14" t="s">
        <v>78</v>
      </c>
      <c r="E906" s="16"/>
      <c r="F906" s="16">
        <v>2000</v>
      </c>
      <c r="G906" s="90">
        <f t="shared" si="27"/>
        <v>3.5201351731906505</v>
      </c>
      <c r="H906" s="90">
        <v>568.16</v>
      </c>
      <c r="I906" s="13">
        <f t="shared" si="28"/>
        <v>-6212392.5099999998</v>
      </c>
      <c r="J906" s="14" t="s">
        <v>655</v>
      </c>
      <c r="K906" s="14" t="s">
        <v>946</v>
      </c>
      <c r="L906" s="14" t="s">
        <v>1118</v>
      </c>
      <c r="M906" s="14" t="s">
        <v>81</v>
      </c>
      <c r="N906" s="14" t="s">
        <v>1128</v>
      </c>
      <c r="O906" s="14" t="s">
        <v>1062</v>
      </c>
      <c r="P906" s="74"/>
      <c r="Q906" s="6"/>
    </row>
    <row r="907" spans="1:17">
      <c r="A907" s="79">
        <v>43670</v>
      </c>
      <c r="B907" s="14" t="s">
        <v>189</v>
      </c>
      <c r="C907" s="14" t="s">
        <v>174</v>
      </c>
      <c r="D907" s="14" t="s">
        <v>172</v>
      </c>
      <c r="E907" s="15"/>
      <c r="F907" s="15">
        <v>3935</v>
      </c>
      <c r="G907" s="90">
        <f t="shared" si="27"/>
        <v>6.9419942135346835</v>
      </c>
      <c r="H907" s="90">
        <v>566.84</v>
      </c>
      <c r="I907" s="13">
        <f t="shared" si="28"/>
        <v>-6216327.5099999998</v>
      </c>
      <c r="J907" s="14" t="s">
        <v>38</v>
      </c>
      <c r="K907" s="14" t="s">
        <v>1110</v>
      </c>
      <c r="L907" s="14" t="s">
        <v>1197</v>
      </c>
      <c r="M907" s="14" t="s">
        <v>81</v>
      </c>
      <c r="N907" s="14" t="s">
        <v>1128</v>
      </c>
      <c r="O907" s="14" t="s">
        <v>1063</v>
      </c>
      <c r="P907" s="74"/>
      <c r="Q907" s="6"/>
    </row>
    <row r="908" spans="1:17">
      <c r="A908" s="79">
        <v>43671</v>
      </c>
      <c r="B908" s="11" t="s">
        <v>65</v>
      </c>
      <c r="C908" s="11" t="s">
        <v>27</v>
      </c>
      <c r="D908" s="14" t="s">
        <v>20</v>
      </c>
      <c r="E908" s="12"/>
      <c r="F908" s="12">
        <v>1500</v>
      </c>
      <c r="G908" s="90">
        <f t="shared" ref="G908:G971" si="29">+F908/H908</f>
        <v>2.7178344295265533</v>
      </c>
      <c r="H908" s="90">
        <v>551.91</v>
      </c>
      <c r="I908" s="13">
        <f t="shared" si="28"/>
        <v>-6217827.5099999998</v>
      </c>
      <c r="J908" s="14" t="s">
        <v>21</v>
      </c>
      <c r="K908" s="11" t="s">
        <v>22</v>
      </c>
      <c r="L908" s="14" t="s">
        <v>1117</v>
      </c>
      <c r="M908" s="14" t="s">
        <v>81</v>
      </c>
      <c r="N908" s="14" t="s">
        <v>1128</v>
      </c>
      <c r="O908" s="14" t="s">
        <v>1062</v>
      </c>
      <c r="P908" s="74"/>
      <c r="Q908" s="6"/>
    </row>
    <row r="909" spans="1:17">
      <c r="A909" s="79">
        <v>43671</v>
      </c>
      <c r="B909" s="11" t="s">
        <v>66</v>
      </c>
      <c r="C909" s="11" t="s">
        <v>27</v>
      </c>
      <c r="D909" s="14" t="s">
        <v>20</v>
      </c>
      <c r="E909" s="12"/>
      <c r="F909" s="12">
        <v>5000</v>
      </c>
      <c r="G909" s="90">
        <f t="shared" si="29"/>
        <v>9.0594480984218446</v>
      </c>
      <c r="H909" s="90">
        <v>551.91</v>
      </c>
      <c r="I909" s="13">
        <f t="shared" si="28"/>
        <v>-6222827.5099999998</v>
      </c>
      <c r="J909" s="14" t="s">
        <v>21</v>
      </c>
      <c r="K909" s="11" t="s">
        <v>22</v>
      </c>
      <c r="L909" s="14" t="s">
        <v>1117</v>
      </c>
      <c r="M909" s="14" t="s">
        <v>81</v>
      </c>
      <c r="N909" s="14" t="s">
        <v>1128</v>
      </c>
      <c r="O909" s="14" t="s">
        <v>1062</v>
      </c>
      <c r="P909" s="74"/>
      <c r="Q909" s="6"/>
    </row>
    <row r="910" spans="1:17">
      <c r="A910" s="79">
        <v>43671</v>
      </c>
      <c r="B910" s="11" t="s">
        <v>67</v>
      </c>
      <c r="C910" s="11" t="s">
        <v>27</v>
      </c>
      <c r="D910" s="14" t="s">
        <v>20</v>
      </c>
      <c r="E910" s="12"/>
      <c r="F910" s="12">
        <v>300</v>
      </c>
      <c r="G910" s="90">
        <f t="shared" si="29"/>
        <v>0.54356688590531066</v>
      </c>
      <c r="H910" s="90">
        <v>551.91</v>
      </c>
      <c r="I910" s="13">
        <f t="shared" si="28"/>
        <v>-6223127.5099999998</v>
      </c>
      <c r="J910" s="14" t="s">
        <v>21</v>
      </c>
      <c r="K910" s="11" t="s">
        <v>22</v>
      </c>
      <c r="L910" s="14" t="s">
        <v>1117</v>
      </c>
      <c r="M910" s="14" t="s">
        <v>81</v>
      </c>
      <c r="N910" s="14" t="s">
        <v>1128</v>
      </c>
      <c r="O910" s="14" t="s">
        <v>1062</v>
      </c>
      <c r="P910" s="74"/>
      <c r="Q910" s="6"/>
    </row>
    <row r="911" spans="1:17">
      <c r="A911" s="79">
        <v>43671</v>
      </c>
      <c r="B911" s="11" t="s">
        <v>68</v>
      </c>
      <c r="C911" s="11" t="s">
        <v>27</v>
      </c>
      <c r="D911" s="14" t="s">
        <v>20</v>
      </c>
      <c r="E911" s="12"/>
      <c r="F911" s="12">
        <v>300</v>
      </c>
      <c r="G911" s="90">
        <f t="shared" si="29"/>
        <v>0.54356688590531066</v>
      </c>
      <c r="H911" s="90">
        <v>551.91</v>
      </c>
      <c r="I911" s="13">
        <f t="shared" si="28"/>
        <v>-6223427.5099999998</v>
      </c>
      <c r="J911" s="14" t="s">
        <v>21</v>
      </c>
      <c r="K911" s="11" t="s">
        <v>22</v>
      </c>
      <c r="L911" s="14" t="s">
        <v>1117</v>
      </c>
      <c r="M911" s="14" t="s">
        <v>81</v>
      </c>
      <c r="N911" s="14" t="s">
        <v>1128</v>
      </c>
      <c r="O911" s="14" t="s">
        <v>1062</v>
      </c>
      <c r="P911" s="74"/>
      <c r="Q911" s="6"/>
    </row>
    <row r="912" spans="1:17">
      <c r="A912" s="79">
        <v>43671</v>
      </c>
      <c r="B912" s="11" t="s">
        <v>69</v>
      </c>
      <c r="C912" s="11" t="s">
        <v>27</v>
      </c>
      <c r="D912" s="14" t="s">
        <v>20</v>
      </c>
      <c r="E912" s="12"/>
      <c r="F912" s="12">
        <v>300</v>
      </c>
      <c r="G912" s="90">
        <f t="shared" si="29"/>
        <v>0.54356688590531066</v>
      </c>
      <c r="H912" s="90">
        <v>551.91</v>
      </c>
      <c r="I912" s="13">
        <f t="shared" si="28"/>
        <v>-6223727.5099999998</v>
      </c>
      <c r="J912" s="14" t="s">
        <v>21</v>
      </c>
      <c r="K912" s="11" t="s">
        <v>22</v>
      </c>
      <c r="L912" s="14" t="s">
        <v>1117</v>
      </c>
      <c r="M912" s="14" t="s">
        <v>81</v>
      </c>
      <c r="N912" s="14" t="s">
        <v>1128</v>
      </c>
      <c r="O912" s="14" t="s">
        <v>1062</v>
      </c>
      <c r="P912" s="74"/>
      <c r="Q912" s="6"/>
    </row>
    <row r="913" spans="1:17">
      <c r="A913" s="79">
        <v>43671</v>
      </c>
      <c r="B913" s="11" t="s">
        <v>101</v>
      </c>
      <c r="C913" s="11" t="s">
        <v>27</v>
      </c>
      <c r="D913" s="11" t="s">
        <v>78</v>
      </c>
      <c r="E913" s="12"/>
      <c r="F913" s="12">
        <v>300</v>
      </c>
      <c r="G913" s="90">
        <f t="shared" si="29"/>
        <v>0.52802027597859758</v>
      </c>
      <c r="H913" s="90">
        <v>568.16</v>
      </c>
      <c r="I913" s="13">
        <f t="shared" si="28"/>
        <v>-6224027.5099999998</v>
      </c>
      <c r="J913" s="11" t="s">
        <v>79</v>
      </c>
      <c r="K913" s="11" t="s">
        <v>83</v>
      </c>
      <c r="L913" s="14" t="s">
        <v>1118</v>
      </c>
      <c r="M913" s="14" t="s">
        <v>81</v>
      </c>
      <c r="N913" s="14" t="s">
        <v>1128</v>
      </c>
      <c r="O913" s="14" t="s">
        <v>1062</v>
      </c>
      <c r="P913" s="74"/>
      <c r="Q913" s="6"/>
    </row>
    <row r="914" spans="1:17">
      <c r="A914" s="79">
        <v>43671</v>
      </c>
      <c r="B914" s="11" t="s">
        <v>102</v>
      </c>
      <c r="C914" s="11" t="s">
        <v>27</v>
      </c>
      <c r="D914" s="11" t="s">
        <v>78</v>
      </c>
      <c r="E914" s="12"/>
      <c r="F914" s="12">
        <v>300</v>
      </c>
      <c r="G914" s="90">
        <f t="shared" si="29"/>
        <v>0.52802027597859758</v>
      </c>
      <c r="H914" s="90">
        <v>568.16</v>
      </c>
      <c r="I914" s="13">
        <f t="shared" si="28"/>
        <v>-6224327.5099999998</v>
      </c>
      <c r="J914" s="11" t="s">
        <v>79</v>
      </c>
      <c r="K914" s="11" t="s">
        <v>83</v>
      </c>
      <c r="L914" s="14" t="s">
        <v>1118</v>
      </c>
      <c r="M914" s="14" t="s">
        <v>81</v>
      </c>
      <c r="N914" s="14" t="s">
        <v>1128</v>
      </c>
      <c r="O914" s="14" t="s">
        <v>1062</v>
      </c>
      <c r="P914" s="74"/>
      <c r="Q914" s="6"/>
    </row>
    <row r="915" spans="1:17">
      <c r="A915" s="79">
        <v>43671</v>
      </c>
      <c r="B915" s="11" t="s">
        <v>103</v>
      </c>
      <c r="C915" s="11" t="s">
        <v>97</v>
      </c>
      <c r="D915" s="11" t="s">
        <v>78</v>
      </c>
      <c r="E915" s="12"/>
      <c r="F915" s="12">
        <v>1000</v>
      </c>
      <c r="G915" s="90">
        <f t="shared" si="29"/>
        <v>1.7600675865953253</v>
      </c>
      <c r="H915" s="90">
        <v>568.16</v>
      </c>
      <c r="I915" s="13">
        <f t="shared" si="28"/>
        <v>-6225327.5099999998</v>
      </c>
      <c r="J915" s="11" t="s">
        <v>79</v>
      </c>
      <c r="K915" s="11" t="s">
        <v>83</v>
      </c>
      <c r="L915" s="14" t="s">
        <v>1118</v>
      </c>
      <c r="M915" s="14" t="s">
        <v>81</v>
      </c>
      <c r="N915" s="14" t="s">
        <v>1128</v>
      </c>
      <c r="O915" s="14" t="s">
        <v>1062</v>
      </c>
      <c r="P915" s="74"/>
      <c r="Q915" s="6"/>
    </row>
    <row r="916" spans="1:17">
      <c r="A916" s="79">
        <v>43671</v>
      </c>
      <c r="B916" s="11" t="s">
        <v>104</v>
      </c>
      <c r="C916" s="11" t="s">
        <v>27</v>
      </c>
      <c r="D916" s="11" t="s">
        <v>78</v>
      </c>
      <c r="E916" s="12"/>
      <c r="F916" s="12">
        <v>300</v>
      </c>
      <c r="G916" s="90">
        <f t="shared" si="29"/>
        <v>0.52802027597859758</v>
      </c>
      <c r="H916" s="90">
        <v>568.16</v>
      </c>
      <c r="I916" s="13">
        <f t="shared" si="28"/>
        <v>-6225627.5099999998</v>
      </c>
      <c r="J916" s="11" t="s">
        <v>79</v>
      </c>
      <c r="K916" s="11" t="s">
        <v>83</v>
      </c>
      <c r="L916" s="14" t="s">
        <v>1118</v>
      </c>
      <c r="M916" s="14" t="s">
        <v>81</v>
      </c>
      <c r="N916" s="14" t="s">
        <v>1128</v>
      </c>
      <c r="O916" s="14" t="s">
        <v>1062</v>
      </c>
      <c r="P916" s="74"/>
      <c r="Q916" s="6"/>
    </row>
    <row r="917" spans="1:17">
      <c r="A917" s="79">
        <v>43671</v>
      </c>
      <c r="B917" s="11" t="s">
        <v>105</v>
      </c>
      <c r="C917" s="11" t="s">
        <v>27</v>
      </c>
      <c r="D917" s="11" t="s">
        <v>78</v>
      </c>
      <c r="E917" s="12"/>
      <c r="F917" s="12">
        <v>300</v>
      </c>
      <c r="G917" s="90">
        <f t="shared" si="29"/>
        <v>0.52802027597859758</v>
      </c>
      <c r="H917" s="90">
        <v>568.16</v>
      </c>
      <c r="I917" s="13">
        <f t="shared" si="28"/>
        <v>-6225927.5099999998</v>
      </c>
      <c r="J917" s="11" t="s">
        <v>79</v>
      </c>
      <c r="K917" s="11" t="s">
        <v>83</v>
      </c>
      <c r="L917" s="14" t="s">
        <v>1118</v>
      </c>
      <c r="M917" s="14" t="s">
        <v>81</v>
      </c>
      <c r="N917" s="14" t="s">
        <v>1128</v>
      </c>
      <c r="O917" s="14" t="s">
        <v>1062</v>
      </c>
      <c r="P917" s="74"/>
      <c r="Q917" s="6"/>
    </row>
    <row r="918" spans="1:17">
      <c r="A918" s="79">
        <v>43671</v>
      </c>
      <c r="B918" s="11" t="s">
        <v>106</v>
      </c>
      <c r="C918" s="11" t="s">
        <v>27</v>
      </c>
      <c r="D918" s="11" t="s">
        <v>78</v>
      </c>
      <c r="E918" s="12"/>
      <c r="F918" s="12">
        <v>300</v>
      </c>
      <c r="G918" s="90">
        <f t="shared" si="29"/>
        <v>0.52802027597859758</v>
      </c>
      <c r="H918" s="90">
        <v>568.16</v>
      </c>
      <c r="I918" s="13">
        <f t="shared" si="28"/>
        <v>-6226227.5099999998</v>
      </c>
      <c r="J918" s="11" t="s">
        <v>79</v>
      </c>
      <c r="K918" s="11" t="s">
        <v>83</v>
      </c>
      <c r="L918" s="14" t="s">
        <v>1118</v>
      </c>
      <c r="M918" s="14" t="s">
        <v>81</v>
      </c>
      <c r="N918" s="14" t="s">
        <v>1128</v>
      </c>
      <c r="O918" s="14" t="s">
        <v>1062</v>
      </c>
      <c r="P918" s="74"/>
      <c r="Q918" s="6"/>
    </row>
    <row r="919" spans="1:17">
      <c r="A919" s="79">
        <v>43671</v>
      </c>
      <c r="B919" s="11" t="s">
        <v>95</v>
      </c>
      <c r="C919" s="11" t="s">
        <v>27</v>
      </c>
      <c r="D919" s="11" t="s">
        <v>78</v>
      </c>
      <c r="E919" s="12"/>
      <c r="F919" s="12">
        <v>300</v>
      </c>
      <c r="G919" s="90">
        <f t="shared" si="29"/>
        <v>0.52802027597859758</v>
      </c>
      <c r="H919" s="90">
        <v>568.16</v>
      </c>
      <c r="I919" s="13">
        <f t="shared" si="28"/>
        <v>-6226527.5099999998</v>
      </c>
      <c r="J919" s="11" t="s">
        <v>79</v>
      </c>
      <c r="K919" s="11" t="s">
        <v>83</v>
      </c>
      <c r="L919" s="14" t="s">
        <v>1118</v>
      </c>
      <c r="M919" s="14" t="s">
        <v>81</v>
      </c>
      <c r="N919" s="14" t="s">
        <v>1128</v>
      </c>
      <c r="O919" s="14" t="s">
        <v>1062</v>
      </c>
      <c r="P919" s="74"/>
      <c r="Q919" s="6"/>
    </row>
    <row r="920" spans="1:17">
      <c r="A920" s="79">
        <v>43671</v>
      </c>
      <c r="B920" s="11" t="s">
        <v>107</v>
      </c>
      <c r="C920" s="11" t="s">
        <v>97</v>
      </c>
      <c r="D920" s="11" t="s">
        <v>78</v>
      </c>
      <c r="E920" s="12"/>
      <c r="F920" s="12">
        <v>1000</v>
      </c>
      <c r="G920" s="90">
        <f t="shared" si="29"/>
        <v>1.7600675865953253</v>
      </c>
      <c r="H920" s="90">
        <v>568.16</v>
      </c>
      <c r="I920" s="13">
        <f t="shared" si="28"/>
        <v>-6227527.5099999998</v>
      </c>
      <c r="J920" s="11" t="s">
        <v>79</v>
      </c>
      <c r="K920" s="11" t="s">
        <v>83</v>
      </c>
      <c r="L920" s="14" t="s">
        <v>1118</v>
      </c>
      <c r="M920" s="14" t="s">
        <v>81</v>
      </c>
      <c r="N920" s="14" t="s">
        <v>1128</v>
      </c>
      <c r="O920" s="14" t="s">
        <v>1062</v>
      </c>
      <c r="P920" s="74"/>
      <c r="Q920" s="6"/>
    </row>
    <row r="921" spans="1:17">
      <c r="A921" s="79">
        <v>43671</v>
      </c>
      <c r="B921" s="11" t="s">
        <v>108</v>
      </c>
      <c r="C921" s="11" t="s">
        <v>27</v>
      </c>
      <c r="D921" s="11" t="s">
        <v>78</v>
      </c>
      <c r="E921" s="12"/>
      <c r="F921" s="12">
        <v>300</v>
      </c>
      <c r="G921" s="90">
        <f t="shared" si="29"/>
        <v>0.52802027597859758</v>
      </c>
      <c r="H921" s="90">
        <v>568.16</v>
      </c>
      <c r="I921" s="13">
        <f t="shared" si="28"/>
        <v>-6227827.5099999998</v>
      </c>
      <c r="J921" s="11" t="s">
        <v>79</v>
      </c>
      <c r="K921" s="11" t="s">
        <v>83</v>
      </c>
      <c r="L921" s="14" t="s">
        <v>1118</v>
      </c>
      <c r="M921" s="14" t="s">
        <v>81</v>
      </c>
      <c r="N921" s="14" t="s">
        <v>1128</v>
      </c>
      <c r="O921" s="14" t="s">
        <v>1062</v>
      </c>
      <c r="P921" s="74"/>
      <c r="Q921" s="6"/>
    </row>
    <row r="922" spans="1:17">
      <c r="A922" s="79">
        <v>43671</v>
      </c>
      <c r="B922" s="11" t="s">
        <v>109</v>
      </c>
      <c r="C922" s="11" t="s">
        <v>27</v>
      </c>
      <c r="D922" s="11" t="s">
        <v>78</v>
      </c>
      <c r="E922" s="12"/>
      <c r="F922" s="12">
        <v>300</v>
      </c>
      <c r="G922" s="90">
        <f t="shared" si="29"/>
        <v>0.52802027597859758</v>
      </c>
      <c r="H922" s="90">
        <v>568.16</v>
      </c>
      <c r="I922" s="13">
        <f t="shared" ref="I922:I985" si="30">I921+E922-F922</f>
        <v>-6228127.5099999998</v>
      </c>
      <c r="J922" s="11" t="s">
        <v>79</v>
      </c>
      <c r="K922" s="11" t="s">
        <v>83</v>
      </c>
      <c r="L922" s="14" t="s">
        <v>1118</v>
      </c>
      <c r="M922" s="14" t="s">
        <v>81</v>
      </c>
      <c r="N922" s="14" t="s">
        <v>1128</v>
      </c>
      <c r="O922" s="14" t="s">
        <v>1062</v>
      </c>
      <c r="P922" s="74"/>
      <c r="Q922" s="6"/>
    </row>
    <row r="923" spans="1:17">
      <c r="A923" s="79">
        <v>43671</v>
      </c>
      <c r="B923" s="11" t="s">
        <v>246</v>
      </c>
      <c r="C923" s="11" t="s">
        <v>27</v>
      </c>
      <c r="D923" s="11" t="s">
        <v>78</v>
      </c>
      <c r="E923" s="12"/>
      <c r="F923" s="12">
        <v>1000</v>
      </c>
      <c r="G923" s="90">
        <f t="shared" si="29"/>
        <v>1.7600675865953253</v>
      </c>
      <c r="H923" s="90">
        <v>568.16</v>
      </c>
      <c r="I923" s="13">
        <f t="shared" si="30"/>
        <v>-6229127.5099999998</v>
      </c>
      <c r="J923" s="11" t="s">
        <v>186</v>
      </c>
      <c r="K923" s="11" t="s">
        <v>83</v>
      </c>
      <c r="L923" s="14" t="s">
        <v>1118</v>
      </c>
      <c r="M923" s="14" t="s">
        <v>81</v>
      </c>
      <c r="N923" s="14" t="s">
        <v>1128</v>
      </c>
      <c r="O923" s="14" t="s">
        <v>1062</v>
      </c>
      <c r="P923" s="74"/>
      <c r="Q923" s="6"/>
    </row>
    <row r="924" spans="1:17">
      <c r="A924" s="79">
        <v>43671</v>
      </c>
      <c r="B924" s="11" t="s">
        <v>247</v>
      </c>
      <c r="C924" s="11" t="s">
        <v>27</v>
      </c>
      <c r="D924" s="11" t="s">
        <v>78</v>
      </c>
      <c r="E924" s="12"/>
      <c r="F924" s="12">
        <v>1000</v>
      </c>
      <c r="G924" s="90">
        <f t="shared" si="29"/>
        <v>1.7600675865953253</v>
      </c>
      <c r="H924" s="90">
        <v>568.16</v>
      </c>
      <c r="I924" s="13">
        <f t="shared" si="30"/>
        <v>-6230127.5099999998</v>
      </c>
      <c r="J924" s="11" t="s">
        <v>186</v>
      </c>
      <c r="K924" s="11" t="s">
        <v>83</v>
      </c>
      <c r="L924" s="14" t="s">
        <v>1118</v>
      </c>
      <c r="M924" s="14" t="s">
        <v>81</v>
      </c>
      <c r="N924" s="14" t="s">
        <v>1128</v>
      </c>
      <c r="O924" s="14" t="s">
        <v>1062</v>
      </c>
      <c r="P924" s="74"/>
      <c r="Q924" s="6"/>
    </row>
    <row r="925" spans="1:17">
      <c r="A925" s="79">
        <v>43671</v>
      </c>
      <c r="B925" s="11" t="s">
        <v>248</v>
      </c>
      <c r="C925" s="11" t="s">
        <v>27</v>
      </c>
      <c r="D925" s="11" t="s">
        <v>78</v>
      </c>
      <c r="E925" s="12"/>
      <c r="F925" s="12">
        <v>1000</v>
      </c>
      <c r="G925" s="90">
        <f t="shared" si="29"/>
        <v>1.7600675865953253</v>
      </c>
      <c r="H925" s="90">
        <v>568.16</v>
      </c>
      <c r="I925" s="13">
        <f t="shared" si="30"/>
        <v>-6231127.5099999998</v>
      </c>
      <c r="J925" s="11" t="s">
        <v>186</v>
      </c>
      <c r="K925" s="11" t="s">
        <v>83</v>
      </c>
      <c r="L925" s="14" t="s">
        <v>1118</v>
      </c>
      <c r="M925" s="14" t="s">
        <v>81</v>
      </c>
      <c r="N925" s="14" t="s">
        <v>1128</v>
      </c>
      <c r="O925" s="14" t="s">
        <v>1062</v>
      </c>
      <c r="P925" s="74"/>
      <c r="Q925" s="6"/>
    </row>
    <row r="926" spans="1:17">
      <c r="A926" s="79">
        <v>43671</v>
      </c>
      <c r="B926" s="11" t="s">
        <v>249</v>
      </c>
      <c r="C926" s="11" t="s">
        <v>27</v>
      </c>
      <c r="D926" s="11" t="s">
        <v>78</v>
      </c>
      <c r="E926" s="12"/>
      <c r="F926" s="12">
        <v>1000</v>
      </c>
      <c r="G926" s="90">
        <f t="shared" si="29"/>
        <v>1.7600675865953253</v>
      </c>
      <c r="H926" s="90">
        <v>568.16</v>
      </c>
      <c r="I926" s="13">
        <f t="shared" si="30"/>
        <v>-6232127.5099999998</v>
      </c>
      <c r="J926" s="11" t="s">
        <v>186</v>
      </c>
      <c r="K926" s="11" t="s">
        <v>83</v>
      </c>
      <c r="L926" s="14" t="s">
        <v>1118</v>
      </c>
      <c r="M926" s="14" t="s">
        <v>81</v>
      </c>
      <c r="N926" s="14" t="s">
        <v>1128</v>
      </c>
      <c r="O926" s="14" t="s">
        <v>1062</v>
      </c>
      <c r="P926" s="74"/>
      <c r="Q926" s="6"/>
    </row>
    <row r="927" spans="1:17">
      <c r="A927" s="79">
        <v>43671</v>
      </c>
      <c r="B927" s="11" t="s">
        <v>217</v>
      </c>
      <c r="C927" s="11" t="s">
        <v>27</v>
      </c>
      <c r="D927" s="11" t="s">
        <v>78</v>
      </c>
      <c r="E927" s="12"/>
      <c r="F927" s="12">
        <v>500</v>
      </c>
      <c r="G927" s="90">
        <f t="shared" si="29"/>
        <v>0.88003379329766263</v>
      </c>
      <c r="H927" s="90">
        <v>568.16</v>
      </c>
      <c r="I927" s="13">
        <f t="shared" si="30"/>
        <v>-6232627.5099999998</v>
      </c>
      <c r="J927" s="11" t="s">
        <v>186</v>
      </c>
      <c r="K927" s="11" t="s">
        <v>83</v>
      </c>
      <c r="L927" s="14" t="s">
        <v>1118</v>
      </c>
      <c r="M927" s="14" t="s">
        <v>81</v>
      </c>
      <c r="N927" s="14" t="s">
        <v>1128</v>
      </c>
      <c r="O927" s="14" t="s">
        <v>1062</v>
      </c>
      <c r="P927" s="74"/>
      <c r="Q927" s="6"/>
    </row>
    <row r="928" spans="1:17">
      <c r="A928" s="79">
        <v>43671</v>
      </c>
      <c r="B928" s="11" t="s">
        <v>470</v>
      </c>
      <c r="C928" s="11" t="s">
        <v>27</v>
      </c>
      <c r="D928" s="14" t="s">
        <v>20</v>
      </c>
      <c r="E928" s="12"/>
      <c r="F928" s="12">
        <v>1000</v>
      </c>
      <c r="G928" s="90">
        <f t="shared" si="29"/>
        <v>1.811889619684369</v>
      </c>
      <c r="H928" s="90">
        <v>551.91</v>
      </c>
      <c r="I928" s="13">
        <f t="shared" si="30"/>
        <v>-6233627.5099999998</v>
      </c>
      <c r="J928" s="14" t="s">
        <v>335</v>
      </c>
      <c r="K928" s="11" t="s">
        <v>83</v>
      </c>
      <c r="L928" s="14" t="s">
        <v>1117</v>
      </c>
      <c r="M928" s="14" t="s">
        <v>81</v>
      </c>
      <c r="N928" s="14" t="s">
        <v>1128</v>
      </c>
      <c r="O928" s="14" t="s">
        <v>1062</v>
      </c>
      <c r="P928" s="74"/>
      <c r="Q928" s="6"/>
    </row>
    <row r="929" spans="1:17">
      <c r="A929" s="79">
        <v>43671</v>
      </c>
      <c r="B929" s="11" t="s">
        <v>471</v>
      </c>
      <c r="C929" s="11" t="s">
        <v>27</v>
      </c>
      <c r="D929" s="14" t="s">
        <v>20</v>
      </c>
      <c r="E929" s="12"/>
      <c r="F929" s="12">
        <v>2000</v>
      </c>
      <c r="G929" s="90">
        <f t="shared" si="29"/>
        <v>3.623779239368738</v>
      </c>
      <c r="H929" s="90">
        <v>551.91</v>
      </c>
      <c r="I929" s="13">
        <f t="shared" si="30"/>
        <v>-6235627.5099999998</v>
      </c>
      <c r="J929" s="14" t="s">
        <v>335</v>
      </c>
      <c r="K929" s="11" t="s">
        <v>83</v>
      </c>
      <c r="L929" s="14" t="s">
        <v>1117</v>
      </c>
      <c r="M929" s="14" t="s">
        <v>81</v>
      </c>
      <c r="N929" s="14" t="s">
        <v>1128</v>
      </c>
      <c r="O929" s="14" t="s">
        <v>1062</v>
      </c>
      <c r="P929" s="74"/>
      <c r="Q929" s="6"/>
    </row>
    <row r="930" spans="1:17">
      <c r="A930" s="79">
        <v>43671</v>
      </c>
      <c r="B930" s="11" t="s">
        <v>472</v>
      </c>
      <c r="C930" s="11" t="s">
        <v>27</v>
      </c>
      <c r="D930" s="14" t="s">
        <v>20</v>
      </c>
      <c r="E930" s="12"/>
      <c r="F930" s="12">
        <v>2000</v>
      </c>
      <c r="G930" s="90">
        <f t="shared" si="29"/>
        <v>3.623779239368738</v>
      </c>
      <c r="H930" s="90">
        <v>551.91</v>
      </c>
      <c r="I930" s="13">
        <f t="shared" si="30"/>
        <v>-6237627.5099999998</v>
      </c>
      <c r="J930" s="14" t="s">
        <v>335</v>
      </c>
      <c r="K930" s="11" t="s">
        <v>83</v>
      </c>
      <c r="L930" s="14" t="s">
        <v>1117</v>
      </c>
      <c r="M930" s="14" t="s">
        <v>81</v>
      </c>
      <c r="N930" s="14" t="s">
        <v>1128</v>
      </c>
      <c r="O930" s="14" t="s">
        <v>1062</v>
      </c>
      <c r="P930" s="74"/>
      <c r="Q930" s="6"/>
    </row>
    <row r="931" spans="1:17">
      <c r="A931" s="79">
        <v>43671</v>
      </c>
      <c r="B931" s="11" t="s">
        <v>393</v>
      </c>
      <c r="C931" s="14" t="s">
        <v>350</v>
      </c>
      <c r="D931" s="14" t="s">
        <v>20</v>
      </c>
      <c r="E931" s="12"/>
      <c r="F931" s="12">
        <v>2000</v>
      </c>
      <c r="G931" s="90">
        <f t="shared" si="29"/>
        <v>3.623779239368738</v>
      </c>
      <c r="H931" s="90">
        <v>551.91</v>
      </c>
      <c r="I931" s="13">
        <f t="shared" si="30"/>
        <v>-6239627.5099999998</v>
      </c>
      <c r="J931" s="14" t="s">
        <v>335</v>
      </c>
      <c r="K931" s="11" t="s">
        <v>83</v>
      </c>
      <c r="L931" s="14" t="s">
        <v>1117</v>
      </c>
      <c r="M931" s="14" t="s">
        <v>81</v>
      </c>
      <c r="N931" s="14" t="s">
        <v>1128</v>
      </c>
      <c r="O931" s="14" t="s">
        <v>1062</v>
      </c>
      <c r="P931" s="74"/>
      <c r="Q931" s="6"/>
    </row>
    <row r="932" spans="1:17">
      <c r="A932" s="79">
        <v>43671</v>
      </c>
      <c r="B932" s="11" t="s">
        <v>473</v>
      </c>
      <c r="C932" s="11" t="s">
        <v>27</v>
      </c>
      <c r="D932" s="14" t="s">
        <v>20</v>
      </c>
      <c r="E932" s="12"/>
      <c r="F932" s="12">
        <v>1000</v>
      </c>
      <c r="G932" s="90">
        <f t="shared" si="29"/>
        <v>1.811889619684369</v>
      </c>
      <c r="H932" s="90">
        <v>551.91</v>
      </c>
      <c r="I932" s="13">
        <f t="shared" si="30"/>
        <v>-6240627.5099999998</v>
      </c>
      <c r="J932" s="14" t="s">
        <v>335</v>
      </c>
      <c r="K932" s="11" t="s">
        <v>83</v>
      </c>
      <c r="L932" s="14" t="s">
        <v>1117</v>
      </c>
      <c r="M932" s="14" t="s">
        <v>81</v>
      </c>
      <c r="N932" s="14" t="s">
        <v>1128</v>
      </c>
      <c r="O932" s="14" t="s">
        <v>1062</v>
      </c>
      <c r="P932" s="74"/>
      <c r="Q932" s="6"/>
    </row>
    <row r="933" spans="1:17">
      <c r="A933" s="79">
        <v>43671</v>
      </c>
      <c r="B933" s="11" t="s">
        <v>437</v>
      </c>
      <c r="C933" s="11" t="s">
        <v>27</v>
      </c>
      <c r="D933" s="14" t="s">
        <v>20</v>
      </c>
      <c r="E933" s="12"/>
      <c r="F933" s="12">
        <v>1000</v>
      </c>
      <c r="G933" s="90">
        <f t="shared" si="29"/>
        <v>1.811889619684369</v>
      </c>
      <c r="H933" s="90">
        <v>551.91</v>
      </c>
      <c r="I933" s="13">
        <f t="shared" si="30"/>
        <v>-6241627.5099999998</v>
      </c>
      <c r="J933" s="14" t="s">
        <v>335</v>
      </c>
      <c r="K933" s="11" t="s">
        <v>83</v>
      </c>
      <c r="L933" s="14" t="s">
        <v>1117</v>
      </c>
      <c r="M933" s="14" t="s">
        <v>81</v>
      </c>
      <c r="N933" s="14" t="s">
        <v>1128</v>
      </c>
      <c r="O933" s="14" t="s">
        <v>1062</v>
      </c>
      <c r="P933" s="74"/>
      <c r="Q933" s="6"/>
    </row>
    <row r="934" spans="1:17">
      <c r="A934" s="79">
        <v>43671</v>
      </c>
      <c r="B934" s="11" t="s">
        <v>619</v>
      </c>
      <c r="C934" s="11" t="s">
        <v>27</v>
      </c>
      <c r="D934" s="11" t="s">
        <v>78</v>
      </c>
      <c r="E934" s="12"/>
      <c r="F934" s="12">
        <v>1000</v>
      </c>
      <c r="G934" s="90">
        <f t="shared" si="29"/>
        <v>1.7600675865953253</v>
      </c>
      <c r="H934" s="90">
        <v>568.16</v>
      </c>
      <c r="I934" s="13">
        <f t="shared" si="30"/>
        <v>-6242627.5099999998</v>
      </c>
      <c r="J934" s="14" t="s">
        <v>183</v>
      </c>
      <c r="K934" s="11" t="s">
        <v>83</v>
      </c>
      <c r="L934" s="14" t="s">
        <v>1118</v>
      </c>
      <c r="M934" s="14" t="s">
        <v>81</v>
      </c>
      <c r="N934" s="14" t="s">
        <v>1128</v>
      </c>
      <c r="O934" s="14" t="s">
        <v>1062</v>
      </c>
      <c r="P934" s="74"/>
      <c r="Q934" s="6"/>
    </row>
    <row r="935" spans="1:17">
      <c r="A935" s="79">
        <v>43671</v>
      </c>
      <c r="B935" s="11" t="s">
        <v>620</v>
      </c>
      <c r="C935" s="11" t="s">
        <v>27</v>
      </c>
      <c r="D935" s="11" t="s">
        <v>78</v>
      </c>
      <c r="E935" s="12"/>
      <c r="F935" s="12">
        <v>500</v>
      </c>
      <c r="G935" s="90">
        <f t="shared" si="29"/>
        <v>0.88003379329766263</v>
      </c>
      <c r="H935" s="90">
        <v>568.16</v>
      </c>
      <c r="I935" s="13">
        <f t="shared" si="30"/>
        <v>-6243127.5099999998</v>
      </c>
      <c r="J935" s="14" t="s">
        <v>183</v>
      </c>
      <c r="K935" s="11" t="s">
        <v>83</v>
      </c>
      <c r="L935" s="14" t="s">
        <v>1118</v>
      </c>
      <c r="M935" s="14" t="s">
        <v>81</v>
      </c>
      <c r="N935" s="14" t="s">
        <v>1128</v>
      </c>
      <c r="O935" s="14" t="s">
        <v>1062</v>
      </c>
      <c r="P935" s="74"/>
      <c r="Q935" s="6"/>
    </row>
    <row r="936" spans="1:17">
      <c r="A936" s="79">
        <v>43671</v>
      </c>
      <c r="B936" s="11" t="s">
        <v>621</v>
      </c>
      <c r="C936" s="11" t="s">
        <v>27</v>
      </c>
      <c r="D936" s="11" t="s">
        <v>78</v>
      </c>
      <c r="E936" s="12"/>
      <c r="F936" s="12">
        <v>500</v>
      </c>
      <c r="G936" s="90">
        <f t="shared" si="29"/>
        <v>0.88003379329766263</v>
      </c>
      <c r="H936" s="90">
        <v>568.16</v>
      </c>
      <c r="I936" s="13">
        <f t="shared" si="30"/>
        <v>-6243627.5099999998</v>
      </c>
      <c r="J936" s="14" t="s">
        <v>183</v>
      </c>
      <c r="K936" s="11" t="s">
        <v>83</v>
      </c>
      <c r="L936" s="14" t="s">
        <v>1118</v>
      </c>
      <c r="M936" s="14" t="s">
        <v>81</v>
      </c>
      <c r="N936" s="14" t="s">
        <v>1128</v>
      </c>
      <c r="O936" s="14" t="s">
        <v>1062</v>
      </c>
      <c r="P936" s="74"/>
      <c r="Q936" s="6"/>
    </row>
    <row r="937" spans="1:17">
      <c r="A937" s="79">
        <v>43671</v>
      </c>
      <c r="B937" s="11" t="s">
        <v>622</v>
      </c>
      <c r="C937" s="11" t="s">
        <v>27</v>
      </c>
      <c r="D937" s="11" t="s">
        <v>78</v>
      </c>
      <c r="E937" s="12"/>
      <c r="F937" s="12">
        <v>500</v>
      </c>
      <c r="G937" s="90">
        <f t="shared" si="29"/>
        <v>0.88003379329766263</v>
      </c>
      <c r="H937" s="90">
        <v>568.16</v>
      </c>
      <c r="I937" s="13">
        <f t="shared" si="30"/>
        <v>-6244127.5099999998</v>
      </c>
      <c r="J937" s="14" t="s">
        <v>183</v>
      </c>
      <c r="K937" s="11" t="s">
        <v>83</v>
      </c>
      <c r="L937" s="14" t="s">
        <v>1118</v>
      </c>
      <c r="M937" s="14" t="s">
        <v>81</v>
      </c>
      <c r="N937" s="14" t="s">
        <v>1128</v>
      </c>
      <c r="O937" s="14" t="s">
        <v>1062</v>
      </c>
      <c r="P937" s="74"/>
      <c r="Q937" s="6"/>
    </row>
    <row r="938" spans="1:17">
      <c r="A938" s="79">
        <v>43671</v>
      </c>
      <c r="B938" s="11" t="s">
        <v>623</v>
      </c>
      <c r="C938" s="11" t="s">
        <v>27</v>
      </c>
      <c r="D938" s="11" t="s">
        <v>78</v>
      </c>
      <c r="E938" s="12"/>
      <c r="F938" s="12">
        <v>500</v>
      </c>
      <c r="G938" s="90">
        <f t="shared" si="29"/>
        <v>0.88003379329766263</v>
      </c>
      <c r="H938" s="90">
        <v>568.16</v>
      </c>
      <c r="I938" s="13">
        <f t="shared" si="30"/>
        <v>-6244627.5099999998</v>
      </c>
      <c r="J938" s="14" t="s">
        <v>183</v>
      </c>
      <c r="K938" s="11" t="s">
        <v>83</v>
      </c>
      <c r="L938" s="14" t="s">
        <v>1118</v>
      </c>
      <c r="M938" s="14" t="s">
        <v>81</v>
      </c>
      <c r="N938" s="14" t="s">
        <v>1128</v>
      </c>
      <c r="O938" s="14" t="s">
        <v>1062</v>
      </c>
      <c r="P938" s="74"/>
      <c r="Q938" s="6"/>
    </row>
    <row r="939" spans="1:17">
      <c r="A939" s="79">
        <v>43671</v>
      </c>
      <c r="B939" s="11" t="s">
        <v>658</v>
      </c>
      <c r="C939" s="11" t="s">
        <v>27</v>
      </c>
      <c r="D939" s="11" t="s">
        <v>78</v>
      </c>
      <c r="E939" s="16"/>
      <c r="F939" s="16">
        <v>1500</v>
      </c>
      <c r="G939" s="90">
        <f t="shared" si="29"/>
        <v>2.6401013798929882</v>
      </c>
      <c r="H939" s="90">
        <v>568.16</v>
      </c>
      <c r="I939" s="13">
        <f t="shared" si="30"/>
        <v>-6246127.5099999998</v>
      </c>
      <c r="J939" s="14" t="s">
        <v>647</v>
      </c>
      <c r="K939" s="14" t="s">
        <v>83</v>
      </c>
      <c r="L939" s="14" t="s">
        <v>1118</v>
      </c>
      <c r="M939" s="14" t="s">
        <v>81</v>
      </c>
      <c r="N939" s="14" t="s">
        <v>1128</v>
      </c>
      <c r="O939" s="14" t="s">
        <v>1062</v>
      </c>
      <c r="P939" s="74"/>
      <c r="Q939" s="6"/>
    </row>
    <row r="940" spans="1:17">
      <c r="A940" s="79">
        <v>43671</v>
      </c>
      <c r="B940" s="11" t="s">
        <v>666</v>
      </c>
      <c r="C940" s="11" t="s">
        <v>27</v>
      </c>
      <c r="D940" s="11" t="s">
        <v>78</v>
      </c>
      <c r="E940" s="16"/>
      <c r="F940" s="16">
        <v>2000</v>
      </c>
      <c r="G940" s="90">
        <f t="shared" si="29"/>
        <v>3.5201351731906505</v>
      </c>
      <c r="H940" s="90">
        <v>568.16</v>
      </c>
      <c r="I940" s="13">
        <f t="shared" si="30"/>
        <v>-6248127.5099999998</v>
      </c>
      <c r="J940" s="14" t="s">
        <v>647</v>
      </c>
      <c r="K940" s="14" t="s">
        <v>83</v>
      </c>
      <c r="L940" s="14" t="s">
        <v>1118</v>
      </c>
      <c r="M940" s="14" t="s">
        <v>81</v>
      </c>
      <c r="N940" s="14" t="s">
        <v>1128</v>
      </c>
      <c r="O940" s="14" t="s">
        <v>1062</v>
      </c>
      <c r="P940" s="74"/>
      <c r="Q940" s="6"/>
    </row>
    <row r="941" spans="1:17">
      <c r="A941" s="79">
        <v>43671</v>
      </c>
      <c r="B941" s="11" t="s">
        <v>667</v>
      </c>
      <c r="C941" s="11" t="s">
        <v>27</v>
      </c>
      <c r="D941" s="11" t="s">
        <v>78</v>
      </c>
      <c r="E941" s="16"/>
      <c r="F941" s="16">
        <v>2000</v>
      </c>
      <c r="G941" s="90">
        <f t="shared" si="29"/>
        <v>3.5201351731906505</v>
      </c>
      <c r="H941" s="90">
        <v>568.16</v>
      </c>
      <c r="I941" s="13">
        <f t="shared" si="30"/>
        <v>-6250127.5099999998</v>
      </c>
      <c r="J941" s="14" t="s">
        <v>647</v>
      </c>
      <c r="K941" s="14" t="s">
        <v>83</v>
      </c>
      <c r="L941" s="14" t="s">
        <v>1118</v>
      </c>
      <c r="M941" s="14" t="s">
        <v>81</v>
      </c>
      <c r="N941" s="14" t="s">
        <v>1128</v>
      </c>
      <c r="O941" s="14" t="s">
        <v>1062</v>
      </c>
      <c r="P941" s="74"/>
      <c r="Q941" s="6"/>
    </row>
    <row r="942" spans="1:17">
      <c r="A942" s="79">
        <v>43671</v>
      </c>
      <c r="B942" s="11" t="s">
        <v>668</v>
      </c>
      <c r="C942" s="11" t="s">
        <v>27</v>
      </c>
      <c r="D942" s="11" t="s">
        <v>78</v>
      </c>
      <c r="E942" s="16"/>
      <c r="F942" s="16">
        <v>1000</v>
      </c>
      <c r="G942" s="90">
        <f t="shared" si="29"/>
        <v>1.7600675865953253</v>
      </c>
      <c r="H942" s="90">
        <v>568.16</v>
      </c>
      <c r="I942" s="13">
        <f t="shared" si="30"/>
        <v>-6251127.5099999998</v>
      </c>
      <c r="J942" s="14" t="s">
        <v>647</v>
      </c>
      <c r="K942" s="14" t="s">
        <v>83</v>
      </c>
      <c r="L942" s="14" t="s">
        <v>1118</v>
      </c>
      <c r="M942" s="14" t="s">
        <v>81</v>
      </c>
      <c r="N942" s="14" t="s">
        <v>1128</v>
      </c>
      <c r="O942" s="14" t="s">
        <v>1062</v>
      </c>
      <c r="P942" s="74"/>
      <c r="Q942" s="6"/>
    </row>
    <row r="943" spans="1:17">
      <c r="A943" s="79">
        <v>43671</v>
      </c>
      <c r="B943" s="11" t="s">
        <v>669</v>
      </c>
      <c r="C943" s="11" t="s">
        <v>27</v>
      </c>
      <c r="D943" s="11" t="s">
        <v>78</v>
      </c>
      <c r="E943" s="16"/>
      <c r="F943" s="16">
        <v>1000</v>
      </c>
      <c r="G943" s="90">
        <f t="shared" si="29"/>
        <v>1.7600675865953253</v>
      </c>
      <c r="H943" s="90">
        <v>568.16</v>
      </c>
      <c r="I943" s="13">
        <f t="shared" si="30"/>
        <v>-6252127.5099999998</v>
      </c>
      <c r="J943" s="14" t="s">
        <v>647</v>
      </c>
      <c r="K943" s="14" t="s">
        <v>83</v>
      </c>
      <c r="L943" s="14" t="s">
        <v>1118</v>
      </c>
      <c r="M943" s="14" t="s">
        <v>81</v>
      </c>
      <c r="N943" s="14" t="s">
        <v>1128</v>
      </c>
      <c r="O943" s="14" t="s">
        <v>1062</v>
      </c>
      <c r="P943" s="74"/>
      <c r="Q943" s="6"/>
    </row>
    <row r="944" spans="1:17">
      <c r="A944" s="79">
        <v>43671</v>
      </c>
      <c r="B944" s="11" t="s">
        <v>670</v>
      </c>
      <c r="C944" s="11" t="s">
        <v>27</v>
      </c>
      <c r="D944" s="11" t="s">
        <v>78</v>
      </c>
      <c r="E944" s="16"/>
      <c r="F944" s="16">
        <v>1000</v>
      </c>
      <c r="G944" s="90">
        <f t="shared" si="29"/>
        <v>1.7600675865953253</v>
      </c>
      <c r="H944" s="90">
        <v>568.16</v>
      </c>
      <c r="I944" s="13">
        <f t="shared" si="30"/>
        <v>-6253127.5099999998</v>
      </c>
      <c r="J944" s="14" t="s">
        <v>647</v>
      </c>
      <c r="K944" s="14" t="s">
        <v>83</v>
      </c>
      <c r="L944" s="14" t="s">
        <v>1118</v>
      </c>
      <c r="M944" s="14" t="s">
        <v>81</v>
      </c>
      <c r="N944" s="14" t="s">
        <v>1128</v>
      </c>
      <c r="O944" s="14" t="s">
        <v>1062</v>
      </c>
      <c r="P944" s="74"/>
      <c r="Q944" s="6"/>
    </row>
    <row r="945" spans="1:17">
      <c r="A945" s="79">
        <v>43671</v>
      </c>
      <c r="B945" s="11" t="s">
        <v>671</v>
      </c>
      <c r="C945" s="11" t="s">
        <v>27</v>
      </c>
      <c r="D945" s="11" t="s">
        <v>78</v>
      </c>
      <c r="E945" s="16"/>
      <c r="F945" s="16">
        <v>500</v>
      </c>
      <c r="G945" s="90">
        <f t="shared" si="29"/>
        <v>0.88003379329766263</v>
      </c>
      <c r="H945" s="90">
        <v>568.16</v>
      </c>
      <c r="I945" s="13">
        <f t="shared" si="30"/>
        <v>-6253627.5099999998</v>
      </c>
      <c r="J945" s="14" t="s">
        <v>647</v>
      </c>
      <c r="K945" s="14" t="s">
        <v>83</v>
      </c>
      <c r="L945" s="14" t="s">
        <v>1118</v>
      </c>
      <c r="M945" s="14" t="s">
        <v>81</v>
      </c>
      <c r="N945" s="14" t="s">
        <v>1128</v>
      </c>
      <c r="O945" s="14" t="s">
        <v>1062</v>
      </c>
      <c r="P945" s="74"/>
      <c r="Q945" s="6"/>
    </row>
    <row r="946" spans="1:17">
      <c r="A946" s="79">
        <v>43671</v>
      </c>
      <c r="B946" s="11" t="s">
        <v>672</v>
      </c>
      <c r="C946" s="11" t="s">
        <v>27</v>
      </c>
      <c r="D946" s="11" t="s">
        <v>78</v>
      </c>
      <c r="E946" s="16"/>
      <c r="F946" s="16">
        <v>500</v>
      </c>
      <c r="G946" s="90">
        <f t="shared" si="29"/>
        <v>0.88003379329766263</v>
      </c>
      <c r="H946" s="90">
        <v>568.16</v>
      </c>
      <c r="I946" s="13">
        <f t="shared" si="30"/>
        <v>-6254127.5099999998</v>
      </c>
      <c r="J946" s="14" t="s">
        <v>647</v>
      </c>
      <c r="K946" s="14" t="s">
        <v>83</v>
      </c>
      <c r="L946" s="14" t="s">
        <v>1118</v>
      </c>
      <c r="M946" s="14" t="s">
        <v>81</v>
      </c>
      <c r="N946" s="14" t="s">
        <v>1128</v>
      </c>
      <c r="O946" s="14" t="s">
        <v>1062</v>
      </c>
      <c r="P946" s="74"/>
      <c r="Q946" s="6"/>
    </row>
    <row r="947" spans="1:17">
      <c r="A947" s="79">
        <v>43671</v>
      </c>
      <c r="B947" s="14" t="s">
        <v>684</v>
      </c>
      <c r="C947" s="11" t="s">
        <v>27</v>
      </c>
      <c r="D947" s="14" t="s">
        <v>165</v>
      </c>
      <c r="E947" s="15"/>
      <c r="F947" s="15">
        <v>2000</v>
      </c>
      <c r="G947" s="90">
        <f t="shared" si="29"/>
        <v>3.5283325100557477</v>
      </c>
      <c r="H947" s="90">
        <v>566.84</v>
      </c>
      <c r="I947" s="13">
        <f t="shared" si="30"/>
        <v>-6256127.5099999998</v>
      </c>
      <c r="J947" s="14" t="s">
        <v>178</v>
      </c>
      <c r="K947" s="14" t="s">
        <v>83</v>
      </c>
      <c r="L947" s="14" t="s">
        <v>1197</v>
      </c>
      <c r="M947" s="14" t="s">
        <v>81</v>
      </c>
      <c r="N947" s="14" t="s">
        <v>1128</v>
      </c>
      <c r="O947" s="14" t="s">
        <v>1062</v>
      </c>
      <c r="P947" s="74"/>
      <c r="Q947" s="6"/>
    </row>
    <row r="948" spans="1:17">
      <c r="A948" s="79">
        <v>43671</v>
      </c>
      <c r="B948" s="14" t="s">
        <v>685</v>
      </c>
      <c r="C948" s="14" t="s">
        <v>170</v>
      </c>
      <c r="D948" s="14" t="s">
        <v>165</v>
      </c>
      <c r="E948" s="15"/>
      <c r="F948" s="15">
        <v>1000</v>
      </c>
      <c r="G948" s="90">
        <f t="shared" si="29"/>
        <v>1.7641662550278738</v>
      </c>
      <c r="H948" s="90">
        <v>566.84</v>
      </c>
      <c r="I948" s="13">
        <f t="shared" si="30"/>
        <v>-6257127.5099999998</v>
      </c>
      <c r="J948" s="14" t="s">
        <v>178</v>
      </c>
      <c r="K948" s="14" t="s">
        <v>83</v>
      </c>
      <c r="L948" s="14" t="s">
        <v>1197</v>
      </c>
      <c r="M948" s="14" t="s">
        <v>81</v>
      </c>
      <c r="N948" s="14" t="s">
        <v>1128</v>
      </c>
      <c r="O948" s="14" t="s">
        <v>1062</v>
      </c>
      <c r="P948" s="74"/>
      <c r="Q948" s="6"/>
    </row>
    <row r="949" spans="1:17">
      <c r="A949" s="79">
        <v>43672</v>
      </c>
      <c r="B949" s="11" t="s">
        <v>70</v>
      </c>
      <c r="C949" s="11" t="s">
        <v>27</v>
      </c>
      <c r="D949" s="14" t="s">
        <v>20</v>
      </c>
      <c r="E949" s="12"/>
      <c r="F949" s="12">
        <v>2700</v>
      </c>
      <c r="G949" s="90">
        <f t="shared" si="29"/>
        <v>4.8921019731477964</v>
      </c>
      <c r="H949" s="90">
        <v>551.91</v>
      </c>
      <c r="I949" s="13">
        <f t="shared" si="30"/>
        <v>-6259827.5099999998</v>
      </c>
      <c r="J949" s="14" t="s">
        <v>21</v>
      </c>
      <c r="K949" s="11" t="s">
        <v>22</v>
      </c>
      <c r="L949" s="14" t="s">
        <v>1117</v>
      </c>
      <c r="M949" s="14" t="s">
        <v>81</v>
      </c>
      <c r="N949" s="14" t="s">
        <v>1128</v>
      </c>
      <c r="O949" s="14" t="s">
        <v>1062</v>
      </c>
      <c r="P949" s="74"/>
      <c r="Q949" s="6"/>
    </row>
    <row r="950" spans="1:17">
      <c r="A950" s="79">
        <v>43672</v>
      </c>
      <c r="B950" s="11" t="s">
        <v>58</v>
      </c>
      <c r="C950" s="11" t="s">
        <v>350</v>
      </c>
      <c r="D950" s="14" t="s">
        <v>20</v>
      </c>
      <c r="E950" s="12"/>
      <c r="F950" s="12">
        <v>3000</v>
      </c>
      <c r="G950" s="90">
        <f t="shared" si="29"/>
        <v>5.4356688590531066</v>
      </c>
      <c r="H950" s="90">
        <v>551.91</v>
      </c>
      <c r="I950" s="13">
        <f t="shared" si="30"/>
        <v>-6262827.5099999998</v>
      </c>
      <c r="J950" s="14" t="s">
        <v>21</v>
      </c>
      <c r="K950" s="11" t="s">
        <v>22</v>
      </c>
      <c r="L950" s="14" t="s">
        <v>1117</v>
      </c>
      <c r="M950" s="14" t="s">
        <v>81</v>
      </c>
      <c r="N950" s="14" t="s">
        <v>1128</v>
      </c>
      <c r="O950" s="14" t="s">
        <v>1062</v>
      </c>
      <c r="P950" s="74"/>
      <c r="Q950" s="6"/>
    </row>
    <row r="951" spans="1:17">
      <c r="A951" s="79">
        <v>43672</v>
      </c>
      <c r="B951" s="11" t="s">
        <v>101</v>
      </c>
      <c r="C951" s="11" t="s">
        <v>27</v>
      </c>
      <c r="D951" s="11" t="s">
        <v>78</v>
      </c>
      <c r="E951" s="12"/>
      <c r="F951" s="12">
        <v>300</v>
      </c>
      <c r="G951" s="90">
        <f t="shared" si="29"/>
        <v>0.52802027597859758</v>
      </c>
      <c r="H951" s="90">
        <v>568.16</v>
      </c>
      <c r="I951" s="13">
        <f t="shared" si="30"/>
        <v>-6263127.5099999998</v>
      </c>
      <c r="J951" s="11" t="s">
        <v>79</v>
      </c>
      <c r="K951" s="11" t="s">
        <v>83</v>
      </c>
      <c r="L951" s="14" t="s">
        <v>1118</v>
      </c>
      <c r="M951" s="14" t="s">
        <v>81</v>
      </c>
      <c r="N951" s="14" t="s">
        <v>1128</v>
      </c>
      <c r="O951" s="14" t="s">
        <v>1062</v>
      </c>
      <c r="P951" s="74"/>
      <c r="Q951" s="6"/>
    </row>
    <row r="952" spans="1:17">
      <c r="A952" s="79">
        <v>43672</v>
      </c>
      <c r="B952" s="11" t="s">
        <v>110</v>
      </c>
      <c r="C952" s="11" t="s">
        <v>27</v>
      </c>
      <c r="D952" s="11" t="s">
        <v>78</v>
      </c>
      <c r="E952" s="12"/>
      <c r="F952" s="12">
        <v>300</v>
      </c>
      <c r="G952" s="90">
        <f t="shared" si="29"/>
        <v>0.52802027597859758</v>
      </c>
      <c r="H952" s="90">
        <v>568.16</v>
      </c>
      <c r="I952" s="13">
        <f t="shared" si="30"/>
        <v>-6263427.5099999998</v>
      </c>
      <c r="J952" s="11" t="s">
        <v>79</v>
      </c>
      <c r="K952" s="11" t="s">
        <v>83</v>
      </c>
      <c r="L952" s="14" t="s">
        <v>1118</v>
      </c>
      <c r="M952" s="14" t="s">
        <v>81</v>
      </c>
      <c r="N952" s="14" t="s">
        <v>1128</v>
      </c>
      <c r="O952" s="14" t="s">
        <v>1062</v>
      </c>
      <c r="P952" s="74"/>
      <c r="Q952" s="6"/>
    </row>
    <row r="953" spans="1:17">
      <c r="A953" s="79">
        <v>43672</v>
      </c>
      <c r="B953" s="11" t="s">
        <v>111</v>
      </c>
      <c r="C953" s="11" t="s">
        <v>27</v>
      </c>
      <c r="D953" s="11" t="s">
        <v>78</v>
      </c>
      <c r="E953" s="12"/>
      <c r="F953" s="12">
        <v>300</v>
      </c>
      <c r="G953" s="90">
        <f t="shared" si="29"/>
        <v>0.52802027597859758</v>
      </c>
      <c r="H953" s="90">
        <v>568.16</v>
      </c>
      <c r="I953" s="13">
        <f t="shared" si="30"/>
        <v>-6263727.5099999998</v>
      </c>
      <c r="J953" s="11" t="s">
        <v>79</v>
      </c>
      <c r="K953" s="11" t="s">
        <v>83</v>
      </c>
      <c r="L953" s="14" t="s">
        <v>1118</v>
      </c>
      <c r="M953" s="14" t="s">
        <v>81</v>
      </c>
      <c r="N953" s="14" t="s">
        <v>1128</v>
      </c>
      <c r="O953" s="14" t="s">
        <v>1062</v>
      </c>
      <c r="P953" s="74"/>
      <c r="Q953" s="6"/>
    </row>
    <row r="954" spans="1:17">
      <c r="A954" s="79">
        <v>43672</v>
      </c>
      <c r="B954" s="11" t="s">
        <v>103</v>
      </c>
      <c r="C954" s="11" t="s">
        <v>97</v>
      </c>
      <c r="D954" s="11" t="s">
        <v>78</v>
      </c>
      <c r="E954" s="12"/>
      <c r="F954" s="12">
        <v>1000</v>
      </c>
      <c r="G954" s="90">
        <f t="shared" si="29"/>
        <v>1.7600675865953253</v>
      </c>
      <c r="H954" s="90">
        <v>568.16</v>
      </c>
      <c r="I954" s="13">
        <f t="shared" si="30"/>
        <v>-6264727.5099999998</v>
      </c>
      <c r="J954" s="11" t="s">
        <v>79</v>
      </c>
      <c r="K954" s="11" t="s">
        <v>83</v>
      </c>
      <c r="L954" s="14" t="s">
        <v>1118</v>
      </c>
      <c r="M954" s="14" t="s">
        <v>81</v>
      </c>
      <c r="N954" s="14" t="s">
        <v>1128</v>
      </c>
      <c r="O954" s="14" t="s">
        <v>1062</v>
      </c>
      <c r="P954" s="74"/>
      <c r="Q954" s="6"/>
    </row>
    <row r="955" spans="1:17">
      <c r="A955" s="79">
        <v>43672</v>
      </c>
      <c r="B955" s="11" t="s">
        <v>112</v>
      </c>
      <c r="C955" s="11" t="s">
        <v>27</v>
      </c>
      <c r="D955" s="11" t="s">
        <v>78</v>
      </c>
      <c r="E955" s="12"/>
      <c r="F955" s="12">
        <v>300</v>
      </c>
      <c r="G955" s="90">
        <f t="shared" si="29"/>
        <v>0.52802027597859758</v>
      </c>
      <c r="H955" s="90">
        <v>568.16</v>
      </c>
      <c r="I955" s="13">
        <f t="shared" si="30"/>
        <v>-6265027.5099999998</v>
      </c>
      <c r="J955" s="11" t="s">
        <v>79</v>
      </c>
      <c r="K955" s="11" t="s">
        <v>83</v>
      </c>
      <c r="L955" s="14" t="s">
        <v>1118</v>
      </c>
      <c r="M955" s="14" t="s">
        <v>81</v>
      </c>
      <c r="N955" s="14" t="s">
        <v>1128</v>
      </c>
      <c r="O955" s="14" t="s">
        <v>1062</v>
      </c>
      <c r="P955" s="74"/>
      <c r="Q955" s="6"/>
    </row>
    <row r="956" spans="1:17">
      <c r="A956" s="79">
        <v>43672</v>
      </c>
      <c r="B956" s="11" t="s">
        <v>113</v>
      </c>
      <c r="C956" s="11" t="s">
        <v>27</v>
      </c>
      <c r="D956" s="11" t="s">
        <v>78</v>
      </c>
      <c r="E956" s="12"/>
      <c r="F956" s="12">
        <v>300</v>
      </c>
      <c r="G956" s="90">
        <f t="shared" si="29"/>
        <v>0.52802027597859758</v>
      </c>
      <c r="H956" s="90">
        <v>568.16</v>
      </c>
      <c r="I956" s="13">
        <f t="shared" si="30"/>
        <v>-6265327.5099999998</v>
      </c>
      <c r="J956" s="11" t="s">
        <v>79</v>
      </c>
      <c r="K956" s="11" t="s">
        <v>83</v>
      </c>
      <c r="L956" s="14" t="s">
        <v>1118</v>
      </c>
      <c r="M956" s="14" t="s">
        <v>81</v>
      </c>
      <c r="N956" s="14" t="s">
        <v>1128</v>
      </c>
      <c r="O956" s="14" t="s">
        <v>1062</v>
      </c>
      <c r="P956" s="74"/>
      <c r="Q956" s="6"/>
    </row>
    <row r="957" spans="1:17">
      <c r="A957" s="79">
        <v>43672</v>
      </c>
      <c r="B957" s="11" t="s">
        <v>114</v>
      </c>
      <c r="C957" s="11" t="s">
        <v>27</v>
      </c>
      <c r="D957" s="11" t="s">
        <v>78</v>
      </c>
      <c r="E957" s="12"/>
      <c r="F957" s="12">
        <v>3000</v>
      </c>
      <c r="G957" s="90">
        <f t="shared" si="29"/>
        <v>5.2802027597859764</v>
      </c>
      <c r="H957" s="90">
        <v>568.16</v>
      </c>
      <c r="I957" s="13">
        <f t="shared" si="30"/>
        <v>-6268327.5099999998</v>
      </c>
      <c r="J957" s="11" t="s">
        <v>79</v>
      </c>
      <c r="K957" s="11">
        <v>15</v>
      </c>
      <c r="L957" s="14" t="s">
        <v>1118</v>
      </c>
      <c r="M957" s="14" t="s">
        <v>81</v>
      </c>
      <c r="N957" s="14" t="s">
        <v>1128</v>
      </c>
      <c r="O957" s="14" t="s">
        <v>1063</v>
      </c>
      <c r="P957" s="74"/>
      <c r="Q957" s="6"/>
    </row>
    <row r="958" spans="1:17">
      <c r="A958" s="79">
        <v>43672</v>
      </c>
      <c r="B958" s="11" t="s">
        <v>115</v>
      </c>
      <c r="C958" s="11" t="s">
        <v>27</v>
      </c>
      <c r="D958" s="11" t="s">
        <v>78</v>
      </c>
      <c r="E958" s="12"/>
      <c r="F958" s="12">
        <v>300</v>
      </c>
      <c r="G958" s="90">
        <f t="shared" si="29"/>
        <v>0.52802027597859758</v>
      </c>
      <c r="H958" s="90">
        <v>568.16</v>
      </c>
      <c r="I958" s="13">
        <f t="shared" si="30"/>
        <v>-6268627.5099999998</v>
      </c>
      <c r="J958" s="11" t="s">
        <v>79</v>
      </c>
      <c r="K958" s="11" t="s">
        <v>83</v>
      </c>
      <c r="L958" s="14" t="s">
        <v>1118</v>
      </c>
      <c r="M958" s="14" t="s">
        <v>81</v>
      </c>
      <c r="N958" s="14" t="s">
        <v>1128</v>
      </c>
      <c r="O958" s="14" t="s">
        <v>1062</v>
      </c>
      <c r="P958" s="74"/>
      <c r="Q958" s="6"/>
    </row>
    <row r="959" spans="1:17">
      <c r="A959" s="79">
        <v>43672</v>
      </c>
      <c r="B959" s="11" t="s">
        <v>116</v>
      </c>
      <c r="C959" s="11" t="s">
        <v>27</v>
      </c>
      <c r="D959" s="11" t="s">
        <v>78</v>
      </c>
      <c r="E959" s="12"/>
      <c r="F959" s="12">
        <v>300</v>
      </c>
      <c r="G959" s="90">
        <f t="shared" si="29"/>
        <v>0.52802027597859758</v>
      </c>
      <c r="H959" s="90">
        <v>568.16</v>
      </c>
      <c r="I959" s="13">
        <f t="shared" si="30"/>
        <v>-6268927.5099999998</v>
      </c>
      <c r="J959" s="11" t="s">
        <v>79</v>
      </c>
      <c r="K959" s="11" t="s">
        <v>83</v>
      </c>
      <c r="L959" s="14" t="s">
        <v>1118</v>
      </c>
      <c r="M959" s="14" t="s">
        <v>81</v>
      </c>
      <c r="N959" s="14" t="s">
        <v>1128</v>
      </c>
      <c r="O959" s="14" t="s">
        <v>1062</v>
      </c>
      <c r="P959" s="74"/>
      <c r="Q959" s="6"/>
    </row>
    <row r="960" spans="1:17">
      <c r="A960" s="79">
        <v>43672</v>
      </c>
      <c r="B960" s="11" t="s">
        <v>95</v>
      </c>
      <c r="C960" s="11" t="s">
        <v>27</v>
      </c>
      <c r="D960" s="11" t="s">
        <v>78</v>
      </c>
      <c r="E960" s="12"/>
      <c r="F960" s="12">
        <v>300</v>
      </c>
      <c r="G960" s="90">
        <f t="shared" si="29"/>
        <v>0.52802027597859758</v>
      </c>
      <c r="H960" s="90">
        <v>568.16</v>
      </c>
      <c r="I960" s="13">
        <f t="shared" si="30"/>
        <v>-6269227.5099999998</v>
      </c>
      <c r="J960" s="11" t="s">
        <v>79</v>
      </c>
      <c r="K960" s="11" t="s">
        <v>83</v>
      </c>
      <c r="L960" s="14" t="s">
        <v>1118</v>
      </c>
      <c r="M960" s="14" t="s">
        <v>81</v>
      </c>
      <c r="N960" s="14" t="s">
        <v>1128</v>
      </c>
      <c r="O960" s="14" t="s">
        <v>1062</v>
      </c>
      <c r="P960" s="74"/>
      <c r="Q960" s="6"/>
    </row>
    <row r="961" spans="1:17">
      <c r="A961" s="79">
        <v>43672</v>
      </c>
      <c r="B961" s="11" t="s">
        <v>117</v>
      </c>
      <c r="C961" s="11" t="s">
        <v>97</v>
      </c>
      <c r="D961" s="11" t="s">
        <v>78</v>
      </c>
      <c r="E961" s="12"/>
      <c r="F961" s="12">
        <v>1000</v>
      </c>
      <c r="G961" s="90">
        <f t="shared" si="29"/>
        <v>1.7600675865953253</v>
      </c>
      <c r="H961" s="90">
        <v>568.16</v>
      </c>
      <c r="I961" s="13">
        <f t="shared" si="30"/>
        <v>-6270227.5099999998</v>
      </c>
      <c r="J961" s="11" t="s">
        <v>79</v>
      </c>
      <c r="K961" s="11" t="s">
        <v>83</v>
      </c>
      <c r="L961" s="14" t="s">
        <v>1118</v>
      </c>
      <c r="M961" s="14" t="s">
        <v>81</v>
      </c>
      <c r="N961" s="14" t="s">
        <v>1128</v>
      </c>
      <c r="O961" s="14" t="s">
        <v>1062</v>
      </c>
      <c r="P961" s="74"/>
      <c r="Q961" s="6"/>
    </row>
    <row r="962" spans="1:17">
      <c r="A962" s="79">
        <v>43672</v>
      </c>
      <c r="B962" s="11" t="s">
        <v>108</v>
      </c>
      <c r="C962" s="11" t="s">
        <v>27</v>
      </c>
      <c r="D962" s="11" t="s">
        <v>78</v>
      </c>
      <c r="E962" s="12"/>
      <c r="F962" s="12">
        <v>300</v>
      </c>
      <c r="G962" s="90">
        <f t="shared" si="29"/>
        <v>0.52802027597859758</v>
      </c>
      <c r="H962" s="90">
        <v>568.16</v>
      </c>
      <c r="I962" s="13">
        <f t="shared" si="30"/>
        <v>-6270527.5099999998</v>
      </c>
      <c r="J962" s="11" t="s">
        <v>79</v>
      </c>
      <c r="K962" s="11" t="s">
        <v>83</v>
      </c>
      <c r="L962" s="14" t="s">
        <v>1118</v>
      </c>
      <c r="M962" s="14" t="s">
        <v>81</v>
      </c>
      <c r="N962" s="14" t="s">
        <v>1128</v>
      </c>
      <c r="O962" s="14" t="s">
        <v>1062</v>
      </c>
      <c r="P962" s="74"/>
      <c r="Q962" s="6"/>
    </row>
    <row r="963" spans="1:17">
      <c r="A963" s="79">
        <v>43672</v>
      </c>
      <c r="B963" s="11" t="s">
        <v>100</v>
      </c>
      <c r="C963" s="11" t="s">
        <v>27</v>
      </c>
      <c r="D963" s="11" t="s">
        <v>78</v>
      </c>
      <c r="E963" s="12"/>
      <c r="F963" s="12">
        <v>300</v>
      </c>
      <c r="G963" s="90">
        <f t="shared" si="29"/>
        <v>0.52802027597859758</v>
      </c>
      <c r="H963" s="90">
        <v>568.16</v>
      </c>
      <c r="I963" s="13">
        <f t="shared" si="30"/>
        <v>-6270827.5099999998</v>
      </c>
      <c r="J963" s="11" t="s">
        <v>79</v>
      </c>
      <c r="K963" s="11" t="s">
        <v>83</v>
      </c>
      <c r="L963" s="14" t="s">
        <v>1118</v>
      </c>
      <c r="M963" s="14" t="s">
        <v>81</v>
      </c>
      <c r="N963" s="14" t="s">
        <v>1128</v>
      </c>
      <c r="O963" s="14" t="s">
        <v>1062</v>
      </c>
      <c r="P963" s="74"/>
      <c r="Q963" s="6"/>
    </row>
    <row r="964" spans="1:17">
      <c r="A964" s="79">
        <v>43672</v>
      </c>
      <c r="B964" s="11" t="s">
        <v>118</v>
      </c>
      <c r="C964" s="11" t="s">
        <v>119</v>
      </c>
      <c r="D964" s="11" t="s">
        <v>78</v>
      </c>
      <c r="E964" s="12"/>
      <c r="F964" s="12">
        <v>20000</v>
      </c>
      <c r="G964" s="90">
        <f t="shared" si="29"/>
        <v>35.201351731906506</v>
      </c>
      <c r="H964" s="90">
        <v>568.16</v>
      </c>
      <c r="I964" s="13">
        <f t="shared" si="30"/>
        <v>-6290827.5099999998</v>
      </c>
      <c r="J964" s="11" t="s">
        <v>79</v>
      </c>
      <c r="K964" s="11" t="s">
        <v>83</v>
      </c>
      <c r="L964" s="14" t="s">
        <v>1118</v>
      </c>
      <c r="M964" s="14" t="s">
        <v>81</v>
      </c>
      <c r="N964" s="14" t="s">
        <v>1128</v>
      </c>
      <c r="O964" s="14" t="s">
        <v>1062</v>
      </c>
      <c r="P964" s="74"/>
      <c r="Q964" s="6"/>
    </row>
    <row r="965" spans="1:17">
      <c r="A965" s="79">
        <v>43672</v>
      </c>
      <c r="B965" s="14" t="s">
        <v>190</v>
      </c>
      <c r="C965" s="14" t="s">
        <v>174</v>
      </c>
      <c r="D965" s="14" t="s">
        <v>172</v>
      </c>
      <c r="E965" s="15"/>
      <c r="F965" s="15">
        <v>1860</v>
      </c>
      <c r="G965" s="90">
        <f t="shared" si="29"/>
        <v>3.2813492343518451</v>
      </c>
      <c r="H965" s="90">
        <v>566.84</v>
      </c>
      <c r="I965" s="13">
        <f t="shared" si="30"/>
        <v>-6292687.5099999998</v>
      </c>
      <c r="J965" s="14" t="s">
        <v>38</v>
      </c>
      <c r="K965" s="14" t="s">
        <v>1099</v>
      </c>
      <c r="L965" s="14" t="s">
        <v>1197</v>
      </c>
      <c r="M965" s="14" t="s">
        <v>81</v>
      </c>
      <c r="N965" s="14" t="s">
        <v>1128</v>
      </c>
      <c r="O965" s="14" t="s">
        <v>1063</v>
      </c>
      <c r="P965" s="74"/>
      <c r="Q965" s="6"/>
    </row>
    <row r="966" spans="1:17">
      <c r="A966" s="79">
        <v>43672</v>
      </c>
      <c r="B966" s="14" t="s">
        <v>189</v>
      </c>
      <c r="C966" s="14" t="s">
        <v>174</v>
      </c>
      <c r="D966" s="14" t="s">
        <v>172</v>
      </c>
      <c r="E966" s="15"/>
      <c r="F966" s="15">
        <v>4500</v>
      </c>
      <c r="G966" s="90">
        <f t="shared" si="29"/>
        <v>7.9387481476254314</v>
      </c>
      <c r="H966" s="90">
        <v>566.84</v>
      </c>
      <c r="I966" s="13">
        <f t="shared" si="30"/>
        <v>-6297187.5099999998</v>
      </c>
      <c r="J966" s="14" t="s">
        <v>38</v>
      </c>
      <c r="K966" s="14" t="s">
        <v>1098</v>
      </c>
      <c r="L966" s="14" t="s">
        <v>1197</v>
      </c>
      <c r="M966" s="14" t="s">
        <v>81</v>
      </c>
      <c r="N966" s="14" t="s">
        <v>1128</v>
      </c>
      <c r="O966" s="14" t="s">
        <v>1063</v>
      </c>
      <c r="P966" s="74"/>
      <c r="Q966" s="6"/>
    </row>
    <row r="967" spans="1:17">
      <c r="A967" s="79">
        <v>43672</v>
      </c>
      <c r="B967" s="14" t="s">
        <v>191</v>
      </c>
      <c r="C967" s="14" t="s">
        <v>174</v>
      </c>
      <c r="D967" s="14" t="s">
        <v>172</v>
      </c>
      <c r="E967" s="15"/>
      <c r="F967" s="15">
        <v>2835</v>
      </c>
      <c r="G967" s="90">
        <f t="shared" si="29"/>
        <v>5.0014113330040217</v>
      </c>
      <c r="H967" s="90">
        <v>566.84</v>
      </c>
      <c r="I967" s="13">
        <f t="shared" si="30"/>
        <v>-6300022.5099999998</v>
      </c>
      <c r="J967" s="14" t="s">
        <v>38</v>
      </c>
      <c r="K967" s="14" t="s">
        <v>1100</v>
      </c>
      <c r="L967" s="14" t="s">
        <v>1197</v>
      </c>
      <c r="M967" s="14" t="s">
        <v>81</v>
      </c>
      <c r="N967" s="14" t="s">
        <v>1128</v>
      </c>
      <c r="O967" s="14" t="s">
        <v>1063</v>
      </c>
      <c r="P967" s="74"/>
      <c r="Q967" s="6"/>
    </row>
    <row r="968" spans="1:17">
      <c r="A968" s="79">
        <v>43672</v>
      </c>
      <c r="B968" s="14" t="s">
        <v>192</v>
      </c>
      <c r="C968" s="14" t="s">
        <v>174</v>
      </c>
      <c r="D968" s="14" t="s">
        <v>172</v>
      </c>
      <c r="E968" s="15"/>
      <c r="F968" s="15">
        <v>1130</v>
      </c>
      <c r="G968" s="90">
        <f t="shared" si="29"/>
        <v>1.9935078681814973</v>
      </c>
      <c r="H968" s="90">
        <v>566.84</v>
      </c>
      <c r="I968" s="13">
        <f t="shared" si="30"/>
        <v>-6301152.5099999998</v>
      </c>
      <c r="J968" s="14" t="s">
        <v>38</v>
      </c>
      <c r="K968" s="14" t="s">
        <v>1101</v>
      </c>
      <c r="L968" s="14" t="s">
        <v>1197</v>
      </c>
      <c r="M968" s="14" t="s">
        <v>81</v>
      </c>
      <c r="N968" s="14" t="s">
        <v>1128</v>
      </c>
      <c r="O968" s="14" t="s">
        <v>1063</v>
      </c>
      <c r="P968" s="74"/>
      <c r="Q968" s="6"/>
    </row>
    <row r="969" spans="1:17">
      <c r="A969" s="79">
        <v>43672</v>
      </c>
      <c r="B969" s="14" t="s">
        <v>193</v>
      </c>
      <c r="C969" s="14" t="s">
        <v>174</v>
      </c>
      <c r="D969" s="14" t="s">
        <v>172</v>
      </c>
      <c r="E969" s="15"/>
      <c r="F969" s="15">
        <v>1840</v>
      </c>
      <c r="G969" s="90">
        <f t="shared" si="29"/>
        <v>3.2460659092512878</v>
      </c>
      <c r="H969" s="90">
        <v>566.84</v>
      </c>
      <c r="I969" s="13">
        <f t="shared" si="30"/>
        <v>-6302992.5099999998</v>
      </c>
      <c r="J969" s="14" t="s">
        <v>38</v>
      </c>
      <c r="K969" s="14" t="s">
        <v>1102</v>
      </c>
      <c r="L969" s="14" t="s">
        <v>1197</v>
      </c>
      <c r="M969" s="14" t="s">
        <v>81</v>
      </c>
      <c r="N969" s="14" t="s">
        <v>1128</v>
      </c>
      <c r="O969" s="14" t="s">
        <v>1063</v>
      </c>
      <c r="P969" s="74"/>
      <c r="Q969" s="6"/>
    </row>
    <row r="970" spans="1:17">
      <c r="A970" s="79">
        <v>43672</v>
      </c>
      <c r="B970" s="11" t="s">
        <v>250</v>
      </c>
      <c r="C970" s="11" t="s">
        <v>27</v>
      </c>
      <c r="D970" s="11" t="s">
        <v>78</v>
      </c>
      <c r="E970" s="12"/>
      <c r="F970" s="12">
        <v>1000</v>
      </c>
      <c r="G970" s="90">
        <f t="shared" si="29"/>
        <v>1.7600675865953253</v>
      </c>
      <c r="H970" s="90">
        <v>568.16</v>
      </c>
      <c r="I970" s="13">
        <f t="shared" si="30"/>
        <v>-6303992.5099999998</v>
      </c>
      <c r="J970" s="11" t="s">
        <v>186</v>
      </c>
      <c r="K970" s="11" t="s">
        <v>83</v>
      </c>
      <c r="L970" s="14" t="s">
        <v>1118</v>
      </c>
      <c r="M970" s="14" t="s">
        <v>81</v>
      </c>
      <c r="N970" s="14" t="s">
        <v>1128</v>
      </c>
      <c r="O970" s="14" t="s">
        <v>1062</v>
      </c>
      <c r="P970" s="74"/>
      <c r="Q970" s="6"/>
    </row>
    <row r="971" spans="1:17">
      <c r="A971" s="79">
        <v>43672</v>
      </c>
      <c r="B971" s="11" t="s">
        <v>251</v>
      </c>
      <c r="C971" s="11" t="s">
        <v>27</v>
      </c>
      <c r="D971" s="11" t="s">
        <v>78</v>
      </c>
      <c r="E971" s="12"/>
      <c r="F971" s="12">
        <v>1000</v>
      </c>
      <c r="G971" s="90">
        <f t="shared" si="29"/>
        <v>1.7600675865953253</v>
      </c>
      <c r="H971" s="90">
        <v>568.16</v>
      </c>
      <c r="I971" s="13">
        <f t="shared" si="30"/>
        <v>-6304992.5099999998</v>
      </c>
      <c r="J971" s="11" t="s">
        <v>186</v>
      </c>
      <c r="K971" s="11" t="s">
        <v>83</v>
      </c>
      <c r="L971" s="14" t="s">
        <v>1118</v>
      </c>
      <c r="M971" s="14" t="s">
        <v>81</v>
      </c>
      <c r="N971" s="14" t="s">
        <v>1128</v>
      </c>
      <c r="O971" s="14" t="s">
        <v>1062</v>
      </c>
      <c r="P971" s="74"/>
      <c r="Q971" s="6"/>
    </row>
    <row r="972" spans="1:17">
      <c r="A972" s="79">
        <v>43672</v>
      </c>
      <c r="B972" s="11" t="s">
        <v>246</v>
      </c>
      <c r="C972" s="11" t="s">
        <v>27</v>
      </c>
      <c r="D972" s="11" t="s">
        <v>78</v>
      </c>
      <c r="E972" s="12"/>
      <c r="F972" s="12">
        <v>1000</v>
      </c>
      <c r="G972" s="90">
        <f t="shared" ref="G972:G1035" si="31">+F972/H972</f>
        <v>1.7600675865953253</v>
      </c>
      <c r="H972" s="90">
        <v>568.16</v>
      </c>
      <c r="I972" s="13">
        <f t="shared" si="30"/>
        <v>-6305992.5099999998</v>
      </c>
      <c r="J972" s="11" t="s">
        <v>186</v>
      </c>
      <c r="K972" s="11" t="s">
        <v>83</v>
      </c>
      <c r="L972" s="14" t="s">
        <v>1118</v>
      </c>
      <c r="M972" s="14" t="s">
        <v>81</v>
      </c>
      <c r="N972" s="14" t="s">
        <v>1128</v>
      </c>
      <c r="O972" s="14" t="s">
        <v>1062</v>
      </c>
      <c r="P972" s="74"/>
      <c r="Q972" s="6"/>
    </row>
    <row r="973" spans="1:17">
      <c r="A973" s="79">
        <v>43672</v>
      </c>
      <c r="B973" s="11" t="s">
        <v>251</v>
      </c>
      <c r="C973" s="11" t="s">
        <v>27</v>
      </c>
      <c r="D973" s="11" t="s">
        <v>78</v>
      </c>
      <c r="E973" s="12"/>
      <c r="F973" s="12">
        <v>1000</v>
      </c>
      <c r="G973" s="90">
        <f t="shared" si="31"/>
        <v>1.7600675865953253</v>
      </c>
      <c r="H973" s="90">
        <v>568.16</v>
      </c>
      <c r="I973" s="13">
        <f t="shared" si="30"/>
        <v>-6306992.5099999998</v>
      </c>
      <c r="J973" s="11" t="s">
        <v>186</v>
      </c>
      <c r="K973" s="11" t="s">
        <v>83</v>
      </c>
      <c r="L973" s="14" t="s">
        <v>1118</v>
      </c>
      <c r="M973" s="14" t="s">
        <v>81</v>
      </c>
      <c r="N973" s="14" t="s">
        <v>1128</v>
      </c>
      <c r="O973" s="14" t="s">
        <v>1062</v>
      </c>
      <c r="P973" s="74"/>
      <c r="Q973" s="6"/>
    </row>
    <row r="974" spans="1:17">
      <c r="A974" s="79">
        <v>43672</v>
      </c>
      <c r="B974" s="11" t="s">
        <v>252</v>
      </c>
      <c r="C974" s="11" t="s">
        <v>27</v>
      </c>
      <c r="D974" s="11" t="s">
        <v>78</v>
      </c>
      <c r="E974" s="12"/>
      <c r="F974" s="12">
        <v>1000</v>
      </c>
      <c r="G974" s="90">
        <f t="shared" si="31"/>
        <v>1.7600675865953253</v>
      </c>
      <c r="H974" s="90">
        <v>568.16</v>
      </c>
      <c r="I974" s="13">
        <f t="shared" si="30"/>
        <v>-6307992.5099999998</v>
      </c>
      <c r="J974" s="11" t="s">
        <v>186</v>
      </c>
      <c r="K974" s="11" t="s">
        <v>83</v>
      </c>
      <c r="L974" s="14" t="s">
        <v>1118</v>
      </c>
      <c r="M974" s="14" t="s">
        <v>81</v>
      </c>
      <c r="N974" s="14" t="s">
        <v>1128</v>
      </c>
      <c r="O974" s="14" t="s">
        <v>1062</v>
      </c>
      <c r="P974" s="74"/>
      <c r="Q974" s="6"/>
    </row>
    <row r="975" spans="1:17">
      <c r="A975" s="79">
        <v>43672</v>
      </c>
      <c r="B975" s="11" t="s">
        <v>253</v>
      </c>
      <c r="C975" s="11" t="s">
        <v>27</v>
      </c>
      <c r="D975" s="11" t="s">
        <v>78</v>
      </c>
      <c r="E975" s="12"/>
      <c r="F975" s="12">
        <v>1000</v>
      </c>
      <c r="G975" s="90">
        <f t="shared" si="31"/>
        <v>1.7600675865953253</v>
      </c>
      <c r="H975" s="90">
        <v>568.16</v>
      </c>
      <c r="I975" s="13">
        <f t="shared" si="30"/>
        <v>-6308992.5099999998</v>
      </c>
      <c r="J975" s="11" t="s">
        <v>186</v>
      </c>
      <c r="K975" s="11" t="s">
        <v>83</v>
      </c>
      <c r="L975" s="14" t="s">
        <v>1118</v>
      </c>
      <c r="M975" s="14" t="s">
        <v>81</v>
      </c>
      <c r="N975" s="14" t="s">
        <v>1128</v>
      </c>
      <c r="O975" s="14" t="s">
        <v>1062</v>
      </c>
      <c r="P975" s="74"/>
      <c r="Q975" s="6"/>
    </row>
    <row r="976" spans="1:17">
      <c r="A976" s="79">
        <v>43672</v>
      </c>
      <c r="B976" s="11" t="s">
        <v>254</v>
      </c>
      <c r="C976" s="11" t="s">
        <v>27</v>
      </c>
      <c r="D976" s="11" t="s">
        <v>78</v>
      </c>
      <c r="E976" s="12"/>
      <c r="F976" s="12">
        <v>1000</v>
      </c>
      <c r="G976" s="90">
        <f t="shared" si="31"/>
        <v>1.7600675865953253</v>
      </c>
      <c r="H976" s="90">
        <v>568.16</v>
      </c>
      <c r="I976" s="13">
        <f t="shared" si="30"/>
        <v>-6309992.5099999998</v>
      </c>
      <c r="J976" s="11" t="s">
        <v>186</v>
      </c>
      <c r="K976" s="11" t="s">
        <v>83</v>
      </c>
      <c r="L976" s="14" t="s">
        <v>1118</v>
      </c>
      <c r="M976" s="14" t="s">
        <v>81</v>
      </c>
      <c r="N976" s="14" t="s">
        <v>1128</v>
      </c>
      <c r="O976" s="14" t="s">
        <v>1062</v>
      </c>
      <c r="P976" s="74"/>
      <c r="Q976" s="6"/>
    </row>
    <row r="977" spans="1:17">
      <c r="A977" s="79">
        <v>43672</v>
      </c>
      <c r="B977" s="11" t="s">
        <v>202</v>
      </c>
      <c r="C977" s="11" t="s">
        <v>27</v>
      </c>
      <c r="D977" s="11" t="s">
        <v>78</v>
      </c>
      <c r="E977" s="12"/>
      <c r="F977" s="12">
        <v>1000</v>
      </c>
      <c r="G977" s="90">
        <f t="shared" si="31"/>
        <v>1.7600675865953253</v>
      </c>
      <c r="H977" s="90">
        <v>568.16</v>
      </c>
      <c r="I977" s="13">
        <f t="shared" si="30"/>
        <v>-6310992.5099999998</v>
      </c>
      <c r="J977" s="11" t="s">
        <v>186</v>
      </c>
      <c r="K977" s="11" t="s">
        <v>83</v>
      </c>
      <c r="L977" s="14" t="s">
        <v>1118</v>
      </c>
      <c r="M977" s="14" t="s">
        <v>81</v>
      </c>
      <c r="N977" s="14" t="s">
        <v>1128</v>
      </c>
      <c r="O977" s="14" t="s">
        <v>1062</v>
      </c>
      <c r="P977" s="74"/>
      <c r="Q977" s="6"/>
    </row>
    <row r="978" spans="1:17">
      <c r="A978" s="79">
        <v>43672</v>
      </c>
      <c r="B978" s="11" t="s">
        <v>1193</v>
      </c>
      <c r="C978" s="11" t="s">
        <v>171</v>
      </c>
      <c r="D978" s="11" t="s">
        <v>172</v>
      </c>
      <c r="E978" s="12"/>
      <c r="F978" s="12">
        <v>115000</v>
      </c>
      <c r="G978" s="90">
        <f t="shared" si="31"/>
        <v>202.4077724584624</v>
      </c>
      <c r="H978" s="90">
        <v>568.16</v>
      </c>
      <c r="I978" s="13">
        <f t="shared" si="30"/>
        <v>-6425992.5099999998</v>
      </c>
      <c r="J978" s="11" t="s">
        <v>186</v>
      </c>
      <c r="K978" s="11">
        <v>7373</v>
      </c>
      <c r="L978" s="14" t="s">
        <v>1118</v>
      </c>
      <c r="M978" s="14" t="s">
        <v>81</v>
      </c>
      <c r="N978" s="14" t="s">
        <v>1128</v>
      </c>
      <c r="O978" s="14" t="s">
        <v>1063</v>
      </c>
      <c r="P978" s="74"/>
      <c r="Q978" s="6"/>
    </row>
    <row r="979" spans="1:17">
      <c r="A979" s="79">
        <v>43672</v>
      </c>
      <c r="B979" s="11" t="s">
        <v>474</v>
      </c>
      <c r="C979" s="11" t="s">
        <v>27</v>
      </c>
      <c r="D979" s="14" t="s">
        <v>20</v>
      </c>
      <c r="E979" s="12"/>
      <c r="F979" s="12">
        <v>2000</v>
      </c>
      <c r="G979" s="90">
        <f t="shared" si="31"/>
        <v>3.623779239368738</v>
      </c>
      <c r="H979" s="90">
        <v>551.91</v>
      </c>
      <c r="I979" s="13">
        <f t="shared" si="30"/>
        <v>-6427992.5099999998</v>
      </c>
      <c r="J979" s="14" t="s">
        <v>335</v>
      </c>
      <c r="K979" s="11" t="s">
        <v>83</v>
      </c>
      <c r="L979" s="14" t="s">
        <v>1117</v>
      </c>
      <c r="M979" s="14" t="s">
        <v>81</v>
      </c>
      <c r="N979" s="14" t="s">
        <v>1128</v>
      </c>
      <c r="O979" s="14" t="s">
        <v>1062</v>
      </c>
      <c r="P979" s="74"/>
      <c r="Q979" s="6"/>
    </row>
    <row r="980" spans="1:17">
      <c r="A980" s="79">
        <v>43672</v>
      </c>
      <c r="B980" s="11" t="s">
        <v>426</v>
      </c>
      <c r="C980" s="14" t="s">
        <v>350</v>
      </c>
      <c r="D980" s="14" t="s">
        <v>20</v>
      </c>
      <c r="E980" s="12"/>
      <c r="F980" s="12">
        <v>2000</v>
      </c>
      <c r="G980" s="90">
        <f t="shared" si="31"/>
        <v>3.623779239368738</v>
      </c>
      <c r="H980" s="90">
        <v>551.91</v>
      </c>
      <c r="I980" s="13">
        <f t="shared" si="30"/>
        <v>-6429992.5099999998</v>
      </c>
      <c r="J980" s="14" t="s">
        <v>335</v>
      </c>
      <c r="K980" s="11" t="s">
        <v>83</v>
      </c>
      <c r="L980" s="14" t="s">
        <v>1117</v>
      </c>
      <c r="M980" s="14" t="s">
        <v>81</v>
      </c>
      <c r="N980" s="14" t="s">
        <v>1128</v>
      </c>
      <c r="O980" s="14" t="s">
        <v>1062</v>
      </c>
      <c r="P980" s="74"/>
      <c r="Q980" s="6"/>
    </row>
    <row r="981" spans="1:17">
      <c r="A981" s="79">
        <v>43672</v>
      </c>
      <c r="B981" s="11" t="s">
        <v>475</v>
      </c>
      <c r="C981" s="11" t="s">
        <v>27</v>
      </c>
      <c r="D981" s="14" t="s">
        <v>20</v>
      </c>
      <c r="E981" s="12"/>
      <c r="F981" s="12">
        <v>2000</v>
      </c>
      <c r="G981" s="90">
        <f t="shared" si="31"/>
        <v>3.623779239368738</v>
      </c>
      <c r="H981" s="90">
        <v>551.91</v>
      </c>
      <c r="I981" s="13">
        <f t="shared" si="30"/>
        <v>-6431992.5099999998</v>
      </c>
      <c r="J981" s="14" t="s">
        <v>335</v>
      </c>
      <c r="K981" s="11" t="s">
        <v>83</v>
      </c>
      <c r="L981" s="14" t="s">
        <v>1117</v>
      </c>
      <c r="M981" s="14" t="s">
        <v>81</v>
      </c>
      <c r="N981" s="14" t="s">
        <v>1128</v>
      </c>
      <c r="O981" s="14" t="s">
        <v>1062</v>
      </c>
      <c r="P981" s="74"/>
      <c r="Q981" s="6"/>
    </row>
    <row r="982" spans="1:17">
      <c r="A982" s="79">
        <v>43672</v>
      </c>
      <c r="B982" s="11" t="s">
        <v>476</v>
      </c>
      <c r="C982" s="11" t="s">
        <v>27</v>
      </c>
      <c r="D982" s="14" t="s">
        <v>20</v>
      </c>
      <c r="E982" s="12"/>
      <c r="F982" s="12">
        <v>2000</v>
      </c>
      <c r="G982" s="90">
        <f t="shared" si="31"/>
        <v>3.623779239368738</v>
      </c>
      <c r="H982" s="90">
        <v>551.91</v>
      </c>
      <c r="I982" s="13">
        <f t="shared" si="30"/>
        <v>-6433992.5099999998</v>
      </c>
      <c r="J982" s="14" t="s">
        <v>335</v>
      </c>
      <c r="K982" s="11" t="s">
        <v>83</v>
      </c>
      <c r="L982" s="14" t="s">
        <v>1117</v>
      </c>
      <c r="M982" s="14" t="s">
        <v>81</v>
      </c>
      <c r="N982" s="14" t="s">
        <v>1128</v>
      </c>
      <c r="O982" s="14" t="s">
        <v>1062</v>
      </c>
      <c r="P982" s="74"/>
      <c r="Q982" s="6"/>
    </row>
    <row r="983" spans="1:17">
      <c r="A983" s="79">
        <v>43672</v>
      </c>
      <c r="B983" s="11" t="s">
        <v>477</v>
      </c>
      <c r="C983" s="11" t="s">
        <v>27</v>
      </c>
      <c r="D983" s="14" t="s">
        <v>20</v>
      </c>
      <c r="E983" s="12"/>
      <c r="F983" s="12">
        <v>2000</v>
      </c>
      <c r="G983" s="90">
        <f t="shared" si="31"/>
        <v>3.623779239368738</v>
      </c>
      <c r="H983" s="90">
        <v>551.91</v>
      </c>
      <c r="I983" s="13">
        <f t="shared" si="30"/>
        <v>-6435992.5099999998</v>
      </c>
      <c r="J983" s="14" t="s">
        <v>335</v>
      </c>
      <c r="K983" s="11" t="s">
        <v>83</v>
      </c>
      <c r="L983" s="14" t="s">
        <v>1117</v>
      </c>
      <c r="M983" s="14" t="s">
        <v>81</v>
      </c>
      <c r="N983" s="14" t="s">
        <v>1128</v>
      </c>
      <c r="O983" s="14" t="s">
        <v>1062</v>
      </c>
      <c r="P983" s="74"/>
      <c r="Q983" s="6"/>
    </row>
    <row r="984" spans="1:17">
      <c r="A984" s="79">
        <v>43672</v>
      </c>
      <c r="B984" s="11" t="s">
        <v>478</v>
      </c>
      <c r="C984" s="11" t="s">
        <v>27</v>
      </c>
      <c r="D984" s="14" t="s">
        <v>20</v>
      </c>
      <c r="E984" s="12"/>
      <c r="F984" s="12">
        <v>800</v>
      </c>
      <c r="G984" s="90">
        <f t="shared" si="31"/>
        <v>1.4495116957474952</v>
      </c>
      <c r="H984" s="90">
        <v>551.91</v>
      </c>
      <c r="I984" s="13">
        <f t="shared" si="30"/>
        <v>-6436792.5099999998</v>
      </c>
      <c r="J984" s="14" t="s">
        <v>335</v>
      </c>
      <c r="K984" s="11" t="s">
        <v>83</v>
      </c>
      <c r="L984" s="14" t="s">
        <v>1117</v>
      </c>
      <c r="M984" s="14" t="s">
        <v>81</v>
      </c>
      <c r="N984" s="14" t="s">
        <v>1128</v>
      </c>
      <c r="O984" s="14" t="s">
        <v>1062</v>
      </c>
      <c r="P984" s="74"/>
      <c r="Q984" s="6"/>
    </row>
    <row r="985" spans="1:17">
      <c r="A985" s="79">
        <v>43672</v>
      </c>
      <c r="B985" s="11" t="s">
        <v>479</v>
      </c>
      <c r="C985" s="14" t="s">
        <v>350</v>
      </c>
      <c r="D985" s="14" t="s">
        <v>20</v>
      </c>
      <c r="E985" s="12"/>
      <c r="F985" s="12">
        <v>3500</v>
      </c>
      <c r="G985" s="90">
        <f t="shared" si="31"/>
        <v>6.3416136688952909</v>
      </c>
      <c r="H985" s="90">
        <v>551.91</v>
      </c>
      <c r="I985" s="13">
        <f t="shared" si="30"/>
        <v>-6440292.5099999998</v>
      </c>
      <c r="J985" s="14" t="s">
        <v>335</v>
      </c>
      <c r="K985" s="11" t="s">
        <v>83</v>
      </c>
      <c r="L985" s="14" t="s">
        <v>1117</v>
      </c>
      <c r="M985" s="14" t="s">
        <v>81</v>
      </c>
      <c r="N985" s="14" t="s">
        <v>1128</v>
      </c>
      <c r="O985" s="14" t="s">
        <v>1062</v>
      </c>
      <c r="P985" s="74"/>
      <c r="Q985" s="6"/>
    </row>
    <row r="986" spans="1:17">
      <c r="A986" s="79">
        <v>43672</v>
      </c>
      <c r="B986" s="11" t="s">
        <v>624</v>
      </c>
      <c r="C986" s="11" t="s">
        <v>27</v>
      </c>
      <c r="D986" s="11" t="s">
        <v>78</v>
      </c>
      <c r="E986" s="12"/>
      <c r="F986" s="12">
        <v>500</v>
      </c>
      <c r="G986" s="90">
        <f t="shared" si="31"/>
        <v>0.88003379329766263</v>
      </c>
      <c r="H986" s="90">
        <v>568.16</v>
      </c>
      <c r="I986" s="13">
        <f t="shared" ref="I986:I1049" si="32">I985+E986-F986</f>
        <v>-6440792.5099999998</v>
      </c>
      <c r="J986" s="14" t="s">
        <v>183</v>
      </c>
      <c r="K986" s="11" t="s">
        <v>83</v>
      </c>
      <c r="L986" s="14" t="s">
        <v>1118</v>
      </c>
      <c r="M986" s="14" t="s">
        <v>81</v>
      </c>
      <c r="N986" s="14" t="s">
        <v>1128</v>
      </c>
      <c r="O986" s="14" t="s">
        <v>1062</v>
      </c>
      <c r="P986" s="74"/>
      <c r="Q986" s="6"/>
    </row>
    <row r="987" spans="1:17">
      <c r="A987" s="79">
        <v>43672</v>
      </c>
      <c r="B987" s="11" t="s">
        <v>625</v>
      </c>
      <c r="C987" s="11" t="s">
        <v>27</v>
      </c>
      <c r="D987" s="11" t="s">
        <v>78</v>
      </c>
      <c r="E987" s="12"/>
      <c r="F987" s="12">
        <v>500</v>
      </c>
      <c r="G987" s="90">
        <f t="shared" si="31"/>
        <v>0.88003379329766263</v>
      </c>
      <c r="H987" s="90">
        <v>568.16</v>
      </c>
      <c r="I987" s="13">
        <f t="shared" si="32"/>
        <v>-6441292.5099999998</v>
      </c>
      <c r="J987" s="14" t="s">
        <v>183</v>
      </c>
      <c r="K987" s="11" t="s">
        <v>83</v>
      </c>
      <c r="L987" s="14" t="s">
        <v>1118</v>
      </c>
      <c r="M987" s="14" t="s">
        <v>81</v>
      </c>
      <c r="N987" s="14" t="s">
        <v>1128</v>
      </c>
      <c r="O987" s="14" t="s">
        <v>1062</v>
      </c>
      <c r="P987" s="74"/>
      <c r="Q987" s="6"/>
    </row>
    <row r="988" spans="1:17">
      <c r="A988" s="79">
        <v>43672</v>
      </c>
      <c r="B988" s="11" t="s">
        <v>1053</v>
      </c>
      <c r="C988" s="11" t="s">
        <v>1051</v>
      </c>
      <c r="D988" s="11" t="s">
        <v>78</v>
      </c>
      <c r="E988" s="12"/>
      <c r="F988" s="12">
        <v>60000</v>
      </c>
      <c r="G988" s="90">
        <f t="shared" si="31"/>
        <v>105.60405519571952</v>
      </c>
      <c r="H988" s="90">
        <v>568.16</v>
      </c>
      <c r="I988" s="13">
        <f t="shared" si="32"/>
        <v>-6501292.5099999998</v>
      </c>
      <c r="J988" s="14" t="s">
        <v>183</v>
      </c>
      <c r="K988" s="11">
        <v>11</v>
      </c>
      <c r="L988" s="14" t="s">
        <v>1118</v>
      </c>
      <c r="M988" s="14" t="s">
        <v>81</v>
      </c>
      <c r="N988" s="14" t="s">
        <v>1127</v>
      </c>
      <c r="O988" s="14" t="s">
        <v>1063</v>
      </c>
      <c r="P988" s="94" t="s">
        <v>1171</v>
      </c>
      <c r="Q988" s="6"/>
    </row>
    <row r="989" spans="1:17">
      <c r="A989" s="79">
        <v>43672</v>
      </c>
      <c r="B989" s="11" t="s">
        <v>626</v>
      </c>
      <c r="C989" s="11" t="s">
        <v>27</v>
      </c>
      <c r="D989" s="11" t="s">
        <v>78</v>
      </c>
      <c r="E989" s="12"/>
      <c r="F989" s="12">
        <v>500</v>
      </c>
      <c r="G989" s="90">
        <f t="shared" si="31"/>
        <v>0.88003379329766263</v>
      </c>
      <c r="H989" s="90">
        <v>568.16</v>
      </c>
      <c r="I989" s="13">
        <f t="shared" si="32"/>
        <v>-6501792.5099999998</v>
      </c>
      <c r="J989" s="14" t="s">
        <v>183</v>
      </c>
      <c r="K989" s="11" t="s">
        <v>83</v>
      </c>
      <c r="L989" s="14" t="s">
        <v>1118</v>
      </c>
      <c r="M989" s="14" t="s">
        <v>81</v>
      </c>
      <c r="N989" s="14" t="s">
        <v>1128</v>
      </c>
      <c r="O989" s="14" t="s">
        <v>1062</v>
      </c>
      <c r="P989" s="74"/>
      <c r="Q989" s="6"/>
    </row>
    <row r="990" spans="1:17">
      <c r="A990" s="79">
        <v>43672</v>
      </c>
      <c r="B990" s="11" t="s">
        <v>627</v>
      </c>
      <c r="C990" s="11" t="s">
        <v>27</v>
      </c>
      <c r="D990" s="11" t="s">
        <v>78</v>
      </c>
      <c r="E990" s="12"/>
      <c r="F990" s="12">
        <v>500</v>
      </c>
      <c r="G990" s="90">
        <f t="shared" si="31"/>
        <v>0.88003379329766263</v>
      </c>
      <c r="H990" s="90">
        <v>568.16</v>
      </c>
      <c r="I990" s="13">
        <f t="shared" si="32"/>
        <v>-6502292.5099999998</v>
      </c>
      <c r="J990" s="14" t="s">
        <v>183</v>
      </c>
      <c r="K990" s="11" t="s">
        <v>83</v>
      </c>
      <c r="L990" s="14" t="s">
        <v>1118</v>
      </c>
      <c r="M990" s="14" t="s">
        <v>81</v>
      </c>
      <c r="N990" s="14" t="s">
        <v>1128</v>
      </c>
      <c r="O990" s="14" t="s">
        <v>1062</v>
      </c>
      <c r="P990" s="74"/>
      <c r="Q990" s="6"/>
    </row>
    <row r="991" spans="1:17">
      <c r="A991" s="79">
        <v>43672</v>
      </c>
      <c r="B991" s="11" t="s">
        <v>628</v>
      </c>
      <c r="C991" s="11" t="s">
        <v>27</v>
      </c>
      <c r="D991" s="11" t="s">
        <v>78</v>
      </c>
      <c r="E991" s="12"/>
      <c r="F991" s="12">
        <v>500</v>
      </c>
      <c r="G991" s="90">
        <f t="shared" si="31"/>
        <v>0.88003379329766263</v>
      </c>
      <c r="H991" s="90">
        <v>568.16</v>
      </c>
      <c r="I991" s="13">
        <f t="shared" si="32"/>
        <v>-6502792.5099999998</v>
      </c>
      <c r="J991" s="14" t="s">
        <v>183</v>
      </c>
      <c r="K991" s="11" t="s">
        <v>83</v>
      </c>
      <c r="L991" s="14" t="s">
        <v>1118</v>
      </c>
      <c r="M991" s="14" t="s">
        <v>81</v>
      </c>
      <c r="N991" s="14" t="s">
        <v>1128</v>
      </c>
      <c r="O991" s="14" t="s">
        <v>1062</v>
      </c>
      <c r="P991" s="74"/>
      <c r="Q991" s="6"/>
    </row>
    <row r="992" spans="1:17">
      <c r="A992" s="79">
        <v>43672</v>
      </c>
      <c r="B992" s="11" t="s">
        <v>629</v>
      </c>
      <c r="C992" s="11" t="s">
        <v>27</v>
      </c>
      <c r="D992" s="11" t="s">
        <v>78</v>
      </c>
      <c r="E992" s="12"/>
      <c r="F992" s="12">
        <v>500</v>
      </c>
      <c r="G992" s="90">
        <f t="shared" si="31"/>
        <v>0.88003379329766263</v>
      </c>
      <c r="H992" s="90">
        <v>568.16</v>
      </c>
      <c r="I992" s="13">
        <f t="shared" si="32"/>
        <v>-6503292.5099999998</v>
      </c>
      <c r="J992" s="14" t="s">
        <v>183</v>
      </c>
      <c r="K992" s="11" t="s">
        <v>83</v>
      </c>
      <c r="L992" s="14" t="s">
        <v>1118</v>
      </c>
      <c r="M992" s="14" t="s">
        <v>81</v>
      </c>
      <c r="N992" s="14" t="s">
        <v>1128</v>
      </c>
      <c r="O992" s="14" t="s">
        <v>1062</v>
      </c>
      <c r="P992" s="74"/>
      <c r="Q992" s="6"/>
    </row>
    <row r="993" spans="1:17">
      <c r="A993" s="79">
        <v>43672</v>
      </c>
      <c r="B993" s="11" t="s">
        <v>630</v>
      </c>
      <c r="C993" s="11" t="s">
        <v>27</v>
      </c>
      <c r="D993" s="11" t="s">
        <v>78</v>
      </c>
      <c r="E993" s="12"/>
      <c r="F993" s="12">
        <v>500</v>
      </c>
      <c r="G993" s="90">
        <f t="shared" si="31"/>
        <v>0.88003379329766263</v>
      </c>
      <c r="H993" s="90">
        <v>568.16</v>
      </c>
      <c r="I993" s="13">
        <f t="shared" si="32"/>
        <v>-6503792.5099999998</v>
      </c>
      <c r="J993" s="14" t="s">
        <v>183</v>
      </c>
      <c r="K993" s="11" t="s">
        <v>83</v>
      </c>
      <c r="L993" s="14" t="s">
        <v>1118</v>
      </c>
      <c r="M993" s="14" t="s">
        <v>81</v>
      </c>
      <c r="N993" s="14" t="s">
        <v>1128</v>
      </c>
      <c r="O993" s="14" t="s">
        <v>1062</v>
      </c>
      <c r="P993" s="74"/>
      <c r="Q993" s="6"/>
    </row>
    <row r="994" spans="1:17">
      <c r="A994" s="79">
        <v>43672</v>
      </c>
      <c r="B994" s="11" t="s">
        <v>631</v>
      </c>
      <c r="C994" s="11" t="s">
        <v>27</v>
      </c>
      <c r="D994" s="11" t="s">
        <v>78</v>
      </c>
      <c r="E994" s="12"/>
      <c r="F994" s="12">
        <v>500</v>
      </c>
      <c r="G994" s="90">
        <f t="shared" si="31"/>
        <v>0.88003379329766263</v>
      </c>
      <c r="H994" s="90">
        <v>568.16</v>
      </c>
      <c r="I994" s="13">
        <f t="shared" si="32"/>
        <v>-6504292.5099999998</v>
      </c>
      <c r="J994" s="14" t="s">
        <v>183</v>
      </c>
      <c r="K994" s="11" t="s">
        <v>83</v>
      </c>
      <c r="L994" s="14" t="s">
        <v>1118</v>
      </c>
      <c r="M994" s="14" t="s">
        <v>81</v>
      </c>
      <c r="N994" s="14" t="s">
        <v>1128</v>
      </c>
      <c r="O994" s="14" t="s">
        <v>1062</v>
      </c>
      <c r="P994" s="74"/>
      <c r="Q994" s="6"/>
    </row>
    <row r="995" spans="1:17">
      <c r="A995" s="79">
        <v>43672</v>
      </c>
      <c r="B995" s="11" t="s">
        <v>632</v>
      </c>
      <c r="C995" s="11" t="s">
        <v>27</v>
      </c>
      <c r="D995" s="11" t="s">
        <v>78</v>
      </c>
      <c r="E995" s="12"/>
      <c r="F995" s="12">
        <v>500</v>
      </c>
      <c r="G995" s="90">
        <f t="shared" si="31"/>
        <v>0.88003379329766263</v>
      </c>
      <c r="H995" s="90">
        <v>568.16</v>
      </c>
      <c r="I995" s="13">
        <f t="shared" si="32"/>
        <v>-6504792.5099999998</v>
      </c>
      <c r="J995" s="14" t="s">
        <v>183</v>
      </c>
      <c r="K995" s="11" t="s">
        <v>83</v>
      </c>
      <c r="L995" s="14" t="s">
        <v>1118</v>
      </c>
      <c r="M995" s="14" t="s">
        <v>81</v>
      </c>
      <c r="N995" s="14" t="s">
        <v>1128</v>
      </c>
      <c r="O995" s="14" t="s">
        <v>1062</v>
      </c>
      <c r="P995" s="74"/>
      <c r="Q995" s="6"/>
    </row>
    <row r="996" spans="1:17">
      <c r="A996" s="79">
        <v>43672</v>
      </c>
      <c r="B996" s="11" t="s">
        <v>633</v>
      </c>
      <c r="C996" s="11" t="s">
        <v>27</v>
      </c>
      <c r="D996" s="11" t="s">
        <v>78</v>
      </c>
      <c r="E996" s="12"/>
      <c r="F996" s="12">
        <v>500</v>
      </c>
      <c r="G996" s="90">
        <f t="shared" si="31"/>
        <v>0.88003379329766263</v>
      </c>
      <c r="H996" s="90">
        <v>568.16</v>
      </c>
      <c r="I996" s="13">
        <f t="shared" si="32"/>
        <v>-6505292.5099999998</v>
      </c>
      <c r="J996" s="14" t="s">
        <v>183</v>
      </c>
      <c r="K996" s="11" t="s">
        <v>83</v>
      </c>
      <c r="L996" s="14" t="s">
        <v>1118</v>
      </c>
      <c r="M996" s="14" t="s">
        <v>81</v>
      </c>
      <c r="N996" s="14" t="s">
        <v>1128</v>
      </c>
      <c r="O996" s="14" t="s">
        <v>1062</v>
      </c>
      <c r="P996" s="74"/>
      <c r="Q996" s="6"/>
    </row>
    <row r="997" spans="1:17">
      <c r="A997" s="79">
        <v>43672</v>
      </c>
      <c r="B997" s="11" t="s">
        <v>628</v>
      </c>
      <c r="C997" s="11" t="s">
        <v>27</v>
      </c>
      <c r="D997" s="11" t="s">
        <v>78</v>
      </c>
      <c r="E997" s="12"/>
      <c r="F997" s="12">
        <v>500</v>
      </c>
      <c r="G997" s="90">
        <f t="shared" si="31"/>
        <v>0.88003379329766263</v>
      </c>
      <c r="H997" s="90">
        <v>568.16</v>
      </c>
      <c r="I997" s="13">
        <f t="shared" si="32"/>
        <v>-6505792.5099999998</v>
      </c>
      <c r="J997" s="14" t="s">
        <v>183</v>
      </c>
      <c r="K997" s="11" t="s">
        <v>83</v>
      </c>
      <c r="L997" s="14" t="s">
        <v>1118</v>
      </c>
      <c r="M997" s="14" t="s">
        <v>81</v>
      </c>
      <c r="N997" s="14" t="s">
        <v>1128</v>
      </c>
      <c r="O997" s="14" t="s">
        <v>1062</v>
      </c>
      <c r="P997" s="74"/>
      <c r="Q997" s="6"/>
    </row>
    <row r="998" spans="1:17">
      <c r="A998" s="79">
        <v>43672</v>
      </c>
      <c r="B998" s="11" t="s">
        <v>673</v>
      </c>
      <c r="C998" s="11" t="s">
        <v>27</v>
      </c>
      <c r="D998" s="11" t="s">
        <v>78</v>
      </c>
      <c r="E998" s="16"/>
      <c r="F998" s="16">
        <v>1500</v>
      </c>
      <c r="G998" s="90">
        <f t="shared" si="31"/>
        <v>2.6401013798929882</v>
      </c>
      <c r="H998" s="90">
        <v>568.16</v>
      </c>
      <c r="I998" s="13">
        <f t="shared" si="32"/>
        <v>-6507292.5099999998</v>
      </c>
      <c r="J998" s="14" t="s">
        <v>647</v>
      </c>
      <c r="K998" s="14" t="s">
        <v>83</v>
      </c>
      <c r="L998" s="14" t="s">
        <v>1118</v>
      </c>
      <c r="M998" s="14" t="s">
        <v>81</v>
      </c>
      <c r="N998" s="14" t="s">
        <v>1128</v>
      </c>
      <c r="O998" s="14" t="s">
        <v>1062</v>
      </c>
      <c r="P998" s="74"/>
      <c r="Q998" s="6"/>
    </row>
    <row r="999" spans="1:17">
      <c r="A999" s="79">
        <v>43672</v>
      </c>
      <c r="B999" s="11" t="s">
        <v>666</v>
      </c>
      <c r="C999" s="11" t="s">
        <v>27</v>
      </c>
      <c r="D999" s="11" t="s">
        <v>78</v>
      </c>
      <c r="E999" s="16"/>
      <c r="F999" s="16">
        <v>2000</v>
      </c>
      <c r="G999" s="90">
        <f t="shared" si="31"/>
        <v>3.5201351731906505</v>
      </c>
      <c r="H999" s="90">
        <v>568.16</v>
      </c>
      <c r="I999" s="13">
        <f t="shared" si="32"/>
        <v>-6509292.5099999998</v>
      </c>
      <c r="J999" s="14" t="s">
        <v>647</v>
      </c>
      <c r="K999" s="14" t="s">
        <v>83</v>
      </c>
      <c r="L999" s="14" t="s">
        <v>1118</v>
      </c>
      <c r="M999" s="14" t="s">
        <v>81</v>
      </c>
      <c r="N999" s="14" t="s">
        <v>1128</v>
      </c>
      <c r="O999" s="14" t="s">
        <v>1062</v>
      </c>
      <c r="P999" s="74"/>
      <c r="Q999" s="6"/>
    </row>
    <row r="1000" spans="1:17">
      <c r="A1000" s="79">
        <v>43672</v>
      </c>
      <c r="B1000" s="11" t="s">
        <v>674</v>
      </c>
      <c r="C1000" s="11" t="s">
        <v>27</v>
      </c>
      <c r="D1000" s="11" t="s">
        <v>78</v>
      </c>
      <c r="E1000" s="16"/>
      <c r="F1000" s="16">
        <v>2000</v>
      </c>
      <c r="G1000" s="90">
        <f t="shared" si="31"/>
        <v>3.5201351731906505</v>
      </c>
      <c r="H1000" s="90">
        <v>568.16</v>
      </c>
      <c r="I1000" s="13">
        <f t="shared" si="32"/>
        <v>-6511292.5099999998</v>
      </c>
      <c r="J1000" s="14" t="s">
        <v>647</v>
      </c>
      <c r="K1000" s="14" t="s">
        <v>83</v>
      </c>
      <c r="L1000" s="14" t="s">
        <v>1118</v>
      </c>
      <c r="M1000" s="14" t="s">
        <v>81</v>
      </c>
      <c r="N1000" s="14" t="s">
        <v>1128</v>
      </c>
      <c r="O1000" s="14" t="s">
        <v>1062</v>
      </c>
      <c r="P1000" s="74"/>
      <c r="Q1000" s="6"/>
    </row>
    <row r="1001" spans="1:17">
      <c r="A1001" s="79">
        <v>43672</v>
      </c>
      <c r="B1001" s="11" t="s">
        <v>675</v>
      </c>
      <c r="C1001" s="11" t="s">
        <v>27</v>
      </c>
      <c r="D1001" s="11" t="s">
        <v>78</v>
      </c>
      <c r="E1001" s="16"/>
      <c r="F1001" s="16">
        <v>1500</v>
      </c>
      <c r="G1001" s="90">
        <f t="shared" si="31"/>
        <v>2.6401013798929882</v>
      </c>
      <c r="H1001" s="90">
        <v>568.16</v>
      </c>
      <c r="I1001" s="13">
        <f t="shared" si="32"/>
        <v>-6512792.5099999998</v>
      </c>
      <c r="J1001" s="14" t="s">
        <v>647</v>
      </c>
      <c r="K1001" s="14" t="s">
        <v>83</v>
      </c>
      <c r="L1001" s="14" t="s">
        <v>1118</v>
      </c>
      <c r="M1001" s="14" t="s">
        <v>81</v>
      </c>
      <c r="N1001" s="14" t="s">
        <v>1128</v>
      </c>
      <c r="O1001" s="14" t="s">
        <v>1062</v>
      </c>
      <c r="P1001" s="74"/>
      <c r="Q1001" s="6"/>
    </row>
    <row r="1002" spans="1:17">
      <c r="A1002" s="79">
        <v>43672</v>
      </c>
      <c r="B1002" s="14" t="s">
        <v>684</v>
      </c>
      <c r="C1002" s="11" t="s">
        <v>27</v>
      </c>
      <c r="D1002" s="14" t="s">
        <v>165</v>
      </c>
      <c r="E1002" s="15"/>
      <c r="F1002" s="15">
        <v>2000</v>
      </c>
      <c r="G1002" s="90">
        <f t="shared" si="31"/>
        <v>3.5283325100557477</v>
      </c>
      <c r="H1002" s="90">
        <v>566.84</v>
      </c>
      <c r="I1002" s="13">
        <f t="shared" si="32"/>
        <v>-6514792.5099999998</v>
      </c>
      <c r="J1002" s="14" t="s">
        <v>178</v>
      </c>
      <c r="K1002" s="14" t="s">
        <v>83</v>
      </c>
      <c r="L1002" s="14" t="s">
        <v>1197</v>
      </c>
      <c r="M1002" s="14" t="s">
        <v>81</v>
      </c>
      <c r="N1002" s="14" t="s">
        <v>1128</v>
      </c>
      <c r="O1002" s="14" t="s">
        <v>1062</v>
      </c>
      <c r="P1002" s="74"/>
      <c r="Q1002" s="6"/>
    </row>
    <row r="1003" spans="1:17">
      <c r="A1003" s="79">
        <v>43672</v>
      </c>
      <c r="B1003" s="14" t="s">
        <v>685</v>
      </c>
      <c r="C1003" s="14" t="s">
        <v>170</v>
      </c>
      <c r="D1003" s="14" t="s">
        <v>165</v>
      </c>
      <c r="E1003" s="15"/>
      <c r="F1003" s="15">
        <v>1000</v>
      </c>
      <c r="G1003" s="90">
        <f t="shared" si="31"/>
        <v>1.7641662550278738</v>
      </c>
      <c r="H1003" s="90">
        <v>566.84</v>
      </c>
      <c r="I1003" s="13">
        <f t="shared" si="32"/>
        <v>-6515792.5099999998</v>
      </c>
      <c r="J1003" s="14" t="s">
        <v>178</v>
      </c>
      <c r="K1003" s="14" t="s">
        <v>83</v>
      </c>
      <c r="L1003" s="14" t="s">
        <v>1197</v>
      </c>
      <c r="M1003" s="14" t="s">
        <v>81</v>
      </c>
      <c r="N1003" s="14" t="s">
        <v>1128</v>
      </c>
      <c r="O1003" s="14" t="s">
        <v>1062</v>
      </c>
      <c r="P1003" s="74"/>
      <c r="Q1003" s="6"/>
    </row>
    <row r="1004" spans="1:17">
      <c r="A1004" s="79">
        <v>43672</v>
      </c>
      <c r="B1004" s="11" t="s">
        <v>908</v>
      </c>
      <c r="C1004" s="11" t="s">
        <v>27</v>
      </c>
      <c r="D1004" s="14" t="s">
        <v>20</v>
      </c>
      <c r="E1004" s="12"/>
      <c r="F1004" s="12">
        <v>1000</v>
      </c>
      <c r="G1004" s="90">
        <f t="shared" si="31"/>
        <v>1.811889619684369</v>
      </c>
      <c r="H1004" s="90">
        <v>551.91</v>
      </c>
      <c r="I1004" s="13">
        <f t="shared" si="32"/>
        <v>-6516792.5099999998</v>
      </c>
      <c r="J1004" s="11" t="s">
        <v>177</v>
      </c>
      <c r="K1004" s="11" t="s">
        <v>22</v>
      </c>
      <c r="L1004" s="14" t="s">
        <v>1117</v>
      </c>
      <c r="M1004" s="14" t="s">
        <v>81</v>
      </c>
      <c r="N1004" s="14" t="s">
        <v>1128</v>
      </c>
      <c r="O1004" s="14" t="s">
        <v>1062</v>
      </c>
      <c r="P1004" s="74"/>
      <c r="Q1004" s="6"/>
    </row>
    <row r="1005" spans="1:17">
      <c r="A1005" s="79">
        <v>43672</v>
      </c>
      <c r="B1005" s="11" t="s">
        <v>909</v>
      </c>
      <c r="C1005" s="11" t="s">
        <v>27</v>
      </c>
      <c r="D1005" s="14" t="s">
        <v>20</v>
      </c>
      <c r="E1005" s="12"/>
      <c r="F1005" s="12">
        <v>1000</v>
      </c>
      <c r="G1005" s="90">
        <f t="shared" si="31"/>
        <v>1.811889619684369</v>
      </c>
      <c r="H1005" s="90">
        <v>551.91</v>
      </c>
      <c r="I1005" s="13">
        <f t="shared" si="32"/>
        <v>-6517792.5099999998</v>
      </c>
      <c r="J1005" s="11" t="s">
        <v>177</v>
      </c>
      <c r="K1005" s="11" t="s">
        <v>22</v>
      </c>
      <c r="L1005" s="14" t="s">
        <v>1117</v>
      </c>
      <c r="M1005" s="14" t="s">
        <v>81</v>
      </c>
      <c r="N1005" s="14" t="s">
        <v>1128</v>
      </c>
      <c r="O1005" s="14" t="s">
        <v>1062</v>
      </c>
      <c r="P1005" s="74"/>
      <c r="Q1005" s="6"/>
    </row>
    <row r="1006" spans="1:17">
      <c r="A1006" s="79">
        <v>43672</v>
      </c>
      <c r="B1006" s="11" t="s">
        <v>910</v>
      </c>
      <c r="C1006" s="11" t="s">
        <v>27</v>
      </c>
      <c r="D1006" s="14" t="s">
        <v>20</v>
      </c>
      <c r="E1006" s="12"/>
      <c r="F1006" s="12">
        <v>15000</v>
      </c>
      <c r="G1006" s="90">
        <f t="shared" si="31"/>
        <v>27.178344295265536</v>
      </c>
      <c r="H1006" s="90">
        <v>551.91</v>
      </c>
      <c r="I1006" s="13">
        <f t="shared" si="32"/>
        <v>-6532792.5099999998</v>
      </c>
      <c r="J1006" s="11" t="s">
        <v>177</v>
      </c>
      <c r="K1006" s="11" t="s">
        <v>1103</v>
      </c>
      <c r="L1006" s="14" t="s">
        <v>1117</v>
      </c>
      <c r="M1006" s="14" t="s">
        <v>81</v>
      </c>
      <c r="N1006" s="14" t="s">
        <v>1128</v>
      </c>
      <c r="O1006" s="14" t="s">
        <v>1063</v>
      </c>
      <c r="P1006" s="74"/>
      <c r="Q1006" s="6"/>
    </row>
    <row r="1007" spans="1:17">
      <c r="A1007" s="79">
        <v>43672</v>
      </c>
      <c r="B1007" s="11" t="s">
        <v>911</v>
      </c>
      <c r="C1007" s="11" t="s">
        <v>27</v>
      </c>
      <c r="D1007" s="14" t="s">
        <v>20</v>
      </c>
      <c r="E1007" s="12"/>
      <c r="F1007" s="12">
        <v>1000</v>
      </c>
      <c r="G1007" s="90">
        <f t="shared" si="31"/>
        <v>1.811889619684369</v>
      </c>
      <c r="H1007" s="90">
        <v>551.91</v>
      </c>
      <c r="I1007" s="13">
        <f t="shared" si="32"/>
        <v>-6533792.5099999998</v>
      </c>
      <c r="J1007" s="11" t="s">
        <v>177</v>
      </c>
      <c r="K1007" s="11" t="s">
        <v>22</v>
      </c>
      <c r="L1007" s="14" t="s">
        <v>1117</v>
      </c>
      <c r="M1007" s="14" t="s">
        <v>81</v>
      </c>
      <c r="N1007" s="14" t="s">
        <v>1128</v>
      </c>
      <c r="O1007" s="14" t="s">
        <v>1062</v>
      </c>
      <c r="P1007" s="74"/>
      <c r="Q1007" s="6"/>
    </row>
    <row r="1008" spans="1:17">
      <c r="A1008" s="79">
        <v>43673</v>
      </c>
      <c r="B1008" s="11" t="s">
        <v>70</v>
      </c>
      <c r="C1008" s="11" t="s">
        <v>27</v>
      </c>
      <c r="D1008" s="14" t="s">
        <v>20</v>
      </c>
      <c r="E1008" s="12"/>
      <c r="F1008" s="12">
        <v>3300</v>
      </c>
      <c r="G1008" s="90">
        <f t="shared" si="31"/>
        <v>5.9792357449584177</v>
      </c>
      <c r="H1008" s="90">
        <v>551.91</v>
      </c>
      <c r="I1008" s="13">
        <f t="shared" si="32"/>
        <v>-6537092.5099999998</v>
      </c>
      <c r="J1008" s="14" t="s">
        <v>21</v>
      </c>
      <c r="K1008" s="11" t="s">
        <v>22</v>
      </c>
      <c r="L1008" s="14" t="s">
        <v>1117</v>
      </c>
      <c r="M1008" s="14" t="s">
        <v>81</v>
      </c>
      <c r="N1008" s="14" t="s">
        <v>1128</v>
      </c>
      <c r="O1008" s="14" t="s">
        <v>1062</v>
      </c>
      <c r="P1008" s="74"/>
      <c r="Q1008" s="6"/>
    </row>
    <row r="1009" spans="1:17">
      <c r="A1009" s="79">
        <v>43673</v>
      </c>
      <c r="B1009" s="11" t="s">
        <v>58</v>
      </c>
      <c r="C1009" s="11" t="s">
        <v>350</v>
      </c>
      <c r="D1009" s="14" t="s">
        <v>20</v>
      </c>
      <c r="E1009" s="12"/>
      <c r="F1009" s="12">
        <v>3000</v>
      </c>
      <c r="G1009" s="90">
        <f t="shared" si="31"/>
        <v>5.4356688590531066</v>
      </c>
      <c r="H1009" s="90">
        <v>551.91</v>
      </c>
      <c r="I1009" s="13">
        <f t="shared" si="32"/>
        <v>-6540092.5099999998</v>
      </c>
      <c r="J1009" s="14" t="s">
        <v>21</v>
      </c>
      <c r="K1009" s="11" t="s">
        <v>22</v>
      </c>
      <c r="L1009" s="14" t="s">
        <v>1117</v>
      </c>
      <c r="M1009" s="14" t="s">
        <v>81</v>
      </c>
      <c r="N1009" s="14" t="s">
        <v>1128</v>
      </c>
      <c r="O1009" s="14" t="s">
        <v>1062</v>
      </c>
      <c r="P1009" s="74"/>
      <c r="Q1009" s="6"/>
    </row>
    <row r="1010" spans="1:17">
      <c r="A1010" s="79">
        <v>43673</v>
      </c>
      <c r="B1010" s="11" t="s">
        <v>120</v>
      </c>
      <c r="C1010" s="11" t="s">
        <v>119</v>
      </c>
      <c r="D1010" s="11" t="s">
        <v>78</v>
      </c>
      <c r="E1010" s="12"/>
      <c r="F1010" s="12">
        <v>45000</v>
      </c>
      <c r="G1010" s="90">
        <f t="shared" si="31"/>
        <v>79.203041396789644</v>
      </c>
      <c r="H1010" s="90">
        <v>568.16</v>
      </c>
      <c r="I1010" s="13">
        <f t="shared" si="32"/>
        <v>-6585092.5099999998</v>
      </c>
      <c r="J1010" s="11" t="s">
        <v>79</v>
      </c>
      <c r="K1010" s="11">
        <v>400</v>
      </c>
      <c r="L1010" s="14" t="s">
        <v>1118</v>
      </c>
      <c r="M1010" s="14" t="s">
        <v>81</v>
      </c>
      <c r="N1010" s="14" t="s">
        <v>1127</v>
      </c>
      <c r="O1010" s="14" t="s">
        <v>1063</v>
      </c>
      <c r="P1010" s="94" t="s">
        <v>1173</v>
      </c>
      <c r="Q1010" s="6"/>
    </row>
    <row r="1011" spans="1:17">
      <c r="A1011" s="79">
        <v>43673</v>
      </c>
      <c r="B1011" s="11" t="s">
        <v>121</v>
      </c>
      <c r="C1011" s="11" t="s">
        <v>27</v>
      </c>
      <c r="D1011" s="11" t="s">
        <v>78</v>
      </c>
      <c r="E1011" s="12"/>
      <c r="F1011" s="12">
        <v>300</v>
      </c>
      <c r="G1011" s="90">
        <f t="shared" si="31"/>
        <v>0.52802027597859758</v>
      </c>
      <c r="H1011" s="90">
        <v>568.16</v>
      </c>
      <c r="I1011" s="13">
        <f t="shared" si="32"/>
        <v>-6585392.5099999998</v>
      </c>
      <c r="J1011" s="11" t="s">
        <v>79</v>
      </c>
      <c r="K1011" s="11" t="s">
        <v>83</v>
      </c>
      <c r="L1011" s="14" t="s">
        <v>1118</v>
      </c>
      <c r="M1011" s="14" t="s">
        <v>81</v>
      </c>
      <c r="N1011" s="14" t="s">
        <v>1128</v>
      </c>
      <c r="O1011" s="14" t="s">
        <v>1062</v>
      </c>
      <c r="P1011" s="74"/>
      <c r="Q1011" s="6"/>
    </row>
    <row r="1012" spans="1:17">
      <c r="A1012" s="79">
        <v>43673</v>
      </c>
      <c r="B1012" s="11" t="s">
        <v>122</v>
      </c>
      <c r="C1012" s="11" t="s">
        <v>27</v>
      </c>
      <c r="D1012" s="11" t="s">
        <v>78</v>
      </c>
      <c r="E1012" s="12"/>
      <c r="F1012" s="12">
        <v>500</v>
      </c>
      <c r="G1012" s="90">
        <f t="shared" si="31"/>
        <v>0.88003379329766263</v>
      </c>
      <c r="H1012" s="90">
        <v>568.16</v>
      </c>
      <c r="I1012" s="13">
        <f t="shared" si="32"/>
        <v>-6585892.5099999998</v>
      </c>
      <c r="J1012" s="11" t="s">
        <v>79</v>
      </c>
      <c r="K1012" s="11" t="s">
        <v>83</v>
      </c>
      <c r="L1012" s="14" t="s">
        <v>1118</v>
      </c>
      <c r="M1012" s="14" t="s">
        <v>81</v>
      </c>
      <c r="N1012" s="14" t="s">
        <v>1128</v>
      </c>
      <c r="O1012" s="14" t="s">
        <v>1062</v>
      </c>
      <c r="P1012" s="74"/>
      <c r="Q1012" s="6"/>
    </row>
    <row r="1013" spans="1:17">
      <c r="A1013" s="79">
        <v>43673</v>
      </c>
      <c r="B1013" s="11" t="s">
        <v>123</v>
      </c>
      <c r="C1013" s="11" t="s">
        <v>27</v>
      </c>
      <c r="D1013" s="11" t="s">
        <v>78</v>
      </c>
      <c r="E1013" s="12"/>
      <c r="F1013" s="12">
        <v>500</v>
      </c>
      <c r="G1013" s="90">
        <f t="shared" si="31"/>
        <v>0.88003379329766263</v>
      </c>
      <c r="H1013" s="90">
        <v>568.16</v>
      </c>
      <c r="I1013" s="13">
        <f t="shared" si="32"/>
        <v>-6586392.5099999998</v>
      </c>
      <c r="J1013" s="11" t="s">
        <v>79</v>
      </c>
      <c r="K1013" s="11" t="s">
        <v>83</v>
      </c>
      <c r="L1013" s="14" t="s">
        <v>1118</v>
      </c>
      <c r="M1013" s="14" t="s">
        <v>81</v>
      </c>
      <c r="N1013" s="14" t="s">
        <v>1128</v>
      </c>
      <c r="O1013" s="14" t="s">
        <v>1062</v>
      </c>
      <c r="P1013" s="74"/>
      <c r="Q1013" s="6"/>
    </row>
    <row r="1014" spans="1:17">
      <c r="A1014" s="79">
        <v>43673</v>
      </c>
      <c r="B1014" s="11" t="s">
        <v>124</v>
      </c>
      <c r="C1014" s="11" t="s">
        <v>27</v>
      </c>
      <c r="D1014" s="11" t="s">
        <v>78</v>
      </c>
      <c r="E1014" s="12"/>
      <c r="F1014" s="12">
        <v>10000</v>
      </c>
      <c r="G1014" s="90">
        <f t="shared" si="31"/>
        <v>17.600675865953253</v>
      </c>
      <c r="H1014" s="90">
        <v>568.16</v>
      </c>
      <c r="I1014" s="13">
        <f t="shared" si="32"/>
        <v>-6596392.5099999998</v>
      </c>
      <c r="J1014" s="11" t="s">
        <v>79</v>
      </c>
      <c r="K1014" s="11" t="s">
        <v>80</v>
      </c>
      <c r="L1014" s="14" t="s">
        <v>1118</v>
      </c>
      <c r="M1014" s="14" t="s">
        <v>81</v>
      </c>
      <c r="N1014" s="14" t="s">
        <v>1128</v>
      </c>
      <c r="O1014" s="14" t="s">
        <v>1063</v>
      </c>
      <c r="P1014" s="74"/>
      <c r="Q1014" s="6"/>
    </row>
    <row r="1015" spans="1:17">
      <c r="A1015" s="79">
        <v>43673</v>
      </c>
      <c r="B1015" s="11" t="s">
        <v>125</v>
      </c>
      <c r="C1015" s="11" t="s">
        <v>27</v>
      </c>
      <c r="D1015" s="11" t="s">
        <v>78</v>
      </c>
      <c r="E1015" s="12"/>
      <c r="F1015" s="12">
        <v>500</v>
      </c>
      <c r="G1015" s="90">
        <f t="shared" si="31"/>
        <v>0.88003379329766263</v>
      </c>
      <c r="H1015" s="90">
        <v>568.16</v>
      </c>
      <c r="I1015" s="13">
        <f t="shared" si="32"/>
        <v>-6596892.5099999998</v>
      </c>
      <c r="J1015" s="11" t="s">
        <v>79</v>
      </c>
      <c r="K1015" s="11" t="s">
        <v>83</v>
      </c>
      <c r="L1015" s="14" t="s">
        <v>1118</v>
      </c>
      <c r="M1015" s="14" t="s">
        <v>81</v>
      </c>
      <c r="N1015" s="14" t="s">
        <v>1128</v>
      </c>
      <c r="O1015" s="14" t="s">
        <v>1062</v>
      </c>
      <c r="P1015" s="74"/>
      <c r="Q1015" s="6"/>
    </row>
    <row r="1016" spans="1:17">
      <c r="A1016" s="79">
        <v>43673</v>
      </c>
      <c r="B1016" s="11" t="s">
        <v>126</v>
      </c>
      <c r="C1016" s="11" t="s">
        <v>27</v>
      </c>
      <c r="D1016" s="11" t="s">
        <v>78</v>
      </c>
      <c r="E1016" s="12"/>
      <c r="F1016" s="12">
        <v>500</v>
      </c>
      <c r="G1016" s="90">
        <f t="shared" si="31"/>
        <v>0.88003379329766263</v>
      </c>
      <c r="H1016" s="90">
        <v>568.16</v>
      </c>
      <c r="I1016" s="13">
        <f t="shared" si="32"/>
        <v>-6597392.5099999998</v>
      </c>
      <c r="J1016" s="11" t="s">
        <v>79</v>
      </c>
      <c r="K1016" s="11" t="s">
        <v>83</v>
      </c>
      <c r="L1016" s="14" t="s">
        <v>1118</v>
      </c>
      <c r="M1016" s="14" t="s">
        <v>81</v>
      </c>
      <c r="N1016" s="14" t="s">
        <v>1128</v>
      </c>
      <c r="O1016" s="14" t="s">
        <v>1062</v>
      </c>
      <c r="P1016" s="74"/>
      <c r="Q1016" s="6"/>
    </row>
    <row r="1017" spans="1:17">
      <c r="A1017" s="79">
        <v>43673</v>
      </c>
      <c r="B1017" s="11" t="s">
        <v>103</v>
      </c>
      <c r="C1017" s="11" t="s">
        <v>97</v>
      </c>
      <c r="D1017" s="11" t="s">
        <v>78</v>
      </c>
      <c r="E1017" s="12"/>
      <c r="F1017" s="12">
        <v>2900</v>
      </c>
      <c r="G1017" s="90">
        <f t="shared" si="31"/>
        <v>5.1041960011264438</v>
      </c>
      <c r="H1017" s="90">
        <v>568.16</v>
      </c>
      <c r="I1017" s="13">
        <f t="shared" si="32"/>
        <v>-6600292.5099999998</v>
      </c>
      <c r="J1017" s="11" t="s">
        <v>79</v>
      </c>
      <c r="K1017" s="11" t="s">
        <v>83</v>
      </c>
      <c r="L1017" s="14" t="s">
        <v>1118</v>
      </c>
      <c r="M1017" s="14" t="s">
        <v>81</v>
      </c>
      <c r="N1017" s="14" t="s">
        <v>1128</v>
      </c>
      <c r="O1017" s="14" t="s">
        <v>1062</v>
      </c>
      <c r="P1017" s="74"/>
      <c r="Q1017" s="6"/>
    </row>
    <row r="1018" spans="1:17">
      <c r="A1018" s="79">
        <v>43673</v>
      </c>
      <c r="B1018" s="11" t="s">
        <v>127</v>
      </c>
      <c r="C1018" s="11" t="s">
        <v>27</v>
      </c>
      <c r="D1018" s="11" t="s">
        <v>78</v>
      </c>
      <c r="E1018" s="12"/>
      <c r="F1018" s="12">
        <v>500</v>
      </c>
      <c r="G1018" s="90">
        <f t="shared" si="31"/>
        <v>0.88003379329766263</v>
      </c>
      <c r="H1018" s="90">
        <v>568.16</v>
      </c>
      <c r="I1018" s="13">
        <f t="shared" si="32"/>
        <v>-6600792.5099999998</v>
      </c>
      <c r="J1018" s="11" t="s">
        <v>79</v>
      </c>
      <c r="K1018" s="11" t="s">
        <v>83</v>
      </c>
      <c r="L1018" s="14" t="s">
        <v>1118</v>
      </c>
      <c r="M1018" s="14" t="s">
        <v>81</v>
      </c>
      <c r="N1018" s="14" t="s">
        <v>1128</v>
      </c>
      <c r="O1018" s="14" t="s">
        <v>1062</v>
      </c>
      <c r="P1018" s="74"/>
      <c r="Q1018" s="6"/>
    </row>
    <row r="1019" spans="1:17">
      <c r="A1019" s="79">
        <v>43673</v>
      </c>
      <c r="B1019" s="11" t="s">
        <v>128</v>
      </c>
      <c r="C1019" s="11" t="s">
        <v>27</v>
      </c>
      <c r="D1019" s="11" t="s">
        <v>78</v>
      </c>
      <c r="E1019" s="12"/>
      <c r="F1019" s="12">
        <v>500</v>
      </c>
      <c r="G1019" s="90">
        <f t="shared" si="31"/>
        <v>0.88003379329766263</v>
      </c>
      <c r="H1019" s="90">
        <v>568.16</v>
      </c>
      <c r="I1019" s="13">
        <f t="shared" si="32"/>
        <v>-6601292.5099999998</v>
      </c>
      <c r="J1019" s="11" t="s">
        <v>79</v>
      </c>
      <c r="K1019" s="11" t="s">
        <v>83</v>
      </c>
      <c r="L1019" s="14" t="s">
        <v>1118</v>
      </c>
      <c r="M1019" s="14" t="s">
        <v>81</v>
      </c>
      <c r="N1019" s="14" t="s">
        <v>1128</v>
      </c>
      <c r="O1019" s="14" t="s">
        <v>1062</v>
      </c>
      <c r="P1019" s="74"/>
      <c r="Q1019" s="6"/>
    </row>
    <row r="1020" spans="1:17">
      <c r="A1020" s="79">
        <v>43673</v>
      </c>
      <c r="B1020" s="11" t="s">
        <v>100</v>
      </c>
      <c r="C1020" s="11" t="s">
        <v>27</v>
      </c>
      <c r="D1020" s="11" t="s">
        <v>78</v>
      </c>
      <c r="E1020" s="12"/>
      <c r="F1020" s="12">
        <v>500</v>
      </c>
      <c r="G1020" s="90">
        <f t="shared" si="31"/>
        <v>0.88003379329766263</v>
      </c>
      <c r="H1020" s="90">
        <v>568.16</v>
      </c>
      <c r="I1020" s="13">
        <f t="shared" si="32"/>
        <v>-6601792.5099999998</v>
      </c>
      <c r="J1020" s="11" t="s">
        <v>79</v>
      </c>
      <c r="K1020" s="11" t="s">
        <v>83</v>
      </c>
      <c r="L1020" s="14" t="s">
        <v>1118</v>
      </c>
      <c r="M1020" s="14" t="s">
        <v>81</v>
      </c>
      <c r="N1020" s="14" t="s">
        <v>1128</v>
      </c>
      <c r="O1020" s="14" t="s">
        <v>1062</v>
      </c>
      <c r="P1020" s="74"/>
      <c r="Q1020" s="6"/>
    </row>
    <row r="1021" spans="1:17">
      <c r="A1021" s="79">
        <v>43673</v>
      </c>
      <c r="B1021" s="11" t="s">
        <v>129</v>
      </c>
      <c r="C1021" s="11" t="s">
        <v>27</v>
      </c>
      <c r="D1021" s="11" t="s">
        <v>78</v>
      </c>
      <c r="E1021" s="12"/>
      <c r="F1021" s="12">
        <v>500</v>
      </c>
      <c r="G1021" s="90">
        <f t="shared" si="31"/>
        <v>0.88003379329766263</v>
      </c>
      <c r="H1021" s="90">
        <v>568.16</v>
      </c>
      <c r="I1021" s="13">
        <f t="shared" si="32"/>
        <v>-6602292.5099999998</v>
      </c>
      <c r="J1021" s="11" t="s">
        <v>79</v>
      </c>
      <c r="K1021" s="11" t="s">
        <v>83</v>
      </c>
      <c r="L1021" s="14" t="s">
        <v>1118</v>
      </c>
      <c r="M1021" s="14" t="s">
        <v>81</v>
      </c>
      <c r="N1021" s="14" t="s">
        <v>1128</v>
      </c>
      <c r="O1021" s="14" t="s">
        <v>1062</v>
      </c>
      <c r="P1021" s="74"/>
      <c r="Q1021" s="6"/>
    </row>
    <row r="1022" spans="1:17">
      <c r="A1022" s="79">
        <v>43673</v>
      </c>
      <c r="B1022" s="11" t="s">
        <v>130</v>
      </c>
      <c r="C1022" s="11" t="s">
        <v>27</v>
      </c>
      <c r="D1022" s="11" t="s">
        <v>78</v>
      </c>
      <c r="E1022" s="12"/>
      <c r="F1022" s="12">
        <v>500</v>
      </c>
      <c r="G1022" s="90">
        <f t="shared" si="31"/>
        <v>0.88003379329766263</v>
      </c>
      <c r="H1022" s="90">
        <v>568.16</v>
      </c>
      <c r="I1022" s="13">
        <f t="shared" si="32"/>
        <v>-6602792.5099999998</v>
      </c>
      <c r="J1022" s="11" t="s">
        <v>79</v>
      </c>
      <c r="K1022" s="11" t="s">
        <v>83</v>
      </c>
      <c r="L1022" s="14" t="s">
        <v>1118</v>
      </c>
      <c r="M1022" s="14" t="s">
        <v>81</v>
      </c>
      <c r="N1022" s="14" t="s">
        <v>1128</v>
      </c>
      <c r="O1022" s="14" t="s">
        <v>1062</v>
      </c>
      <c r="P1022" s="74"/>
      <c r="Q1022" s="6"/>
    </row>
    <row r="1023" spans="1:17">
      <c r="A1023" s="79">
        <v>43673</v>
      </c>
      <c r="B1023" s="11" t="s">
        <v>131</v>
      </c>
      <c r="C1023" s="11" t="s">
        <v>27</v>
      </c>
      <c r="D1023" s="11" t="s">
        <v>78</v>
      </c>
      <c r="E1023" s="12"/>
      <c r="F1023" s="12">
        <v>10000</v>
      </c>
      <c r="G1023" s="90">
        <f t="shared" si="31"/>
        <v>17.600675865953253</v>
      </c>
      <c r="H1023" s="90">
        <v>568.16</v>
      </c>
      <c r="I1023" s="13">
        <f t="shared" si="32"/>
        <v>-6612792.5099999998</v>
      </c>
      <c r="J1023" s="11" t="s">
        <v>79</v>
      </c>
      <c r="K1023" s="11" t="s">
        <v>80</v>
      </c>
      <c r="L1023" s="14" t="s">
        <v>1118</v>
      </c>
      <c r="M1023" s="14" t="s">
        <v>81</v>
      </c>
      <c r="N1023" s="14" t="s">
        <v>1128</v>
      </c>
      <c r="O1023" s="14" t="s">
        <v>1063</v>
      </c>
      <c r="P1023" s="74"/>
      <c r="Q1023" s="6"/>
    </row>
    <row r="1024" spans="1:17">
      <c r="A1024" s="79">
        <v>43673</v>
      </c>
      <c r="B1024" s="11" t="s">
        <v>132</v>
      </c>
      <c r="C1024" s="11" t="s">
        <v>27</v>
      </c>
      <c r="D1024" s="11" t="s">
        <v>78</v>
      </c>
      <c r="E1024" s="12"/>
      <c r="F1024" s="12">
        <v>500</v>
      </c>
      <c r="G1024" s="90">
        <f t="shared" si="31"/>
        <v>0.88003379329766263</v>
      </c>
      <c r="H1024" s="90">
        <v>568.16</v>
      </c>
      <c r="I1024" s="13">
        <f t="shared" si="32"/>
        <v>-6613292.5099999998</v>
      </c>
      <c r="J1024" s="11" t="s">
        <v>79</v>
      </c>
      <c r="K1024" s="11" t="s">
        <v>83</v>
      </c>
      <c r="L1024" s="14" t="s">
        <v>1118</v>
      </c>
      <c r="M1024" s="14" t="s">
        <v>81</v>
      </c>
      <c r="N1024" s="14" t="s">
        <v>1128</v>
      </c>
      <c r="O1024" s="14" t="s">
        <v>1062</v>
      </c>
      <c r="P1024" s="74"/>
      <c r="Q1024" s="6"/>
    </row>
    <row r="1025" spans="1:17">
      <c r="A1025" s="79">
        <v>43673</v>
      </c>
      <c r="B1025" s="11" t="s">
        <v>117</v>
      </c>
      <c r="C1025" s="11" t="s">
        <v>97</v>
      </c>
      <c r="D1025" s="11" t="s">
        <v>78</v>
      </c>
      <c r="E1025" s="12"/>
      <c r="F1025" s="12">
        <v>3200</v>
      </c>
      <c r="G1025" s="90">
        <f t="shared" si="31"/>
        <v>5.6322162771050408</v>
      </c>
      <c r="H1025" s="90">
        <v>568.16</v>
      </c>
      <c r="I1025" s="13">
        <f t="shared" si="32"/>
        <v>-6616492.5099999998</v>
      </c>
      <c r="J1025" s="11" t="s">
        <v>79</v>
      </c>
      <c r="K1025" s="11" t="s">
        <v>83</v>
      </c>
      <c r="L1025" s="14" t="s">
        <v>1118</v>
      </c>
      <c r="M1025" s="14" t="s">
        <v>81</v>
      </c>
      <c r="N1025" s="14" t="s">
        <v>1128</v>
      </c>
      <c r="O1025" s="14" t="s">
        <v>1062</v>
      </c>
      <c r="P1025" s="74"/>
      <c r="Q1025" s="6"/>
    </row>
    <row r="1026" spans="1:17">
      <c r="A1026" s="79">
        <v>43673</v>
      </c>
      <c r="B1026" s="11" t="s">
        <v>127</v>
      </c>
      <c r="C1026" s="11" t="s">
        <v>27</v>
      </c>
      <c r="D1026" s="11" t="s">
        <v>78</v>
      </c>
      <c r="E1026" s="12"/>
      <c r="F1026" s="12">
        <v>500</v>
      </c>
      <c r="G1026" s="90">
        <f t="shared" si="31"/>
        <v>0.88003379329766263</v>
      </c>
      <c r="H1026" s="90">
        <v>568.16</v>
      </c>
      <c r="I1026" s="13">
        <f t="shared" si="32"/>
        <v>-6616992.5099999998</v>
      </c>
      <c r="J1026" s="11" t="s">
        <v>79</v>
      </c>
      <c r="K1026" s="11" t="s">
        <v>83</v>
      </c>
      <c r="L1026" s="14" t="s">
        <v>1118</v>
      </c>
      <c r="M1026" s="14" t="s">
        <v>81</v>
      </c>
      <c r="N1026" s="14" t="s">
        <v>1128</v>
      </c>
      <c r="O1026" s="14" t="s">
        <v>1062</v>
      </c>
      <c r="P1026" s="74"/>
      <c r="Q1026" s="6"/>
    </row>
    <row r="1027" spans="1:17">
      <c r="A1027" s="79">
        <v>43673</v>
      </c>
      <c r="B1027" s="11" t="s">
        <v>128</v>
      </c>
      <c r="C1027" s="11" t="s">
        <v>27</v>
      </c>
      <c r="D1027" s="11" t="s">
        <v>78</v>
      </c>
      <c r="E1027" s="12"/>
      <c r="F1027" s="12">
        <v>500</v>
      </c>
      <c r="G1027" s="90">
        <f t="shared" si="31"/>
        <v>0.88003379329766263</v>
      </c>
      <c r="H1027" s="90">
        <v>568.16</v>
      </c>
      <c r="I1027" s="13">
        <f t="shared" si="32"/>
        <v>-6617492.5099999998</v>
      </c>
      <c r="J1027" s="11" t="s">
        <v>79</v>
      </c>
      <c r="K1027" s="11" t="s">
        <v>83</v>
      </c>
      <c r="L1027" s="14" t="s">
        <v>1118</v>
      </c>
      <c r="M1027" s="14" t="s">
        <v>81</v>
      </c>
      <c r="N1027" s="14" t="s">
        <v>1128</v>
      </c>
      <c r="O1027" s="14" t="s">
        <v>1062</v>
      </c>
      <c r="P1027" s="74"/>
      <c r="Q1027" s="6"/>
    </row>
    <row r="1028" spans="1:17">
      <c r="A1028" s="79">
        <v>43673</v>
      </c>
      <c r="B1028" s="11" t="s">
        <v>133</v>
      </c>
      <c r="C1028" s="11" t="s">
        <v>27</v>
      </c>
      <c r="D1028" s="11" t="s">
        <v>78</v>
      </c>
      <c r="E1028" s="12"/>
      <c r="F1028" s="12">
        <v>500</v>
      </c>
      <c r="G1028" s="90">
        <f t="shared" si="31"/>
        <v>0.88003379329766263</v>
      </c>
      <c r="H1028" s="90">
        <v>568.16</v>
      </c>
      <c r="I1028" s="13">
        <f t="shared" si="32"/>
        <v>-6617992.5099999998</v>
      </c>
      <c r="J1028" s="11" t="s">
        <v>79</v>
      </c>
      <c r="K1028" s="11" t="s">
        <v>83</v>
      </c>
      <c r="L1028" s="14" t="s">
        <v>1118</v>
      </c>
      <c r="M1028" s="14" t="s">
        <v>81</v>
      </c>
      <c r="N1028" s="14" t="s">
        <v>1128</v>
      </c>
      <c r="O1028" s="14" t="s">
        <v>1062</v>
      </c>
      <c r="P1028" s="74"/>
      <c r="Q1028" s="6"/>
    </row>
    <row r="1029" spans="1:17">
      <c r="A1029" s="79">
        <v>43673</v>
      </c>
      <c r="B1029" s="11" t="s">
        <v>255</v>
      </c>
      <c r="C1029" s="11" t="s">
        <v>27</v>
      </c>
      <c r="D1029" s="11" t="s">
        <v>78</v>
      </c>
      <c r="E1029" s="12"/>
      <c r="F1029" s="12">
        <v>1000</v>
      </c>
      <c r="G1029" s="90">
        <f t="shared" si="31"/>
        <v>1.7600675865953253</v>
      </c>
      <c r="H1029" s="90">
        <v>568.16</v>
      </c>
      <c r="I1029" s="13">
        <f t="shared" si="32"/>
        <v>-6618992.5099999998</v>
      </c>
      <c r="J1029" s="11" t="s">
        <v>186</v>
      </c>
      <c r="K1029" s="11" t="s">
        <v>83</v>
      </c>
      <c r="L1029" s="14" t="s">
        <v>1118</v>
      </c>
      <c r="M1029" s="14" t="s">
        <v>81</v>
      </c>
      <c r="N1029" s="14" t="s">
        <v>1128</v>
      </c>
      <c r="O1029" s="14" t="s">
        <v>1062</v>
      </c>
      <c r="P1029" s="74"/>
      <c r="Q1029" s="6"/>
    </row>
    <row r="1030" spans="1:17">
      <c r="A1030" s="79">
        <v>43673</v>
      </c>
      <c r="B1030" s="11" t="s">
        <v>256</v>
      </c>
      <c r="C1030" s="11" t="s">
        <v>27</v>
      </c>
      <c r="D1030" s="11" t="s">
        <v>78</v>
      </c>
      <c r="E1030" s="12"/>
      <c r="F1030" s="12">
        <v>1000</v>
      </c>
      <c r="G1030" s="90">
        <f t="shared" si="31"/>
        <v>1.7600675865953253</v>
      </c>
      <c r="H1030" s="90">
        <v>568.16</v>
      </c>
      <c r="I1030" s="13">
        <f t="shared" si="32"/>
        <v>-6619992.5099999998</v>
      </c>
      <c r="J1030" s="11" t="s">
        <v>186</v>
      </c>
      <c r="K1030" s="11" t="s">
        <v>83</v>
      </c>
      <c r="L1030" s="14" t="s">
        <v>1118</v>
      </c>
      <c r="M1030" s="14" t="s">
        <v>81</v>
      </c>
      <c r="N1030" s="14" t="s">
        <v>1128</v>
      </c>
      <c r="O1030" s="14" t="s">
        <v>1062</v>
      </c>
      <c r="P1030" s="74"/>
      <c r="Q1030" s="6"/>
    </row>
    <row r="1031" spans="1:17">
      <c r="A1031" s="79">
        <v>43673</v>
      </c>
      <c r="B1031" s="11" t="s">
        <v>257</v>
      </c>
      <c r="C1031" s="11" t="s">
        <v>27</v>
      </c>
      <c r="D1031" s="11" t="s">
        <v>78</v>
      </c>
      <c r="E1031" s="12"/>
      <c r="F1031" s="12">
        <v>1000</v>
      </c>
      <c r="G1031" s="90">
        <f t="shared" si="31"/>
        <v>1.7600675865953253</v>
      </c>
      <c r="H1031" s="90">
        <v>568.16</v>
      </c>
      <c r="I1031" s="13">
        <f t="shared" si="32"/>
        <v>-6620992.5099999998</v>
      </c>
      <c r="J1031" s="11" t="s">
        <v>186</v>
      </c>
      <c r="K1031" s="11" t="s">
        <v>83</v>
      </c>
      <c r="L1031" s="14" t="s">
        <v>1118</v>
      </c>
      <c r="M1031" s="14" t="s">
        <v>81</v>
      </c>
      <c r="N1031" s="14" t="s">
        <v>1128</v>
      </c>
      <c r="O1031" s="14" t="s">
        <v>1062</v>
      </c>
      <c r="P1031" s="74"/>
      <c r="Q1031" s="6"/>
    </row>
    <row r="1032" spans="1:17">
      <c r="A1032" s="79">
        <v>43673</v>
      </c>
      <c r="B1032" s="11" t="s">
        <v>480</v>
      </c>
      <c r="C1032" s="11" t="s">
        <v>27</v>
      </c>
      <c r="D1032" s="14" t="s">
        <v>20</v>
      </c>
      <c r="E1032" s="12"/>
      <c r="F1032" s="12">
        <v>2000</v>
      </c>
      <c r="G1032" s="90">
        <f t="shared" si="31"/>
        <v>3.623779239368738</v>
      </c>
      <c r="H1032" s="90">
        <v>551.91</v>
      </c>
      <c r="I1032" s="13">
        <f t="shared" si="32"/>
        <v>-6622992.5099999998</v>
      </c>
      <c r="J1032" s="14" t="s">
        <v>335</v>
      </c>
      <c r="K1032" s="11" t="s">
        <v>83</v>
      </c>
      <c r="L1032" s="14" t="s">
        <v>1117</v>
      </c>
      <c r="M1032" s="14" t="s">
        <v>81</v>
      </c>
      <c r="N1032" s="14" t="s">
        <v>1128</v>
      </c>
      <c r="O1032" s="14" t="s">
        <v>1062</v>
      </c>
      <c r="P1032" s="74"/>
      <c r="Q1032" s="6"/>
    </row>
    <row r="1033" spans="1:17">
      <c r="A1033" s="79">
        <v>43673</v>
      </c>
      <c r="B1033" s="11" t="s">
        <v>481</v>
      </c>
      <c r="C1033" s="11" t="s">
        <v>27</v>
      </c>
      <c r="D1033" s="14" t="s">
        <v>20</v>
      </c>
      <c r="E1033" s="12"/>
      <c r="F1033" s="12">
        <v>2000</v>
      </c>
      <c r="G1033" s="90">
        <f t="shared" si="31"/>
        <v>3.623779239368738</v>
      </c>
      <c r="H1033" s="90">
        <v>551.91</v>
      </c>
      <c r="I1033" s="13">
        <f t="shared" si="32"/>
        <v>-6624992.5099999998</v>
      </c>
      <c r="J1033" s="14" t="s">
        <v>335</v>
      </c>
      <c r="K1033" s="11" t="s">
        <v>83</v>
      </c>
      <c r="L1033" s="14" t="s">
        <v>1117</v>
      </c>
      <c r="M1033" s="14" t="s">
        <v>81</v>
      </c>
      <c r="N1033" s="14" t="s">
        <v>1128</v>
      </c>
      <c r="O1033" s="14" t="s">
        <v>1062</v>
      </c>
      <c r="P1033" s="74"/>
      <c r="Q1033" s="6"/>
    </row>
    <row r="1034" spans="1:17">
      <c r="A1034" s="79">
        <v>43673</v>
      </c>
      <c r="B1034" s="11" t="s">
        <v>482</v>
      </c>
      <c r="C1034" s="11" t="s">
        <v>27</v>
      </c>
      <c r="D1034" s="14" t="s">
        <v>20</v>
      </c>
      <c r="E1034" s="12"/>
      <c r="F1034" s="12">
        <v>2000</v>
      </c>
      <c r="G1034" s="90">
        <f t="shared" si="31"/>
        <v>3.623779239368738</v>
      </c>
      <c r="H1034" s="90">
        <v>551.91</v>
      </c>
      <c r="I1034" s="13">
        <f t="shared" si="32"/>
        <v>-6626992.5099999998</v>
      </c>
      <c r="J1034" s="14" t="s">
        <v>335</v>
      </c>
      <c r="K1034" s="11" t="s">
        <v>83</v>
      </c>
      <c r="L1034" s="14" t="s">
        <v>1117</v>
      </c>
      <c r="M1034" s="14" t="s">
        <v>81</v>
      </c>
      <c r="N1034" s="14" t="s">
        <v>1128</v>
      </c>
      <c r="O1034" s="14" t="s">
        <v>1062</v>
      </c>
      <c r="P1034" s="74"/>
      <c r="Q1034" s="6"/>
    </row>
    <row r="1035" spans="1:17">
      <c r="A1035" s="79">
        <v>43673</v>
      </c>
      <c r="B1035" s="11" t="s">
        <v>483</v>
      </c>
      <c r="C1035" s="11" t="s">
        <v>27</v>
      </c>
      <c r="D1035" s="14" t="s">
        <v>20</v>
      </c>
      <c r="E1035" s="12"/>
      <c r="F1035" s="12">
        <v>1000</v>
      </c>
      <c r="G1035" s="90">
        <f t="shared" si="31"/>
        <v>1.811889619684369</v>
      </c>
      <c r="H1035" s="90">
        <v>551.91</v>
      </c>
      <c r="I1035" s="13">
        <f t="shared" si="32"/>
        <v>-6627992.5099999998</v>
      </c>
      <c r="J1035" s="14" t="s">
        <v>335</v>
      </c>
      <c r="K1035" s="11" t="s">
        <v>83</v>
      </c>
      <c r="L1035" s="14" t="s">
        <v>1117</v>
      </c>
      <c r="M1035" s="14" t="s">
        <v>81</v>
      </c>
      <c r="N1035" s="14" t="s">
        <v>1128</v>
      </c>
      <c r="O1035" s="14" t="s">
        <v>1062</v>
      </c>
      <c r="P1035" s="74"/>
      <c r="Q1035" s="6"/>
    </row>
    <row r="1036" spans="1:17">
      <c r="A1036" s="79">
        <v>43673</v>
      </c>
      <c r="B1036" s="11" t="s">
        <v>634</v>
      </c>
      <c r="C1036" s="11" t="s">
        <v>27</v>
      </c>
      <c r="D1036" s="11" t="s">
        <v>78</v>
      </c>
      <c r="E1036" s="12"/>
      <c r="F1036" s="12">
        <v>500</v>
      </c>
      <c r="G1036" s="90">
        <f t="shared" ref="G1036:G1099" si="33">+F1036/H1036</f>
        <v>0.88003379329766263</v>
      </c>
      <c r="H1036" s="90">
        <v>568.16</v>
      </c>
      <c r="I1036" s="13">
        <f t="shared" si="32"/>
        <v>-6628492.5099999998</v>
      </c>
      <c r="J1036" s="14" t="s">
        <v>183</v>
      </c>
      <c r="K1036" s="11" t="s">
        <v>83</v>
      </c>
      <c r="L1036" s="14" t="s">
        <v>1118</v>
      </c>
      <c r="M1036" s="14" t="s">
        <v>81</v>
      </c>
      <c r="N1036" s="14" t="s">
        <v>1128</v>
      </c>
      <c r="O1036" s="14" t="s">
        <v>1062</v>
      </c>
      <c r="P1036" s="74"/>
      <c r="Q1036" s="6"/>
    </row>
    <row r="1037" spans="1:17">
      <c r="A1037" s="79">
        <v>43673</v>
      </c>
      <c r="B1037" s="11" t="s">
        <v>635</v>
      </c>
      <c r="C1037" s="11" t="s">
        <v>27</v>
      </c>
      <c r="D1037" s="11" t="s">
        <v>78</v>
      </c>
      <c r="E1037" s="12"/>
      <c r="F1037" s="12">
        <v>500</v>
      </c>
      <c r="G1037" s="90">
        <f t="shared" si="33"/>
        <v>0.88003379329766263</v>
      </c>
      <c r="H1037" s="90">
        <v>568.16</v>
      </c>
      <c r="I1037" s="13">
        <f t="shared" si="32"/>
        <v>-6628992.5099999998</v>
      </c>
      <c r="J1037" s="14" t="s">
        <v>183</v>
      </c>
      <c r="K1037" s="11" t="s">
        <v>83</v>
      </c>
      <c r="L1037" s="14" t="s">
        <v>1118</v>
      </c>
      <c r="M1037" s="14" t="s">
        <v>81</v>
      </c>
      <c r="N1037" s="14" t="s">
        <v>1128</v>
      </c>
      <c r="O1037" s="14" t="s">
        <v>1062</v>
      </c>
      <c r="P1037" s="74"/>
      <c r="Q1037" s="6"/>
    </row>
    <row r="1038" spans="1:17">
      <c r="A1038" s="79">
        <v>43673</v>
      </c>
      <c r="B1038" s="11" t="s">
        <v>636</v>
      </c>
      <c r="C1038" s="11" t="s">
        <v>27</v>
      </c>
      <c r="D1038" s="11" t="s">
        <v>78</v>
      </c>
      <c r="E1038" s="12"/>
      <c r="F1038" s="12">
        <v>500</v>
      </c>
      <c r="G1038" s="90">
        <f t="shared" si="33"/>
        <v>0.88003379329766263</v>
      </c>
      <c r="H1038" s="90">
        <v>568.16</v>
      </c>
      <c r="I1038" s="13">
        <f t="shared" si="32"/>
        <v>-6629492.5099999998</v>
      </c>
      <c r="J1038" s="14" t="s">
        <v>183</v>
      </c>
      <c r="K1038" s="11" t="s">
        <v>83</v>
      </c>
      <c r="L1038" s="14" t="s">
        <v>1118</v>
      </c>
      <c r="M1038" s="14" t="s">
        <v>81</v>
      </c>
      <c r="N1038" s="14" t="s">
        <v>1128</v>
      </c>
      <c r="O1038" s="14" t="s">
        <v>1062</v>
      </c>
      <c r="P1038" s="74"/>
      <c r="Q1038" s="6"/>
    </row>
    <row r="1039" spans="1:17">
      <c r="A1039" s="79">
        <v>43673</v>
      </c>
      <c r="B1039" s="11" t="s">
        <v>637</v>
      </c>
      <c r="C1039" s="11" t="s">
        <v>27</v>
      </c>
      <c r="D1039" s="11" t="s">
        <v>78</v>
      </c>
      <c r="E1039" s="12"/>
      <c r="F1039" s="12">
        <v>500</v>
      </c>
      <c r="G1039" s="90">
        <f t="shared" si="33"/>
        <v>0.88003379329766263</v>
      </c>
      <c r="H1039" s="90">
        <v>568.16</v>
      </c>
      <c r="I1039" s="13">
        <f t="shared" si="32"/>
        <v>-6629992.5099999998</v>
      </c>
      <c r="J1039" s="14" t="s">
        <v>183</v>
      </c>
      <c r="K1039" s="11" t="s">
        <v>83</v>
      </c>
      <c r="L1039" s="14" t="s">
        <v>1118</v>
      </c>
      <c r="M1039" s="14" t="s">
        <v>81</v>
      </c>
      <c r="N1039" s="14" t="s">
        <v>1128</v>
      </c>
      <c r="O1039" s="14" t="s">
        <v>1062</v>
      </c>
      <c r="P1039" s="74"/>
      <c r="Q1039" s="6"/>
    </row>
    <row r="1040" spans="1:17">
      <c r="A1040" s="79">
        <v>43673</v>
      </c>
      <c r="B1040" s="11" t="s">
        <v>638</v>
      </c>
      <c r="C1040" s="11" t="s">
        <v>27</v>
      </c>
      <c r="D1040" s="11" t="s">
        <v>78</v>
      </c>
      <c r="E1040" s="12"/>
      <c r="F1040" s="12">
        <v>500</v>
      </c>
      <c r="G1040" s="90">
        <f t="shared" si="33"/>
        <v>0.88003379329766263</v>
      </c>
      <c r="H1040" s="90">
        <v>568.16</v>
      </c>
      <c r="I1040" s="13">
        <f t="shared" si="32"/>
        <v>-6630492.5099999998</v>
      </c>
      <c r="J1040" s="14" t="s">
        <v>183</v>
      </c>
      <c r="K1040" s="11" t="s">
        <v>83</v>
      </c>
      <c r="L1040" s="14" t="s">
        <v>1118</v>
      </c>
      <c r="M1040" s="14" t="s">
        <v>81</v>
      </c>
      <c r="N1040" s="14" t="s">
        <v>1128</v>
      </c>
      <c r="O1040" s="14" t="s">
        <v>1062</v>
      </c>
      <c r="P1040" s="74"/>
      <c r="Q1040" s="6"/>
    </row>
    <row r="1041" spans="1:17">
      <c r="A1041" s="79">
        <v>43673</v>
      </c>
      <c r="B1041" s="11" t="s">
        <v>628</v>
      </c>
      <c r="C1041" s="11" t="s">
        <v>27</v>
      </c>
      <c r="D1041" s="11" t="s">
        <v>78</v>
      </c>
      <c r="E1041" s="12"/>
      <c r="F1041" s="12">
        <v>500</v>
      </c>
      <c r="G1041" s="90">
        <f t="shared" si="33"/>
        <v>0.88003379329766263</v>
      </c>
      <c r="H1041" s="90">
        <v>568.16</v>
      </c>
      <c r="I1041" s="13">
        <f t="shared" si="32"/>
        <v>-6630992.5099999998</v>
      </c>
      <c r="J1041" s="14" t="s">
        <v>183</v>
      </c>
      <c r="K1041" s="11" t="s">
        <v>83</v>
      </c>
      <c r="L1041" s="14" t="s">
        <v>1118</v>
      </c>
      <c r="M1041" s="14" t="s">
        <v>81</v>
      </c>
      <c r="N1041" s="14" t="s">
        <v>1128</v>
      </c>
      <c r="O1041" s="14" t="s">
        <v>1062</v>
      </c>
      <c r="P1041" s="74"/>
      <c r="Q1041" s="6"/>
    </row>
    <row r="1042" spans="1:17">
      <c r="A1042" s="79">
        <v>43673</v>
      </c>
      <c r="B1042" s="11" t="s">
        <v>639</v>
      </c>
      <c r="C1042" s="11" t="s">
        <v>97</v>
      </c>
      <c r="D1042" s="11" t="s">
        <v>78</v>
      </c>
      <c r="E1042" s="12"/>
      <c r="F1042" s="12">
        <v>20000</v>
      </c>
      <c r="G1042" s="90">
        <f t="shared" si="33"/>
        <v>35.201351731906506</v>
      </c>
      <c r="H1042" s="90">
        <v>568.16</v>
      </c>
      <c r="I1042" s="13">
        <f t="shared" si="32"/>
        <v>-6650992.5099999998</v>
      </c>
      <c r="J1042" s="14" t="s">
        <v>183</v>
      </c>
      <c r="K1042" s="11" t="s">
        <v>83</v>
      </c>
      <c r="L1042" s="14" t="s">
        <v>1118</v>
      </c>
      <c r="M1042" s="14" t="s">
        <v>81</v>
      </c>
      <c r="N1042" s="14" t="s">
        <v>1128</v>
      </c>
      <c r="O1042" s="14" t="s">
        <v>1062</v>
      </c>
      <c r="P1042" s="74"/>
      <c r="Q1042" s="6"/>
    </row>
    <row r="1043" spans="1:17">
      <c r="A1043" s="79">
        <v>43673</v>
      </c>
      <c r="B1043" s="11" t="s">
        <v>640</v>
      </c>
      <c r="C1043" s="11" t="s">
        <v>119</v>
      </c>
      <c r="D1043" s="11" t="s">
        <v>78</v>
      </c>
      <c r="E1043" s="12"/>
      <c r="F1043" s="12">
        <v>60000</v>
      </c>
      <c r="G1043" s="90">
        <f t="shared" si="33"/>
        <v>105.60405519571952</v>
      </c>
      <c r="H1043" s="90">
        <v>568.16</v>
      </c>
      <c r="I1043" s="13">
        <f t="shared" si="32"/>
        <v>-6710992.5099999998</v>
      </c>
      <c r="J1043" s="14" t="s">
        <v>183</v>
      </c>
      <c r="K1043" s="11">
        <v>104</v>
      </c>
      <c r="L1043" s="14" t="s">
        <v>1118</v>
      </c>
      <c r="M1043" s="14" t="s">
        <v>81</v>
      </c>
      <c r="N1043" s="14" t="s">
        <v>1127</v>
      </c>
      <c r="O1043" s="14" t="s">
        <v>1063</v>
      </c>
      <c r="P1043" s="94" t="s">
        <v>1173</v>
      </c>
      <c r="Q1043" s="6"/>
    </row>
    <row r="1044" spans="1:17">
      <c r="A1044" s="79">
        <v>43673</v>
      </c>
      <c r="B1044" s="11" t="s">
        <v>641</v>
      </c>
      <c r="C1044" s="11" t="s">
        <v>119</v>
      </c>
      <c r="D1044" s="11" t="s">
        <v>78</v>
      </c>
      <c r="E1044" s="12"/>
      <c r="F1044" s="12">
        <v>40000</v>
      </c>
      <c r="G1044" s="90">
        <f t="shared" si="33"/>
        <v>70.402703463813012</v>
      </c>
      <c r="H1044" s="90">
        <v>568.16</v>
      </c>
      <c r="I1044" s="13">
        <f t="shared" si="32"/>
        <v>-6750992.5099999998</v>
      </c>
      <c r="J1044" s="14" t="s">
        <v>183</v>
      </c>
      <c r="K1044" s="11" t="s">
        <v>83</v>
      </c>
      <c r="L1044" s="14" t="s">
        <v>1118</v>
      </c>
      <c r="M1044" s="14" t="s">
        <v>81</v>
      </c>
      <c r="N1044" s="14" t="s">
        <v>1127</v>
      </c>
      <c r="O1044" s="14" t="s">
        <v>1062</v>
      </c>
      <c r="P1044" s="94" t="s">
        <v>1173</v>
      </c>
      <c r="Q1044" s="6"/>
    </row>
    <row r="1045" spans="1:17">
      <c r="A1045" s="79">
        <v>43673</v>
      </c>
      <c r="B1045" s="11" t="s">
        <v>912</v>
      </c>
      <c r="C1045" s="11" t="s">
        <v>27</v>
      </c>
      <c r="D1045" s="14" t="s">
        <v>20</v>
      </c>
      <c r="E1045" s="12"/>
      <c r="F1045" s="12">
        <v>1000</v>
      </c>
      <c r="G1045" s="90">
        <f t="shared" si="33"/>
        <v>1.811889619684369</v>
      </c>
      <c r="H1045" s="90">
        <v>551.91</v>
      </c>
      <c r="I1045" s="13">
        <f t="shared" si="32"/>
        <v>-6751992.5099999998</v>
      </c>
      <c r="J1045" s="11" t="s">
        <v>177</v>
      </c>
      <c r="K1045" s="11" t="s">
        <v>22</v>
      </c>
      <c r="L1045" s="14" t="s">
        <v>1117</v>
      </c>
      <c r="M1045" s="14" t="s">
        <v>81</v>
      </c>
      <c r="N1045" s="14" t="s">
        <v>1128</v>
      </c>
      <c r="O1045" s="14" t="s">
        <v>1062</v>
      </c>
      <c r="P1045" s="74"/>
      <c r="Q1045" s="6"/>
    </row>
    <row r="1046" spans="1:17">
      <c r="A1046" s="79">
        <v>43673</v>
      </c>
      <c r="B1046" s="11" t="s">
        <v>913</v>
      </c>
      <c r="C1046" s="11" t="s">
        <v>27</v>
      </c>
      <c r="D1046" s="14" t="s">
        <v>20</v>
      </c>
      <c r="E1046" s="12"/>
      <c r="F1046" s="12">
        <v>400</v>
      </c>
      <c r="G1046" s="90">
        <f t="shared" si="33"/>
        <v>0.72475584787374758</v>
      </c>
      <c r="H1046" s="90">
        <v>551.91</v>
      </c>
      <c r="I1046" s="13">
        <f t="shared" si="32"/>
        <v>-6752392.5099999998</v>
      </c>
      <c r="J1046" s="11" t="s">
        <v>177</v>
      </c>
      <c r="K1046" s="11" t="s">
        <v>22</v>
      </c>
      <c r="L1046" s="14" t="s">
        <v>1117</v>
      </c>
      <c r="M1046" s="14" t="s">
        <v>81</v>
      </c>
      <c r="N1046" s="14" t="s">
        <v>1128</v>
      </c>
      <c r="O1046" s="14" t="s">
        <v>1062</v>
      </c>
      <c r="P1046" s="74"/>
      <c r="Q1046" s="6"/>
    </row>
    <row r="1047" spans="1:17">
      <c r="A1047" s="79">
        <v>43674</v>
      </c>
      <c r="B1047" s="11" t="s">
        <v>70</v>
      </c>
      <c r="C1047" s="11" t="s">
        <v>27</v>
      </c>
      <c r="D1047" s="14" t="s">
        <v>20</v>
      </c>
      <c r="E1047" s="12"/>
      <c r="F1047" s="12">
        <v>2700</v>
      </c>
      <c r="G1047" s="90">
        <f t="shared" si="33"/>
        <v>4.8921019731477964</v>
      </c>
      <c r="H1047" s="90">
        <v>551.91</v>
      </c>
      <c r="I1047" s="13">
        <f t="shared" si="32"/>
        <v>-6755092.5099999998</v>
      </c>
      <c r="J1047" s="14" t="s">
        <v>21</v>
      </c>
      <c r="K1047" s="11" t="s">
        <v>22</v>
      </c>
      <c r="L1047" s="14" t="s">
        <v>1117</v>
      </c>
      <c r="M1047" s="14" t="s">
        <v>81</v>
      </c>
      <c r="N1047" s="14" t="s">
        <v>1128</v>
      </c>
      <c r="O1047" s="14" t="s">
        <v>1062</v>
      </c>
      <c r="P1047" s="74"/>
      <c r="Q1047" s="6"/>
    </row>
    <row r="1048" spans="1:17">
      <c r="A1048" s="79">
        <v>43674</v>
      </c>
      <c r="B1048" s="11" t="s">
        <v>58</v>
      </c>
      <c r="C1048" s="11" t="s">
        <v>350</v>
      </c>
      <c r="D1048" s="14" t="s">
        <v>20</v>
      </c>
      <c r="E1048" s="12"/>
      <c r="F1048" s="12">
        <v>2500</v>
      </c>
      <c r="G1048" s="90">
        <f t="shared" si="33"/>
        <v>4.5297240492109223</v>
      </c>
      <c r="H1048" s="90">
        <v>551.91</v>
      </c>
      <c r="I1048" s="13">
        <f t="shared" si="32"/>
        <v>-6757592.5099999998</v>
      </c>
      <c r="J1048" s="14" t="s">
        <v>21</v>
      </c>
      <c r="K1048" s="11" t="s">
        <v>22</v>
      </c>
      <c r="L1048" s="14" t="s">
        <v>1117</v>
      </c>
      <c r="M1048" s="14" t="s">
        <v>81</v>
      </c>
      <c r="N1048" s="14" t="s">
        <v>1128</v>
      </c>
      <c r="O1048" s="14" t="s">
        <v>1062</v>
      </c>
      <c r="P1048" s="74"/>
      <c r="Q1048" s="6"/>
    </row>
    <row r="1049" spans="1:17">
      <c r="A1049" s="79">
        <v>43674</v>
      </c>
      <c r="B1049" s="11" t="s">
        <v>132</v>
      </c>
      <c r="C1049" s="11" t="s">
        <v>27</v>
      </c>
      <c r="D1049" s="11" t="s">
        <v>78</v>
      </c>
      <c r="E1049" s="12"/>
      <c r="F1049" s="12">
        <v>500</v>
      </c>
      <c r="G1049" s="90">
        <f t="shared" si="33"/>
        <v>0.88003379329766263</v>
      </c>
      <c r="H1049" s="90">
        <v>568.16</v>
      </c>
      <c r="I1049" s="13">
        <f t="shared" si="32"/>
        <v>-6758092.5099999998</v>
      </c>
      <c r="J1049" s="11" t="s">
        <v>79</v>
      </c>
      <c r="K1049" s="11" t="s">
        <v>83</v>
      </c>
      <c r="L1049" s="14" t="s">
        <v>1118</v>
      </c>
      <c r="M1049" s="14" t="s">
        <v>81</v>
      </c>
      <c r="N1049" s="14" t="s">
        <v>1128</v>
      </c>
      <c r="O1049" s="14" t="s">
        <v>1062</v>
      </c>
      <c r="P1049" s="74"/>
      <c r="Q1049" s="6"/>
    </row>
    <row r="1050" spans="1:17">
      <c r="A1050" s="79">
        <v>43674</v>
      </c>
      <c r="B1050" s="11" t="s">
        <v>134</v>
      </c>
      <c r="C1050" s="11" t="s">
        <v>97</v>
      </c>
      <c r="D1050" s="11" t="s">
        <v>78</v>
      </c>
      <c r="E1050" s="12"/>
      <c r="F1050" s="12">
        <v>6600</v>
      </c>
      <c r="G1050" s="90">
        <f t="shared" si="33"/>
        <v>11.616446071529147</v>
      </c>
      <c r="H1050" s="90">
        <v>568.16</v>
      </c>
      <c r="I1050" s="13">
        <f t="shared" ref="I1050:I1113" si="34">I1049+E1050-F1050</f>
        <v>-6764692.5099999998</v>
      </c>
      <c r="J1050" s="11" t="s">
        <v>79</v>
      </c>
      <c r="K1050" s="11" t="s">
        <v>83</v>
      </c>
      <c r="L1050" s="14" t="s">
        <v>1118</v>
      </c>
      <c r="M1050" s="14" t="s">
        <v>81</v>
      </c>
      <c r="N1050" s="14" t="s">
        <v>1128</v>
      </c>
      <c r="O1050" s="14" t="s">
        <v>1062</v>
      </c>
      <c r="P1050" s="74"/>
      <c r="Q1050" s="6"/>
    </row>
    <row r="1051" spans="1:17">
      <c r="A1051" s="79">
        <v>43674</v>
      </c>
      <c r="B1051" s="11" t="s">
        <v>127</v>
      </c>
      <c r="C1051" s="11" t="s">
        <v>27</v>
      </c>
      <c r="D1051" s="11" t="s">
        <v>78</v>
      </c>
      <c r="E1051" s="12"/>
      <c r="F1051" s="12">
        <v>500</v>
      </c>
      <c r="G1051" s="90">
        <f t="shared" si="33"/>
        <v>0.88003379329766263</v>
      </c>
      <c r="H1051" s="90">
        <v>568.16</v>
      </c>
      <c r="I1051" s="13">
        <f t="shared" si="34"/>
        <v>-6765192.5099999998</v>
      </c>
      <c r="J1051" s="11" t="s">
        <v>79</v>
      </c>
      <c r="K1051" s="11" t="s">
        <v>83</v>
      </c>
      <c r="L1051" s="14" t="s">
        <v>1118</v>
      </c>
      <c r="M1051" s="14" t="s">
        <v>81</v>
      </c>
      <c r="N1051" s="14" t="s">
        <v>1128</v>
      </c>
      <c r="O1051" s="14" t="s">
        <v>1062</v>
      </c>
      <c r="P1051" s="74"/>
      <c r="Q1051" s="6"/>
    </row>
    <row r="1052" spans="1:17">
      <c r="A1052" s="79">
        <v>43674</v>
      </c>
      <c r="B1052" s="11" t="s">
        <v>135</v>
      </c>
      <c r="C1052" s="11" t="s">
        <v>119</v>
      </c>
      <c r="D1052" s="11" t="s">
        <v>78</v>
      </c>
      <c r="E1052" s="12"/>
      <c r="F1052" s="12">
        <v>10000</v>
      </c>
      <c r="G1052" s="90">
        <f t="shared" si="33"/>
        <v>17.600675865953253</v>
      </c>
      <c r="H1052" s="90">
        <v>568.16</v>
      </c>
      <c r="I1052" s="13">
        <f t="shared" si="34"/>
        <v>-6775192.5099999998</v>
      </c>
      <c r="J1052" s="11" t="s">
        <v>79</v>
      </c>
      <c r="K1052" s="11" t="s">
        <v>83</v>
      </c>
      <c r="L1052" s="14" t="s">
        <v>1118</v>
      </c>
      <c r="M1052" s="14" t="s">
        <v>81</v>
      </c>
      <c r="N1052" s="14" t="s">
        <v>1128</v>
      </c>
      <c r="O1052" s="14" t="s">
        <v>1062</v>
      </c>
      <c r="P1052" s="74"/>
      <c r="Q1052" s="6"/>
    </row>
    <row r="1053" spans="1:17">
      <c r="A1053" s="79">
        <v>43674</v>
      </c>
      <c r="B1053" s="11" t="s">
        <v>136</v>
      </c>
      <c r="C1053" s="11" t="s">
        <v>119</v>
      </c>
      <c r="D1053" s="11" t="s">
        <v>78</v>
      </c>
      <c r="E1053" s="12"/>
      <c r="F1053" s="12">
        <v>15000</v>
      </c>
      <c r="G1053" s="90">
        <f t="shared" si="33"/>
        <v>26.401013798929881</v>
      </c>
      <c r="H1053" s="90">
        <v>568.16</v>
      </c>
      <c r="I1053" s="13">
        <f t="shared" si="34"/>
        <v>-6790192.5099999998</v>
      </c>
      <c r="J1053" s="11" t="s">
        <v>79</v>
      </c>
      <c r="K1053" s="11">
        <v>97</v>
      </c>
      <c r="L1053" s="14" t="s">
        <v>1118</v>
      </c>
      <c r="M1053" s="14" t="s">
        <v>81</v>
      </c>
      <c r="N1053" s="14" t="s">
        <v>1128</v>
      </c>
      <c r="O1053" s="14" t="s">
        <v>1063</v>
      </c>
      <c r="P1053" s="74"/>
      <c r="Q1053" s="6"/>
    </row>
    <row r="1054" spans="1:17">
      <c r="A1054" s="79">
        <v>43674</v>
      </c>
      <c r="B1054" s="11" t="s">
        <v>128</v>
      </c>
      <c r="C1054" s="11" t="s">
        <v>27</v>
      </c>
      <c r="D1054" s="11" t="s">
        <v>78</v>
      </c>
      <c r="E1054" s="12"/>
      <c r="F1054" s="12">
        <v>500</v>
      </c>
      <c r="G1054" s="90">
        <f t="shared" si="33"/>
        <v>0.88003379329766263</v>
      </c>
      <c r="H1054" s="90">
        <v>568.16</v>
      </c>
      <c r="I1054" s="13">
        <f t="shared" si="34"/>
        <v>-6790692.5099999998</v>
      </c>
      <c r="J1054" s="11" t="s">
        <v>79</v>
      </c>
      <c r="K1054" s="11" t="s">
        <v>83</v>
      </c>
      <c r="L1054" s="14" t="s">
        <v>1118</v>
      </c>
      <c r="M1054" s="14" t="s">
        <v>81</v>
      </c>
      <c r="N1054" s="14" t="s">
        <v>1128</v>
      </c>
      <c r="O1054" s="14" t="s">
        <v>1062</v>
      </c>
      <c r="P1054" s="74"/>
      <c r="Q1054" s="6"/>
    </row>
    <row r="1055" spans="1:17">
      <c r="A1055" s="79">
        <v>43674</v>
      </c>
      <c r="B1055" s="11" t="s">
        <v>100</v>
      </c>
      <c r="C1055" s="11" t="s">
        <v>27</v>
      </c>
      <c r="D1055" s="11" t="s">
        <v>78</v>
      </c>
      <c r="E1055" s="12"/>
      <c r="F1055" s="12">
        <v>500</v>
      </c>
      <c r="G1055" s="90">
        <f t="shared" si="33"/>
        <v>0.88003379329766263</v>
      </c>
      <c r="H1055" s="90">
        <v>568.16</v>
      </c>
      <c r="I1055" s="13">
        <f t="shared" si="34"/>
        <v>-6791192.5099999998</v>
      </c>
      <c r="J1055" s="11" t="s">
        <v>79</v>
      </c>
      <c r="K1055" s="11" t="s">
        <v>83</v>
      </c>
      <c r="L1055" s="14" t="s">
        <v>1118</v>
      </c>
      <c r="M1055" s="14" t="s">
        <v>81</v>
      </c>
      <c r="N1055" s="14" t="s">
        <v>1128</v>
      </c>
      <c r="O1055" s="14" t="s">
        <v>1062</v>
      </c>
      <c r="P1055" s="74"/>
      <c r="Q1055" s="6"/>
    </row>
    <row r="1056" spans="1:17">
      <c r="A1056" s="79">
        <v>43674</v>
      </c>
      <c r="B1056" s="11" t="s">
        <v>137</v>
      </c>
      <c r="C1056" s="11" t="s">
        <v>27</v>
      </c>
      <c r="D1056" s="11" t="s">
        <v>78</v>
      </c>
      <c r="E1056" s="12"/>
      <c r="F1056" s="12">
        <v>500</v>
      </c>
      <c r="G1056" s="90">
        <f t="shared" si="33"/>
        <v>0.88003379329766263</v>
      </c>
      <c r="H1056" s="90">
        <v>568.16</v>
      </c>
      <c r="I1056" s="13">
        <f t="shared" si="34"/>
        <v>-6791692.5099999998</v>
      </c>
      <c r="J1056" s="11" t="s">
        <v>79</v>
      </c>
      <c r="K1056" s="11" t="s">
        <v>83</v>
      </c>
      <c r="L1056" s="14" t="s">
        <v>1118</v>
      </c>
      <c r="M1056" s="14" t="s">
        <v>81</v>
      </c>
      <c r="N1056" s="14" t="s">
        <v>1128</v>
      </c>
      <c r="O1056" s="14" t="s">
        <v>1062</v>
      </c>
      <c r="P1056" s="74"/>
      <c r="Q1056" s="6"/>
    </row>
    <row r="1057" spans="1:17">
      <c r="A1057" s="79">
        <v>43674</v>
      </c>
      <c r="B1057" s="14" t="s">
        <v>194</v>
      </c>
      <c r="C1057" s="11" t="s">
        <v>27</v>
      </c>
      <c r="D1057" s="14" t="s">
        <v>165</v>
      </c>
      <c r="E1057" s="15"/>
      <c r="F1057" s="15">
        <v>2000</v>
      </c>
      <c r="G1057" s="90">
        <f t="shared" si="33"/>
        <v>3.5283325100557477</v>
      </c>
      <c r="H1057" s="90">
        <v>566.84</v>
      </c>
      <c r="I1057" s="13">
        <f t="shared" si="34"/>
        <v>-6793692.5099999998</v>
      </c>
      <c r="J1057" s="14" t="s">
        <v>38</v>
      </c>
      <c r="K1057" s="14" t="s">
        <v>83</v>
      </c>
      <c r="L1057" s="14" t="s">
        <v>1197</v>
      </c>
      <c r="M1057" s="14" t="s">
        <v>81</v>
      </c>
      <c r="N1057" s="14" t="s">
        <v>1128</v>
      </c>
      <c r="O1057" s="14" t="s">
        <v>1062</v>
      </c>
      <c r="P1057" s="74"/>
      <c r="Q1057" s="6"/>
    </row>
    <row r="1058" spans="1:17">
      <c r="A1058" s="79">
        <v>43674</v>
      </c>
      <c r="B1058" s="14" t="s">
        <v>1201</v>
      </c>
      <c r="C1058" s="14" t="s">
        <v>171</v>
      </c>
      <c r="D1058" s="14" t="s">
        <v>172</v>
      </c>
      <c r="E1058" s="15"/>
      <c r="F1058" s="15">
        <v>20000</v>
      </c>
      <c r="G1058" s="90">
        <f t="shared" si="33"/>
        <v>35.283325100557477</v>
      </c>
      <c r="H1058" s="90">
        <v>566.84</v>
      </c>
      <c r="I1058" s="13">
        <f t="shared" si="34"/>
        <v>-6813692.5099999998</v>
      </c>
      <c r="J1058" s="14" t="s">
        <v>38</v>
      </c>
      <c r="K1058" s="14">
        <v>1</v>
      </c>
      <c r="L1058" s="14" t="s">
        <v>1197</v>
      </c>
      <c r="M1058" s="14" t="s">
        <v>81</v>
      </c>
      <c r="N1058" s="14" t="s">
        <v>1128</v>
      </c>
      <c r="O1058" s="14" t="s">
        <v>1063</v>
      </c>
      <c r="P1058" s="74"/>
      <c r="Q1058" s="6"/>
    </row>
    <row r="1059" spans="1:17">
      <c r="A1059" s="79">
        <v>43674</v>
      </c>
      <c r="B1059" s="11" t="s">
        <v>217</v>
      </c>
      <c r="C1059" s="11" t="s">
        <v>27</v>
      </c>
      <c r="D1059" s="11" t="s">
        <v>78</v>
      </c>
      <c r="E1059" s="12"/>
      <c r="F1059" s="12">
        <v>500</v>
      </c>
      <c r="G1059" s="90">
        <f t="shared" si="33"/>
        <v>0.88003379329766263</v>
      </c>
      <c r="H1059" s="90">
        <v>568.16</v>
      </c>
      <c r="I1059" s="13">
        <f t="shared" si="34"/>
        <v>-6814192.5099999998</v>
      </c>
      <c r="J1059" s="11" t="s">
        <v>186</v>
      </c>
      <c r="K1059" s="11" t="s">
        <v>83</v>
      </c>
      <c r="L1059" s="14" t="s">
        <v>1118</v>
      </c>
      <c r="M1059" s="14" t="s">
        <v>81</v>
      </c>
      <c r="N1059" s="14" t="s">
        <v>1128</v>
      </c>
      <c r="O1059" s="14" t="s">
        <v>1062</v>
      </c>
      <c r="P1059" s="74"/>
      <c r="Q1059" s="6"/>
    </row>
    <row r="1060" spans="1:17">
      <c r="A1060" s="79">
        <v>43674</v>
      </c>
      <c r="B1060" s="11" t="s">
        <v>202</v>
      </c>
      <c r="C1060" s="11" t="s">
        <v>27</v>
      </c>
      <c r="D1060" s="11" t="s">
        <v>78</v>
      </c>
      <c r="E1060" s="12"/>
      <c r="F1060" s="12">
        <v>500</v>
      </c>
      <c r="G1060" s="90">
        <f t="shared" si="33"/>
        <v>0.88003379329766263</v>
      </c>
      <c r="H1060" s="90">
        <v>568.16</v>
      </c>
      <c r="I1060" s="13">
        <f t="shared" si="34"/>
        <v>-6814692.5099999998</v>
      </c>
      <c r="J1060" s="11" t="s">
        <v>186</v>
      </c>
      <c r="K1060" s="11" t="s">
        <v>83</v>
      </c>
      <c r="L1060" s="14" t="s">
        <v>1118</v>
      </c>
      <c r="M1060" s="14" t="s">
        <v>81</v>
      </c>
      <c r="N1060" s="14" t="s">
        <v>1128</v>
      </c>
      <c r="O1060" s="14" t="s">
        <v>1062</v>
      </c>
      <c r="P1060" s="74"/>
      <c r="Q1060" s="6"/>
    </row>
    <row r="1061" spans="1:17">
      <c r="A1061" s="79">
        <v>43674</v>
      </c>
      <c r="B1061" s="14" t="s">
        <v>330</v>
      </c>
      <c r="C1061" s="11" t="s">
        <v>27</v>
      </c>
      <c r="D1061" s="14" t="s">
        <v>180</v>
      </c>
      <c r="E1061" s="15"/>
      <c r="F1061" s="15">
        <v>1000</v>
      </c>
      <c r="G1061" s="90">
        <f t="shared" si="33"/>
        <v>1.7600675865953253</v>
      </c>
      <c r="H1061" s="90">
        <v>568.16</v>
      </c>
      <c r="I1061" s="13">
        <f t="shared" si="34"/>
        <v>-6815692.5099999998</v>
      </c>
      <c r="J1061" s="14" t="s">
        <v>179</v>
      </c>
      <c r="K1061" s="14" t="s">
        <v>83</v>
      </c>
      <c r="L1061" s="14" t="s">
        <v>1118</v>
      </c>
      <c r="M1061" s="14" t="s">
        <v>81</v>
      </c>
      <c r="N1061" s="14" t="s">
        <v>1128</v>
      </c>
      <c r="O1061" s="14" t="s">
        <v>1062</v>
      </c>
      <c r="P1061" s="74"/>
      <c r="Q1061" s="6"/>
    </row>
    <row r="1062" spans="1:17">
      <c r="A1062" s="79">
        <v>43674</v>
      </c>
      <c r="B1062" s="14" t="s">
        <v>331</v>
      </c>
      <c r="C1062" s="11" t="s">
        <v>27</v>
      </c>
      <c r="D1062" s="14" t="s">
        <v>180</v>
      </c>
      <c r="E1062" s="15"/>
      <c r="F1062" s="15">
        <v>1000</v>
      </c>
      <c r="G1062" s="90">
        <f t="shared" si="33"/>
        <v>1.7600675865953253</v>
      </c>
      <c r="H1062" s="90">
        <v>568.16</v>
      </c>
      <c r="I1062" s="13">
        <f t="shared" si="34"/>
        <v>-6816692.5099999998</v>
      </c>
      <c r="J1062" s="14" t="s">
        <v>179</v>
      </c>
      <c r="K1062" s="14" t="s">
        <v>83</v>
      </c>
      <c r="L1062" s="14" t="s">
        <v>1118</v>
      </c>
      <c r="M1062" s="14" t="s">
        <v>81</v>
      </c>
      <c r="N1062" s="14" t="s">
        <v>1128</v>
      </c>
      <c r="O1062" s="14" t="s">
        <v>1062</v>
      </c>
      <c r="P1062" s="74"/>
      <c r="Q1062" s="6"/>
    </row>
    <row r="1063" spans="1:17">
      <c r="A1063" s="79">
        <v>43674</v>
      </c>
      <c r="B1063" s="11" t="s">
        <v>484</v>
      </c>
      <c r="C1063" s="11" t="s">
        <v>27</v>
      </c>
      <c r="D1063" s="14" t="s">
        <v>20</v>
      </c>
      <c r="E1063" s="12"/>
      <c r="F1063" s="12">
        <v>2000</v>
      </c>
      <c r="G1063" s="90">
        <f t="shared" si="33"/>
        <v>3.623779239368738</v>
      </c>
      <c r="H1063" s="90">
        <v>551.91</v>
      </c>
      <c r="I1063" s="13">
        <f t="shared" si="34"/>
        <v>-6818692.5099999998</v>
      </c>
      <c r="J1063" s="14" t="s">
        <v>335</v>
      </c>
      <c r="K1063" s="11" t="s">
        <v>83</v>
      </c>
      <c r="L1063" s="14" t="s">
        <v>1117</v>
      </c>
      <c r="M1063" s="14" t="s">
        <v>81</v>
      </c>
      <c r="N1063" s="14" t="s">
        <v>1128</v>
      </c>
      <c r="O1063" s="14" t="s">
        <v>1062</v>
      </c>
      <c r="P1063" s="74"/>
      <c r="Q1063" s="6"/>
    </row>
    <row r="1064" spans="1:17">
      <c r="A1064" s="79">
        <v>43674</v>
      </c>
      <c r="B1064" s="11" t="s">
        <v>485</v>
      </c>
      <c r="C1064" s="11" t="s">
        <v>27</v>
      </c>
      <c r="D1064" s="14" t="s">
        <v>20</v>
      </c>
      <c r="E1064" s="12"/>
      <c r="F1064" s="12">
        <v>2000</v>
      </c>
      <c r="G1064" s="90">
        <f t="shared" si="33"/>
        <v>3.623779239368738</v>
      </c>
      <c r="H1064" s="90">
        <v>551.91</v>
      </c>
      <c r="I1064" s="13">
        <f t="shared" si="34"/>
        <v>-6820692.5099999998</v>
      </c>
      <c r="J1064" s="14" t="s">
        <v>335</v>
      </c>
      <c r="K1064" s="11" t="s">
        <v>83</v>
      </c>
      <c r="L1064" s="14" t="s">
        <v>1117</v>
      </c>
      <c r="M1064" s="14" t="s">
        <v>81</v>
      </c>
      <c r="N1064" s="14" t="s">
        <v>1128</v>
      </c>
      <c r="O1064" s="14" t="s">
        <v>1062</v>
      </c>
      <c r="P1064" s="74"/>
      <c r="Q1064" s="6"/>
    </row>
    <row r="1065" spans="1:17">
      <c r="A1065" s="79">
        <v>43674</v>
      </c>
      <c r="B1065" s="11" t="s">
        <v>486</v>
      </c>
      <c r="C1065" s="11" t="s">
        <v>27</v>
      </c>
      <c r="D1065" s="14" t="s">
        <v>20</v>
      </c>
      <c r="E1065" s="12"/>
      <c r="F1065" s="12">
        <v>2000</v>
      </c>
      <c r="G1065" s="90">
        <f t="shared" si="33"/>
        <v>3.623779239368738</v>
      </c>
      <c r="H1065" s="90">
        <v>551.91</v>
      </c>
      <c r="I1065" s="13">
        <f t="shared" si="34"/>
        <v>-6822692.5099999998</v>
      </c>
      <c r="J1065" s="14" t="s">
        <v>335</v>
      </c>
      <c r="K1065" s="11" t="s">
        <v>83</v>
      </c>
      <c r="L1065" s="14" t="s">
        <v>1117</v>
      </c>
      <c r="M1065" s="14" t="s">
        <v>81</v>
      </c>
      <c r="N1065" s="14" t="s">
        <v>1128</v>
      </c>
      <c r="O1065" s="14" t="s">
        <v>1062</v>
      </c>
      <c r="P1065" s="74"/>
      <c r="Q1065" s="6"/>
    </row>
    <row r="1066" spans="1:17">
      <c r="A1066" s="79">
        <v>43674</v>
      </c>
      <c r="B1066" s="11" t="s">
        <v>572</v>
      </c>
      <c r="C1066" s="11" t="s">
        <v>27</v>
      </c>
      <c r="D1066" s="11" t="s">
        <v>78</v>
      </c>
      <c r="E1066" s="17"/>
      <c r="F1066" s="17">
        <v>2000</v>
      </c>
      <c r="G1066" s="90">
        <f t="shared" si="33"/>
        <v>3.5201351731906505</v>
      </c>
      <c r="H1066" s="90">
        <v>568.16</v>
      </c>
      <c r="I1066" s="13">
        <f t="shared" si="34"/>
        <v>-6824692.5099999998</v>
      </c>
      <c r="J1066" s="11" t="s">
        <v>187</v>
      </c>
      <c r="K1066" s="14" t="s">
        <v>83</v>
      </c>
      <c r="L1066" s="14" t="s">
        <v>1118</v>
      </c>
      <c r="M1066" s="14" t="s">
        <v>81</v>
      </c>
      <c r="N1066" s="14" t="s">
        <v>1128</v>
      </c>
      <c r="O1066" s="14" t="s">
        <v>1062</v>
      </c>
      <c r="P1066" s="74"/>
      <c r="Q1066" s="6"/>
    </row>
    <row r="1067" spans="1:17">
      <c r="A1067" s="79">
        <v>43674</v>
      </c>
      <c r="B1067" s="11" t="s">
        <v>642</v>
      </c>
      <c r="C1067" s="11" t="s">
        <v>27</v>
      </c>
      <c r="D1067" s="11" t="s">
        <v>78</v>
      </c>
      <c r="E1067" s="12"/>
      <c r="F1067" s="12">
        <v>1000</v>
      </c>
      <c r="G1067" s="90">
        <f t="shared" si="33"/>
        <v>1.7600675865953253</v>
      </c>
      <c r="H1067" s="90">
        <v>568.16</v>
      </c>
      <c r="I1067" s="13">
        <f t="shared" si="34"/>
        <v>-6825692.5099999998</v>
      </c>
      <c r="J1067" s="14" t="s">
        <v>183</v>
      </c>
      <c r="K1067" s="11" t="s">
        <v>83</v>
      </c>
      <c r="L1067" s="14" t="s">
        <v>1118</v>
      </c>
      <c r="M1067" s="14" t="s">
        <v>81</v>
      </c>
      <c r="N1067" s="14" t="s">
        <v>1128</v>
      </c>
      <c r="O1067" s="14" t="s">
        <v>1062</v>
      </c>
      <c r="P1067" s="74"/>
      <c r="Q1067" s="6"/>
    </row>
    <row r="1068" spans="1:17">
      <c r="A1068" s="79">
        <v>43674</v>
      </c>
      <c r="B1068" s="11" t="s">
        <v>643</v>
      </c>
      <c r="C1068" s="11" t="s">
        <v>27</v>
      </c>
      <c r="D1068" s="11" t="s">
        <v>78</v>
      </c>
      <c r="E1068" s="12"/>
      <c r="F1068" s="12">
        <v>1000</v>
      </c>
      <c r="G1068" s="90">
        <f t="shared" si="33"/>
        <v>1.7600675865953253</v>
      </c>
      <c r="H1068" s="90">
        <v>568.16</v>
      </c>
      <c r="I1068" s="13">
        <f t="shared" si="34"/>
        <v>-6826692.5099999998</v>
      </c>
      <c r="J1068" s="14" t="s">
        <v>183</v>
      </c>
      <c r="K1068" s="11" t="s">
        <v>83</v>
      </c>
      <c r="L1068" s="14" t="s">
        <v>1118</v>
      </c>
      <c r="M1068" s="14" t="s">
        <v>81</v>
      </c>
      <c r="N1068" s="14" t="s">
        <v>1128</v>
      </c>
      <c r="O1068" s="14" t="s">
        <v>1062</v>
      </c>
      <c r="P1068" s="74"/>
      <c r="Q1068" s="6"/>
    </row>
    <row r="1069" spans="1:17">
      <c r="A1069" s="79">
        <v>43674</v>
      </c>
      <c r="B1069" s="11" t="s">
        <v>914</v>
      </c>
      <c r="C1069" s="11" t="s">
        <v>27</v>
      </c>
      <c r="D1069" s="14" t="s">
        <v>20</v>
      </c>
      <c r="E1069" s="12"/>
      <c r="F1069" s="12">
        <v>500</v>
      </c>
      <c r="G1069" s="90">
        <f t="shared" si="33"/>
        <v>0.90594480984218451</v>
      </c>
      <c r="H1069" s="90">
        <v>551.91</v>
      </c>
      <c r="I1069" s="13">
        <f t="shared" si="34"/>
        <v>-6827192.5099999998</v>
      </c>
      <c r="J1069" s="11" t="s">
        <v>177</v>
      </c>
      <c r="K1069" s="11" t="s">
        <v>22</v>
      </c>
      <c r="L1069" s="14" t="s">
        <v>1117</v>
      </c>
      <c r="M1069" s="14" t="s">
        <v>81</v>
      </c>
      <c r="N1069" s="14" t="s">
        <v>1128</v>
      </c>
      <c r="O1069" s="14" t="s">
        <v>1062</v>
      </c>
      <c r="P1069" s="74"/>
      <c r="Q1069" s="6"/>
    </row>
    <row r="1070" spans="1:17">
      <c r="A1070" s="79">
        <v>43674</v>
      </c>
      <c r="B1070" s="11" t="s">
        <v>915</v>
      </c>
      <c r="C1070" s="11" t="s">
        <v>27</v>
      </c>
      <c r="D1070" s="14" t="s">
        <v>20</v>
      </c>
      <c r="E1070" s="12"/>
      <c r="F1070" s="12">
        <v>10000</v>
      </c>
      <c r="G1070" s="90">
        <f t="shared" si="33"/>
        <v>18.118896196843689</v>
      </c>
      <c r="H1070" s="90">
        <v>551.91</v>
      </c>
      <c r="I1070" s="13">
        <f t="shared" si="34"/>
        <v>-6837192.5099999998</v>
      </c>
      <c r="J1070" s="11" t="s">
        <v>177</v>
      </c>
      <c r="K1070" s="11" t="s">
        <v>22</v>
      </c>
      <c r="L1070" s="14" t="s">
        <v>1117</v>
      </c>
      <c r="M1070" s="14" t="s">
        <v>81</v>
      </c>
      <c r="N1070" s="14" t="s">
        <v>1128</v>
      </c>
      <c r="O1070" s="14" t="s">
        <v>1062</v>
      </c>
      <c r="P1070" s="74"/>
      <c r="Q1070" s="6"/>
    </row>
    <row r="1071" spans="1:17">
      <c r="A1071" s="79">
        <v>43674</v>
      </c>
      <c r="B1071" s="11" t="s">
        <v>916</v>
      </c>
      <c r="C1071" s="11" t="s">
        <v>27</v>
      </c>
      <c r="D1071" s="14" t="s">
        <v>20</v>
      </c>
      <c r="E1071" s="12"/>
      <c r="F1071" s="12">
        <v>500</v>
      </c>
      <c r="G1071" s="90">
        <f t="shared" si="33"/>
        <v>0.90594480984218451</v>
      </c>
      <c r="H1071" s="90">
        <v>551.91</v>
      </c>
      <c r="I1071" s="13">
        <f t="shared" si="34"/>
        <v>-6837692.5099999998</v>
      </c>
      <c r="J1071" s="11" t="s">
        <v>177</v>
      </c>
      <c r="K1071" s="11" t="s">
        <v>22</v>
      </c>
      <c r="L1071" s="14" t="s">
        <v>1117</v>
      </c>
      <c r="M1071" s="14" t="s">
        <v>81</v>
      </c>
      <c r="N1071" s="14" t="s">
        <v>1128</v>
      </c>
      <c r="O1071" s="14" t="s">
        <v>1062</v>
      </c>
      <c r="P1071" s="74"/>
      <c r="Q1071" s="6"/>
    </row>
    <row r="1072" spans="1:17">
      <c r="A1072" s="79">
        <v>43674</v>
      </c>
      <c r="B1072" s="11" t="s">
        <v>917</v>
      </c>
      <c r="C1072" s="11" t="s">
        <v>27</v>
      </c>
      <c r="D1072" s="14" t="s">
        <v>20</v>
      </c>
      <c r="E1072" s="12"/>
      <c r="F1072" s="12">
        <v>500</v>
      </c>
      <c r="G1072" s="90">
        <f t="shared" si="33"/>
        <v>0.90594480984218451</v>
      </c>
      <c r="H1072" s="90">
        <v>551.91</v>
      </c>
      <c r="I1072" s="13">
        <f t="shared" si="34"/>
        <v>-6838192.5099999998</v>
      </c>
      <c r="J1072" s="11" t="s">
        <v>177</v>
      </c>
      <c r="K1072" s="11" t="s">
        <v>22</v>
      </c>
      <c r="L1072" s="14" t="s">
        <v>1117</v>
      </c>
      <c r="M1072" s="14" t="s">
        <v>81</v>
      </c>
      <c r="N1072" s="14" t="s">
        <v>1128</v>
      </c>
      <c r="O1072" s="14" t="s">
        <v>1062</v>
      </c>
      <c r="P1072" s="74"/>
      <c r="Q1072" s="6"/>
    </row>
    <row r="1073" spans="1:17">
      <c r="A1073" s="79">
        <v>43674</v>
      </c>
      <c r="B1073" s="11" t="s">
        <v>918</v>
      </c>
      <c r="C1073" s="11" t="s">
        <v>27</v>
      </c>
      <c r="D1073" s="14" t="s">
        <v>20</v>
      </c>
      <c r="E1073" s="12"/>
      <c r="F1073" s="12">
        <v>500</v>
      </c>
      <c r="G1073" s="90">
        <f t="shared" si="33"/>
        <v>0.90594480984218451</v>
      </c>
      <c r="H1073" s="90">
        <v>551.91</v>
      </c>
      <c r="I1073" s="13">
        <f t="shared" si="34"/>
        <v>-6838692.5099999998</v>
      </c>
      <c r="J1073" s="11" t="s">
        <v>177</v>
      </c>
      <c r="K1073" s="11" t="s">
        <v>22</v>
      </c>
      <c r="L1073" s="14" t="s">
        <v>1117</v>
      </c>
      <c r="M1073" s="14" t="s">
        <v>81</v>
      </c>
      <c r="N1073" s="14" t="s">
        <v>1128</v>
      </c>
      <c r="O1073" s="14" t="s">
        <v>1062</v>
      </c>
      <c r="P1073" s="74"/>
      <c r="Q1073" s="6"/>
    </row>
    <row r="1074" spans="1:17">
      <c r="A1074" s="79">
        <v>43674</v>
      </c>
      <c r="B1074" s="11" t="s">
        <v>919</v>
      </c>
      <c r="C1074" s="11" t="s">
        <v>27</v>
      </c>
      <c r="D1074" s="14" t="s">
        <v>20</v>
      </c>
      <c r="E1074" s="12"/>
      <c r="F1074" s="12">
        <v>500</v>
      </c>
      <c r="G1074" s="90">
        <f t="shared" si="33"/>
        <v>0.90594480984218451</v>
      </c>
      <c r="H1074" s="90">
        <v>551.91</v>
      </c>
      <c r="I1074" s="13">
        <f t="shared" si="34"/>
        <v>-6839192.5099999998</v>
      </c>
      <c r="J1074" s="11" t="s">
        <v>177</v>
      </c>
      <c r="K1074" s="11" t="s">
        <v>22</v>
      </c>
      <c r="L1074" s="14" t="s">
        <v>1117</v>
      </c>
      <c r="M1074" s="14" t="s">
        <v>81</v>
      </c>
      <c r="N1074" s="14" t="s">
        <v>1128</v>
      </c>
      <c r="O1074" s="14" t="s">
        <v>1062</v>
      </c>
      <c r="P1074" s="74"/>
      <c r="Q1074" s="6"/>
    </row>
    <row r="1075" spans="1:17">
      <c r="A1075" s="79">
        <v>43674</v>
      </c>
      <c r="B1075" s="11" t="s">
        <v>920</v>
      </c>
      <c r="C1075" s="11" t="s">
        <v>27</v>
      </c>
      <c r="D1075" s="14" t="s">
        <v>20</v>
      </c>
      <c r="E1075" s="12"/>
      <c r="F1075" s="12">
        <v>500</v>
      </c>
      <c r="G1075" s="90">
        <f t="shared" si="33"/>
        <v>0.90594480984218451</v>
      </c>
      <c r="H1075" s="90">
        <v>551.91</v>
      </c>
      <c r="I1075" s="13">
        <f t="shared" si="34"/>
        <v>-6839692.5099999998</v>
      </c>
      <c r="J1075" s="11" t="s">
        <v>177</v>
      </c>
      <c r="K1075" s="11" t="s">
        <v>22</v>
      </c>
      <c r="L1075" s="14" t="s">
        <v>1117</v>
      </c>
      <c r="M1075" s="14" t="s">
        <v>81</v>
      </c>
      <c r="N1075" s="14" t="s">
        <v>1128</v>
      </c>
      <c r="O1075" s="14" t="s">
        <v>1062</v>
      </c>
      <c r="P1075" s="74"/>
      <c r="Q1075" s="6"/>
    </row>
    <row r="1076" spans="1:17">
      <c r="A1076" s="79">
        <v>43674</v>
      </c>
      <c r="B1076" s="11" t="s">
        <v>921</v>
      </c>
      <c r="C1076" s="11" t="s">
        <v>27</v>
      </c>
      <c r="D1076" s="14" t="s">
        <v>20</v>
      </c>
      <c r="E1076" s="12"/>
      <c r="F1076" s="12">
        <v>1000</v>
      </c>
      <c r="G1076" s="90">
        <f t="shared" si="33"/>
        <v>1.811889619684369</v>
      </c>
      <c r="H1076" s="90">
        <v>551.91</v>
      </c>
      <c r="I1076" s="13">
        <f t="shared" si="34"/>
        <v>-6840692.5099999998</v>
      </c>
      <c r="J1076" s="11" t="s">
        <v>177</v>
      </c>
      <c r="K1076" s="11" t="s">
        <v>22</v>
      </c>
      <c r="L1076" s="14" t="s">
        <v>1117</v>
      </c>
      <c r="M1076" s="14" t="s">
        <v>81</v>
      </c>
      <c r="N1076" s="14" t="s">
        <v>1128</v>
      </c>
      <c r="O1076" s="14" t="s">
        <v>1062</v>
      </c>
      <c r="P1076" s="74"/>
      <c r="Q1076" s="6"/>
    </row>
    <row r="1077" spans="1:17">
      <c r="A1077" s="79">
        <v>43674</v>
      </c>
      <c r="B1077" s="11" t="s">
        <v>922</v>
      </c>
      <c r="C1077" s="11" t="s">
        <v>801</v>
      </c>
      <c r="D1077" s="14" t="s">
        <v>20</v>
      </c>
      <c r="E1077" s="12"/>
      <c r="F1077" s="12">
        <v>4500</v>
      </c>
      <c r="G1077" s="90">
        <f t="shared" si="33"/>
        <v>8.1535032885796603</v>
      </c>
      <c r="H1077" s="90">
        <v>551.91</v>
      </c>
      <c r="I1077" s="13">
        <f t="shared" si="34"/>
        <v>-6845192.5099999998</v>
      </c>
      <c r="J1077" s="11" t="s">
        <v>177</v>
      </c>
      <c r="K1077" s="11" t="s">
        <v>22</v>
      </c>
      <c r="L1077" s="14" t="s">
        <v>1117</v>
      </c>
      <c r="M1077" s="14" t="s">
        <v>81</v>
      </c>
      <c r="N1077" s="14" t="s">
        <v>1128</v>
      </c>
      <c r="O1077" s="14" t="s">
        <v>1062</v>
      </c>
      <c r="P1077" s="74"/>
      <c r="Q1077" s="6"/>
    </row>
    <row r="1078" spans="1:17">
      <c r="A1078" s="79">
        <v>43674</v>
      </c>
      <c r="B1078" s="11" t="s">
        <v>923</v>
      </c>
      <c r="C1078" s="11" t="s">
        <v>27</v>
      </c>
      <c r="D1078" s="14" t="s">
        <v>20</v>
      </c>
      <c r="E1078" s="12"/>
      <c r="F1078" s="12">
        <v>500</v>
      </c>
      <c r="G1078" s="90">
        <f t="shared" si="33"/>
        <v>0.90594480984218451</v>
      </c>
      <c r="H1078" s="90">
        <v>551.91</v>
      </c>
      <c r="I1078" s="13">
        <f t="shared" si="34"/>
        <v>-6845692.5099999998</v>
      </c>
      <c r="J1078" s="11" t="s">
        <v>177</v>
      </c>
      <c r="K1078" s="11" t="s">
        <v>22</v>
      </c>
      <c r="L1078" s="14" t="s">
        <v>1117</v>
      </c>
      <c r="M1078" s="14" t="s">
        <v>81</v>
      </c>
      <c r="N1078" s="14" t="s">
        <v>1128</v>
      </c>
      <c r="O1078" s="14" t="s">
        <v>1062</v>
      </c>
      <c r="P1078" s="74"/>
      <c r="Q1078" s="6"/>
    </row>
    <row r="1079" spans="1:17">
      <c r="A1079" s="79">
        <v>43674</v>
      </c>
      <c r="B1079" s="11" t="s">
        <v>1106</v>
      </c>
      <c r="C1079" s="11" t="s">
        <v>119</v>
      </c>
      <c r="D1079" s="14" t="s">
        <v>20</v>
      </c>
      <c r="E1079" s="12"/>
      <c r="F1079" s="12">
        <v>15000</v>
      </c>
      <c r="G1079" s="90">
        <f t="shared" si="33"/>
        <v>27.178344295265536</v>
      </c>
      <c r="H1079" s="90">
        <v>551.91</v>
      </c>
      <c r="I1079" s="13">
        <f t="shared" si="34"/>
        <v>-6860692.5099999998</v>
      </c>
      <c r="J1079" s="11" t="s">
        <v>177</v>
      </c>
      <c r="K1079" s="11">
        <v>68</v>
      </c>
      <c r="L1079" s="14" t="s">
        <v>1117</v>
      </c>
      <c r="M1079" s="14" t="s">
        <v>81</v>
      </c>
      <c r="N1079" s="14" t="s">
        <v>1128</v>
      </c>
      <c r="O1079" s="14" t="s">
        <v>1063</v>
      </c>
      <c r="P1079" s="74"/>
      <c r="Q1079" s="6"/>
    </row>
    <row r="1080" spans="1:17">
      <c r="A1080" s="79">
        <v>43675</v>
      </c>
      <c r="B1080" s="11" t="s">
        <v>70</v>
      </c>
      <c r="C1080" s="11" t="s">
        <v>27</v>
      </c>
      <c r="D1080" s="14" t="s">
        <v>20</v>
      </c>
      <c r="E1080" s="12"/>
      <c r="F1080" s="12">
        <v>2700</v>
      </c>
      <c r="G1080" s="90">
        <f t="shared" si="33"/>
        <v>4.8921019731477964</v>
      </c>
      <c r="H1080" s="90">
        <v>551.91</v>
      </c>
      <c r="I1080" s="13">
        <f t="shared" si="34"/>
        <v>-6863392.5099999998</v>
      </c>
      <c r="J1080" s="14" t="s">
        <v>21</v>
      </c>
      <c r="K1080" s="11" t="s">
        <v>22</v>
      </c>
      <c r="L1080" s="14" t="s">
        <v>1117</v>
      </c>
      <c r="M1080" s="14" t="s">
        <v>81</v>
      </c>
      <c r="N1080" s="14" t="s">
        <v>1128</v>
      </c>
      <c r="O1080" s="14" t="s">
        <v>1062</v>
      </c>
      <c r="P1080" s="74"/>
      <c r="Q1080" s="6"/>
    </row>
    <row r="1081" spans="1:17">
      <c r="A1081" s="79">
        <v>43675</v>
      </c>
      <c r="B1081" s="11" t="s">
        <v>138</v>
      </c>
      <c r="C1081" s="11" t="s">
        <v>27</v>
      </c>
      <c r="D1081" s="11" t="s">
        <v>78</v>
      </c>
      <c r="E1081" s="12"/>
      <c r="F1081" s="12">
        <v>500</v>
      </c>
      <c r="G1081" s="90">
        <f t="shared" si="33"/>
        <v>0.88003379329766263</v>
      </c>
      <c r="H1081" s="90">
        <v>568.16</v>
      </c>
      <c r="I1081" s="13">
        <f t="shared" si="34"/>
        <v>-6863892.5099999998</v>
      </c>
      <c r="J1081" s="11" t="s">
        <v>79</v>
      </c>
      <c r="K1081" s="11" t="s">
        <v>83</v>
      </c>
      <c r="L1081" s="14" t="s">
        <v>1118</v>
      </c>
      <c r="M1081" s="14" t="s">
        <v>81</v>
      </c>
      <c r="N1081" s="14" t="s">
        <v>1128</v>
      </c>
      <c r="O1081" s="14" t="s">
        <v>1062</v>
      </c>
      <c r="P1081" s="74"/>
      <c r="Q1081" s="6"/>
    </row>
    <row r="1082" spans="1:17">
      <c r="A1082" s="79">
        <v>43675</v>
      </c>
      <c r="B1082" s="11" t="s">
        <v>139</v>
      </c>
      <c r="C1082" s="11" t="s">
        <v>27</v>
      </c>
      <c r="D1082" s="11" t="s">
        <v>78</v>
      </c>
      <c r="E1082" s="12"/>
      <c r="F1082" s="12">
        <v>500</v>
      </c>
      <c r="G1082" s="90">
        <f t="shared" si="33"/>
        <v>0.88003379329766263</v>
      </c>
      <c r="H1082" s="90">
        <v>568.16</v>
      </c>
      <c r="I1082" s="13">
        <f t="shared" si="34"/>
        <v>-6864392.5099999998</v>
      </c>
      <c r="J1082" s="11" t="s">
        <v>79</v>
      </c>
      <c r="K1082" s="11" t="s">
        <v>83</v>
      </c>
      <c r="L1082" s="14" t="s">
        <v>1118</v>
      </c>
      <c r="M1082" s="14" t="s">
        <v>81</v>
      </c>
      <c r="N1082" s="14" t="s">
        <v>1128</v>
      </c>
      <c r="O1082" s="14" t="s">
        <v>1062</v>
      </c>
      <c r="P1082" s="74"/>
      <c r="Q1082" s="6"/>
    </row>
    <row r="1083" spans="1:17">
      <c r="A1083" s="79">
        <v>43675</v>
      </c>
      <c r="B1083" s="11" t="s">
        <v>140</v>
      </c>
      <c r="C1083" s="11" t="s">
        <v>27</v>
      </c>
      <c r="D1083" s="11" t="s">
        <v>78</v>
      </c>
      <c r="E1083" s="12"/>
      <c r="F1083" s="12">
        <v>500</v>
      </c>
      <c r="G1083" s="90">
        <f t="shared" si="33"/>
        <v>0.88003379329766263</v>
      </c>
      <c r="H1083" s="90">
        <v>568.16</v>
      </c>
      <c r="I1083" s="13">
        <f t="shared" si="34"/>
        <v>-6864892.5099999998</v>
      </c>
      <c r="J1083" s="11" t="s">
        <v>79</v>
      </c>
      <c r="K1083" s="11" t="s">
        <v>83</v>
      </c>
      <c r="L1083" s="14" t="s">
        <v>1118</v>
      </c>
      <c r="M1083" s="14" t="s">
        <v>81</v>
      </c>
      <c r="N1083" s="14" t="s">
        <v>1128</v>
      </c>
      <c r="O1083" s="14" t="s">
        <v>1062</v>
      </c>
      <c r="P1083" s="74"/>
      <c r="Q1083" s="6"/>
    </row>
    <row r="1084" spans="1:17">
      <c r="A1084" s="79">
        <v>43675</v>
      </c>
      <c r="B1084" s="11" t="s">
        <v>1124</v>
      </c>
      <c r="C1084" s="11" t="s">
        <v>141</v>
      </c>
      <c r="D1084" s="11" t="s">
        <v>172</v>
      </c>
      <c r="E1084" s="12"/>
      <c r="F1084" s="12">
        <v>500</v>
      </c>
      <c r="G1084" s="90">
        <f t="shared" si="33"/>
        <v>0.88208312751393692</v>
      </c>
      <c r="H1084" s="90">
        <v>566.84</v>
      </c>
      <c r="I1084" s="13">
        <f t="shared" si="34"/>
        <v>-6865392.5099999998</v>
      </c>
      <c r="J1084" s="11" t="s">
        <v>79</v>
      </c>
      <c r="K1084" s="11" t="s">
        <v>83</v>
      </c>
      <c r="L1084" s="14" t="s">
        <v>1197</v>
      </c>
      <c r="M1084" s="14" t="s">
        <v>81</v>
      </c>
      <c r="N1084" s="14" t="s">
        <v>1128</v>
      </c>
      <c r="O1084" s="14" t="s">
        <v>1062</v>
      </c>
      <c r="P1084" s="74"/>
      <c r="Q1084" s="6"/>
    </row>
    <row r="1085" spans="1:17">
      <c r="A1085" s="79">
        <v>43675</v>
      </c>
      <c r="B1085" s="11" t="s">
        <v>142</v>
      </c>
      <c r="C1085" s="11" t="s">
        <v>27</v>
      </c>
      <c r="D1085" s="11" t="s">
        <v>78</v>
      </c>
      <c r="E1085" s="12"/>
      <c r="F1085" s="12">
        <v>500</v>
      </c>
      <c r="G1085" s="90">
        <f t="shared" si="33"/>
        <v>0.88003379329766263</v>
      </c>
      <c r="H1085" s="90">
        <v>568.16</v>
      </c>
      <c r="I1085" s="13">
        <f t="shared" si="34"/>
        <v>-6865892.5099999998</v>
      </c>
      <c r="J1085" s="11" t="s">
        <v>79</v>
      </c>
      <c r="K1085" s="11" t="s">
        <v>83</v>
      </c>
      <c r="L1085" s="14" t="s">
        <v>1118</v>
      </c>
      <c r="M1085" s="14" t="s">
        <v>81</v>
      </c>
      <c r="N1085" s="14" t="s">
        <v>1128</v>
      </c>
      <c r="O1085" s="14" t="s">
        <v>1062</v>
      </c>
      <c r="P1085" s="74"/>
      <c r="Q1085" s="6"/>
    </row>
    <row r="1086" spans="1:17">
      <c r="A1086" s="79">
        <v>43675</v>
      </c>
      <c r="B1086" s="11" t="s">
        <v>140</v>
      </c>
      <c r="C1086" s="11" t="s">
        <v>27</v>
      </c>
      <c r="D1086" s="11" t="s">
        <v>78</v>
      </c>
      <c r="E1086" s="12"/>
      <c r="F1086" s="12">
        <v>500</v>
      </c>
      <c r="G1086" s="90">
        <f t="shared" si="33"/>
        <v>0.88003379329766263</v>
      </c>
      <c r="H1086" s="90">
        <v>568.16</v>
      </c>
      <c r="I1086" s="13">
        <f t="shared" si="34"/>
        <v>-6866392.5099999998</v>
      </c>
      <c r="J1086" s="11" t="s">
        <v>79</v>
      </c>
      <c r="K1086" s="11" t="s">
        <v>83</v>
      </c>
      <c r="L1086" s="14" t="s">
        <v>1118</v>
      </c>
      <c r="M1086" s="14" t="s">
        <v>81</v>
      </c>
      <c r="N1086" s="14" t="s">
        <v>1128</v>
      </c>
      <c r="O1086" s="14" t="s">
        <v>1062</v>
      </c>
      <c r="P1086" s="74"/>
      <c r="Q1086" s="6"/>
    </row>
    <row r="1087" spans="1:17">
      <c r="A1087" s="79">
        <v>43675</v>
      </c>
      <c r="B1087" s="14" t="s">
        <v>195</v>
      </c>
      <c r="C1087" s="14" t="s">
        <v>171</v>
      </c>
      <c r="D1087" s="14" t="s">
        <v>172</v>
      </c>
      <c r="E1087" s="15"/>
      <c r="F1087" s="15">
        <v>15000</v>
      </c>
      <c r="G1087" s="90">
        <f t="shared" si="33"/>
        <v>26.462493825418107</v>
      </c>
      <c r="H1087" s="90">
        <v>566.84</v>
      </c>
      <c r="I1087" s="13">
        <f t="shared" si="34"/>
        <v>-6881392.5099999998</v>
      </c>
      <c r="J1087" s="14" t="s">
        <v>38</v>
      </c>
      <c r="K1087" s="14">
        <v>156</v>
      </c>
      <c r="L1087" s="14" t="s">
        <v>1197</v>
      </c>
      <c r="M1087" s="14" t="s">
        <v>81</v>
      </c>
      <c r="N1087" s="14" t="s">
        <v>1128</v>
      </c>
      <c r="O1087" s="14" t="s">
        <v>1063</v>
      </c>
      <c r="P1087" s="74"/>
      <c r="Q1087" s="6"/>
    </row>
    <row r="1088" spans="1:17">
      <c r="A1088" s="79">
        <v>43675</v>
      </c>
      <c r="B1088" s="14" t="s">
        <v>197</v>
      </c>
      <c r="C1088" s="14" t="s">
        <v>174</v>
      </c>
      <c r="D1088" s="14" t="s">
        <v>172</v>
      </c>
      <c r="E1088" s="15"/>
      <c r="F1088" s="15">
        <v>1000</v>
      </c>
      <c r="G1088" s="90">
        <f t="shared" si="33"/>
        <v>1.7641662550278738</v>
      </c>
      <c r="H1088" s="90">
        <v>566.84</v>
      </c>
      <c r="I1088" s="13">
        <f t="shared" si="34"/>
        <v>-6882392.5099999998</v>
      </c>
      <c r="J1088" s="14" t="s">
        <v>38</v>
      </c>
      <c r="K1088" s="14" t="s">
        <v>1073</v>
      </c>
      <c r="L1088" s="14" t="s">
        <v>1197</v>
      </c>
      <c r="M1088" s="14" t="s">
        <v>81</v>
      </c>
      <c r="N1088" s="14" t="s">
        <v>1128</v>
      </c>
      <c r="O1088" s="14" t="s">
        <v>1063</v>
      </c>
      <c r="P1088" s="74"/>
      <c r="Q1088" s="6"/>
    </row>
    <row r="1089" spans="1:17">
      <c r="A1089" s="79">
        <v>43675</v>
      </c>
      <c r="B1089" s="14" t="s">
        <v>196</v>
      </c>
      <c r="C1089" s="14" t="s">
        <v>174</v>
      </c>
      <c r="D1089" s="14" t="s">
        <v>172</v>
      </c>
      <c r="E1089" s="15"/>
      <c r="F1089" s="15">
        <v>2720</v>
      </c>
      <c r="G1089" s="90">
        <f t="shared" si="33"/>
        <v>4.7985322136758164</v>
      </c>
      <c r="H1089" s="90">
        <v>566.84</v>
      </c>
      <c r="I1089" s="13">
        <f t="shared" si="34"/>
        <v>-6885112.5099999998</v>
      </c>
      <c r="J1089" s="14" t="s">
        <v>38</v>
      </c>
      <c r="K1089" s="14" t="s">
        <v>1104</v>
      </c>
      <c r="L1089" s="14" t="s">
        <v>1197</v>
      </c>
      <c r="M1089" s="14" t="s">
        <v>81</v>
      </c>
      <c r="N1089" s="14" t="s">
        <v>1128</v>
      </c>
      <c r="O1089" s="14" t="s">
        <v>1063</v>
      </c>
      <c r="P1089" s="74"/>
      <c r="Q1089" s="6"/>
    </row>
    <row r="1090" spans="1:17">
      <c r="A1090" s="79">
        <v>43675</v>
      </c>
      <c r="B1090" s="14" t="s">
        <v>189</v>
      </c>
      <c r="C1090" s="14" t="s">
        <v>174</v>
      </c>
      <c r="D1090" s="14" t="s">
        <v>172</v>
      </c>
      <c r="E1090" s="15"/>
      <c r="F1090" s="15">
        <v>1000</v>
      </c>
      <c r="G1090" s="90">
        <f t="shared" si="33"/>
        <v>1.7641662550278738</v>
      </c>
      <c r="H1090" s="90">
        <v>566.84</v>
      </c>
      <c r="I1090" s="13">
        <f t="shared" si="34"/>
        <v>-6886112.5099999998</v>
      </c>
      <c r="J1090" s="14" t="s">
        <v>38</v>
      </c>
      <c r="K1090" s="14" t="s">
        <v>1105</v>
      </c>
      <c r="L1090" s="14" t="s">
        <v>1197</v>
      </c>
      <c r="M1090" s="14" t="s">
        <v>81</v>
      </c>
      <c r="N1090" s="14" t="s">
        <v>1128</v>
      </c>
      <c r="O1090" s="14" t="s">
        <v>1063</v>
      </c>
      <c r="P1090" s="74"/>
      <c r="Q1090" s="6"/>
    </row>
    <row r="1091" spans="1:17">
      <c r="A1091" s="79">
        <v>43675</v>
      </c>
      <c r="B1091" s="11" t="s">
        <v>258</v>
      </c>
      <c r="C1091" s="11" t="s">
        <v>27</v>
      </c>
      <c r="D1091" s="11" t="s">
        <v>78</v>
      </c>
      <c r="E1091" s="12"/>
      <c r="F1091" s="12">
        <v>1500</v>
      </c>
      <c r="G1091" s="90">
        <f t="shared" si="33"/>
        <v>2.6401013798929882</v>
      </c>
      <c r="H1091" s="90">
        <v>568.16</v>
      </c>
      <c r="I1091" s="13">
        <f t="shared" si="34"/>
        <v>-6887612.5099999998</v>
      </c>
      <c r="J1091" s="11" t="s">
        <v>186</v>
      </c>
      <c r="K1091" s="11" t="s">
        <v>83</v>
      </c>
      <c r="L1091" s="14" t="s">
        <v>1118</v>
      </c>
      <c r="M1091" s="14" t="s">
        <v>81</v>
      </c>
      <c r="N1091" s="14" t="s">
        <v>1128</v>
      </c>
      <c r="O1091" s="14" t="s">
        <v>1062</v>
      </c>
      <c r="P1091" s="74"/>
      <c r="Q1091" s="6"/>
    </row>
    <row r="1092" spans="1:17">
      <c r="A1092" s="79">
        <v>43675</v>
      </c>
      <c r="B1092" s="11" t="s">
        <v>259</v>
      </c>
      <c r="C1092" s="11" t="s">
        <v>27</v>
      </c>
      <c r="D1092" s="11" t="s">
        <v>78</v>
      </c>
      <c r="E1092" s="12"/>
      <c r="F1092" s="12">
        <v>1000</v>
      </c>
      <c r="G1092" s="90">
        <f t="shared" si="33"/>
        <v>1.7600675865953253</v>
      </c>
      <c r="H1092" s="90">
        <v>568.16</v>
      </c>
      <c r="I1092" s="13">
        <f t="shared" si="34"/>
        <v>-6888612.5099999998</v>
      </c>
      <c r="J1092" s="11" t="s">
        <v>186</v>
      </c>
      <c r="K1092" s="11" t="s">
        <v>83</v>
      </c>
      <c r="L1092" s="14" t="s">
        <v>1118</v>
      </c>
      <c r="M1092" s="14" t="s">
        <v>81</v>
      </c>
      <c r="N1092" s="14" t="s">
        <v>1128</v>
      </c>
      <c r="O1092" s="14" t="s">
        <v>1062</v>
      </c>
      <c r="P1092" s="74"/>
      <c r="Q1092" s="6"/>
    </row>
    <row r="1093" spans="1:17">
      <c r="A1093" s="79">
        <v>43675</v>
      </c>
      <c r="B1093" s="11" t="s">
        <v>260</v>
      </c>
      <c r="C1093" s="11" t="s">
        <v>27</v>
      </c>
      <c r="D1093" s="11" t="s">
        <v>78</v>
      </c>
      <c r="E1093" s="12"/>
      <c r="F1093" s="12">
        <v>1000</v>
      </c>
      <c r="G1093" s="90">
        <f t="shared" si="33"/>
        <v>1.7600675865953253</v>
      </c>
      <c r="H1093" s="90">
        <v>568.16</v>
      </c>
      <c r="I1093" s="13">
        <f t="shared" si="34"/>
        <v>-6889612.5099999998</v>
      </c>
      <c r="J1093" s="11" t="s">
        <v>186</v>
      </c>
      <c r="K1093" s="11" t="s">
        <v>83</v>
      </c>
      <c r="L1093" s="14" t="s">
        <v>1118</v>
      </c>
      <c r="M1093" s="14" t="s">
        <v>81</v>
      </c>
      <c r="N1093" s="14" t="s">
        <v>1128</v>
      </c>
      <c r="O1093" s="14" t="s">
        <v>1062</v>
      </c>
      <c r="P1093" s="74"/>
      <c r="Q1093" s="6"/>
    </row>
    <row r="1094" spans="1:17">
      <c r="A1094" s="79">
        <v>43675</v>
      </c>
      <c r="B1094" s="11" t="s">
        <v>202</v>
      </c>
      <c r="C1094" s="11" t="s">
        <v>27</v>
      </c>
      <c r="D1094" s="11" t="s">
        <v>78</v>
      </c>
      <c r="E1094" s="12"/>
      <c r="F1094" s="12">
        <v>1000</v>
      </c>
      <c r="G1094" s="90">
        <f t="shared" si="33"/>
        <v>1.7600675865953253</v>
      </c>
      <c r="H1094" s="90">
        <v>568.16</v>
      </c>
      <c r="I1094" s="13">
        <f t="shared" si="34"/>
        <v>-6890612.5099999998</v>
      </c>
      <c r="J1094" s="11" t="s">
        <v>186</v>
      </c>
      <c r="K1094" s="11" t="s">
        <v>83</v>
      </c>
      <c r="L1094" s="14" t="s">
        <v>1118</v>
      </c>
      <c r="M1094" s="14" t="s">
        <v>81</v>
      </c>
      <c r="N1094" s="14" t="s">
        <v>1128</v>
      </c>
      <c r="O1094" s="14" t="s">
        <v>1062</v>
      </c>
      <c r="P1094" s="74"/>
      <c r="Q1094" s="6"/>
    </row>
    <row r="1095" spans="1:17">
      <c r="A1095" s="79">
        <v>43675</v>
      </c>
      <c r="B1095" s="14" t="s">
        <v>332</v>
      </c>
      <c r="C1095" s="11" t="s">
        <v>27</v>
      </c>
      <c r="D1095" s="14" t="s">
        <v>180</v>
      </c>
      <c r="E1095" s="15"/>
      <c r="F1095" s="15">
        <v>1000</v>
      </c>
      <c r="G1095" s="90">
        <f t="shared" si="33"/>
        <v>1.7600675865953253</v>
      </c>
      <c r="H1095" s="90">
        <v>568.16</v>
      </c>
      <c r="I1095" s="13">
        <f t="shared" si="34"/>
        <v>-6891612.5099999998</v>
      </c>
      <c r="J1095" s="14" t="s">
        <v>179</v>
      </c>
      <c r="K1095" s="14" t="s">
        <v>83</v>
      </c>
      <c r="L1095" s="14" t="s">
        <v>1118</v>
      </c>
      <c r="M1095" s="14" t="s">
        <v>81</v>
      </c>
      <c r="N1095" s="14" t="s">
        <v>1128</v>
      </c>
      <c r="O1095" s="14" t="s">
        <v>1062</v>
      </c>
      <c r="P1095" s="74"/>
      <c r="Q1095" s="6"/>
    </row>
    <row r="1096" spans="1:17">
      <c r="A1096" s="79">
        <v>43675</v>
      </c>
      <c r="B1096" s="14" t="s">
        <v>333</v>
      </c>
      <c r="C1096" s="11" t="s">
        <v>141</v>
      </c>
      <c r="D1096" s="11" t="s">
        <v>172</v>
      </c>
      <c r="E1096" s="15"/>
      <c r="F1096" s="15">
        <v>1500</v>
      </c>
      <c r="G1096" s="90">
        <f t="shared" si="33"/>
        <v>2.6462493825418107</v>
      </c>
      <c r="H1096" s="90">
        <v>566.84</v>
      </c>
      <c r="I1096" s="13">
        <f t="shared" si="34"/>
        <v>-6893112.5099999998</v>
      </c>
      <c r="J1096" s="14" t="s">
        <v>179</v>
      </c>
      <c r="K1096" s="14">
        <v>12</v>
      </c>
      <c r="L1096" s="14" t="s">
        <v>1197</v>
      </c>
      <c r="M1096" s="14" t="s">
        <v>81</v>
      </c>
      <c r="N1096" s="14" t="s">
        <v>1128</v>
      </c>
      <c r="O1096" s="14" t="s">
        <v>1063</v>
      </c>
      <c r="P1096" s="74"/>
      <c r="Q1096" s="6"/>
    </row>
    <row r="1097" spans="1:17">
      <c r="A1097" s="79">
        <v>43675</v>
      </c>
      <c r="B1097" s="14" t="s">
        <v>334</v>
      </c>
      <c r="C1097" s="11" t="s">
        <v>27</v>
      </c>
      <c r="D1097" s="14" t="s">
        <v>180</v>
      </c>
      <c r="E1097" s="15"/>
      <c r="F1097" s="15">
        <v>1000</v>
      </c>
      <c r="G1097" s="90">
        <f t="shared" si="33"/>
        <v>1.7600675865953253</v>
      </c>
      <c r="H1097" s="90">
        <v>568.16</v>
      </c>
      <c r="I1097" s="13">
        <f t="shared" si="34"/>
        <v>-6894112.5099999998</v>
      </c>
      <c r="J1097" s="14" t="s">
        <v>179</v>
      </c>
      <c r="K1097" s="14" t="s">
        <v>83</v>
      </c>
      <c r="L1097" s="14" t="s">
        <v>1118</v>
      </c>
      <c r="M1097" s="14" t="s">
        <v>81</v>
      </c>
      <c r="N1097" s="14" t="s">
        <v>1128</v>
      </c>
      <c r="O1097" s="14" t="s">
        <v>1062</v>
      </c>
      <c r="P1097" s="74"/>
      <c r="Q1097" s="6"/>
    </row>
    <row r="1098" spans="1:17">
      <c r="A1098" s="79">
        <v>43675</v>
      </c>
      <c r="B1098" s="14" t="s">
        <v>332</v>
      </c>
      <c r="C1098" s="11" t="s">
        <v>27</v>
      </c>
      <c r="D1098" s="14" t="s">
        <v>180</v>
      </c>
      <c r="E1098" s="15"/>
      <c r="F1098" s="15">
        <v>1000</v>
      </c>
      <c r="G1098" s="90">
        <f t="shared" si="33"/>
        <v>1.7600675865953253</v>
      </c>
      <c r="H1098" s="90">
        <v>568.16</v>
      </c>
      <c r="I1098" s="13">
        <f t="shared" si="34"/>
        <v>-6895112.5099999998</v>
      </c>
      <c r="J1098" s="14" t="s">
        <v>179</v>
      </c>
      <c r="K1098" s="14" t="s">
        <v>83</v>
      </c>
      <c r="L1098" s="14" t="s">
        <v>1118</v>
      </c>
      <c r="M1098" s="14" t="s">
        <v>81</v>
      </c>
      <c r="N1098" s="14" t="s">
        <v>1128</v>
      </c>
      <c r="O1098" s="14" t="s">
        <v>1062</v>
      </c>
      <c r="P1098" s="74"/>
      <c r="Q1098" s="6"/>
    </row>
    <row r="1099" spans="1:17">
      <c r="A1099" s="79">
        <v>43675</v>
      </c>
      <c r="B1099" s="14" t="s">
        <v>334</v>
      </c>
      <c r="C1099" s="11" t="s">
        <v>27</v>
      </c>
      <c r="D1099" s="14" t="s">
        <v>180</v>
      </c>
      <c r="E1099" s="15"/>
      <c r="F1099" s="15">
        <v>1000</v>
      </c>
      <c r="G1099" s="90">
        <f t="shared" si="33"/>
        <v>1.7600675865953253</v>
      </c>
      <c r="H1099" s="90">
        <v>568.16</v>
      </c>
      <c r="I1099" s="13">
        <f t="shared" si="34"/>
        <v>-6896112.5099999998</v>
      </c>
      <c r="J1099" s="14" t="s">
        <v>179</v>
      </c>
      <c r="K1099" s="14" t="s">
        <v>83</v>
      </c>
      <c r="L1099" s="14" t="s">
        <v>1118</v>
      </c>
      <c r="M1099" s="14" t="s">
        <v>81</v>
      </c>
      <c r="N1099" s="14" t="s">
        <v>1128</v>
      </c>
      <c r="O1099" s="14" t="s">
        <v>1062</v>
      </c>
      <c r="P1099" s="74"/>
      <c r="Q1099" s="6"/>
    </row>
    <row r="1100" spans="1:17">
      <c r="A1100" s="79">
        <v>43675</v>
      </c>
      <c r="B1100" s="11" t="s">
        <v>474</v>
      </c>
      <c r="C1100" s="11" t="s">
        <v>27</v>
      </c>
      <c r="D1100" s="14" t="s">
        <v>20</v>
      </c>
      <c r="E1100" s="12"/>
      <c r="F1100" s="12">
        <v>2000</v>
      </c>
      <c r="G1100" s="90">
        <f t="shared" ref="G1100:G1163" si="35">+F1100/H1100</f>
        <v>3.623779239368738</v>
      </c>
      <c r="H1100" s="90">
        <v>551.91</v>
      </c>
      <c r="I1100" s="13">
        <f t="shared" si="34"/>
        <v>-6898112.5099999998</v>
      </c>
      <c r="J1100" s="14" t="s">
        <v>335</v>
      </c>
      <c r="K1100" s="11" t="s">
        <v>83</v>
      </c>
      <c r="L1100" s="14" t="s">
        <v>1117</v>
      </c>
      <c r="M1100" s="14" t="s">
        <v>81</v>
      </c>
      <c r="N1100" s="14" t="s">
        <v>1128</v>
      </c>
      <c r="O1100" s="14" t="s">
        <v>1062</v>
      </c>
      <c r="P1100" s="74"/>
      <c r="Q1100" s="6"/>
    </row>
    <row r="1101" spans="1:17">
      <c r="A1101" s="79">
        <v>43675</v>
      </c>
      <c r="B1101" s="11" t="s">
        <v>487</v>
      </c>
      <c r="C1101" s="11" t="s">
        <v>27</v>
      </c>
      <c r="D1101" s="14" t="s">
        <v>20</v>
      </c>
      <c r="E1101" s="12"/>
      <c r="F1101" s="12">
        <v>2000</v>
      </c>
      <c r="G1101" s="90">
        <f t="shared" si="35"/>
        <v>3.623779239368738</v>
      </c>
      <c r="H1101" s="90">
        <v>551.91</v>
      </c>
      <c r="I1101" s="13">
        <f t="shared" si="34"/>
        <v>-6900112.5099999998</v>
      </c>
      <c r="J1101" s="14" t="s">
        <v>335</v>
      </c>
      <c r="K1101" s="11" t="s">
        <v>83</v>
      </c>
      <c r="L1101" s="14" t="s">
        <v>1117</v>
      </c>
      <c r="M1101" s="14" t="s">
        <v>81</v>
      </c>
      <c r="N1101" s="14" t="s">
        <v>1128</v>
      </c>
      <c r="O1101" s="14" t="s">
        <v>1062</v>
      </c>
      <c r="P1101" s="74"/>
      <c r="Q1101" s="6"/>
    </row>
    <row r="1102" spans="1:17">
      <c r="A1102" s="79">
        <v>43675</v>
      </c>
      <c r="B1102" s="11" t="s">
        <v>488</v>
      </c>
      <c r="C1102" s="11" t="s">
        <v>27</v>
      </c>
      <c r="D1102" s="14" t="s">
        <v>20</v>
      </c>
      <c r="E1102" s="12"/>
      <c r="F1102" s="12">
        <v>2000</v>
      </c>
      <c r="G1102" s="90">
        <f t="shared" si="35"/>
        <v>3.623779239368738</v>
      </c>
      <c r="H1102" s="90">
        <v>551.91</v>
      </c>
      <c r="I1102" s="13">
        <f t="shared" si="34"/>
        <v>-6902112.5099999998</v>
      </c>
      <c r="J1102" s="14" t="s">
        <v>335</v>
      </c>
      <c r="K1102" s="11" t="s">
        <v>83</v>
      </c>
      <c r="L1102" s="14" t="s">
        <v>1117</v>
      </c>
      <c r="M1102" s="14" t="s">
        <v>81</v>
      </c>
      <c r="N1102" s="14" t="s">
        <v>1128</v>
      </c>
      <c r="O1102" s="14" t="s">
        <v>1062</v>
      </c>
      <c r="P1102" s="74"/>
      <c r="Q1102" s="6"/>
    </row>
    <row r="1103" spans="1:17">
      <c r="A1103" s="79">
        <v>43675</v>
      </c>
      <c r="B1103" s="11" t="s">
        <v>489</v>
      </c>
      <c r="C1103" s="11" t="s">
        <v>27</v>
      </c>
      <c r="D1103" s="14" t="s">
        <v>20</v>
      </c>
      <c r="E1103" s="12"/>
      <c r="F1103" s="12">
        <v>2000</v>
      </c>
      <c r="G1103" s="90">
        <f t="shared" si="35"/>
        <v>3.623779239368738</v>
      </c>
      <c r="H1103" s="90">
        <v>551.91</v>
      </c>
      <c r="I1103" s="13">
        <f t="shared" si="34"/>
        <v>-6904112.5099999998</v>
      </c>
      <c r="J1103" s="14" t="s">
        <v>335</v>
      </c>
      <c r="K1103" s="11" t="s">
        <v>83</v>
      </c>
      <c r="L1103" s="14" t="s">
        <v>1117</v>
      </c>
      <c r="M1103" s="14" t="s">
        <v>81</v>
      </c>
      <c r="N1103" s="14" t="s">
        <v>1128</v>
      </c>
      <c r="O1103" s="14" t="s">
        <v>1062</v>
      </c>
      <c r="P1103" s="74"/>
      <c r="Q1103" s="6"/>
    </row>
    <row r="1104" spans="1:17">
      <c r="A1104" s="79">
        <v>43675</v>
      </c>
      <c r="B1104" s="11" t="s">
        <v>437</v>
      </c>
      <c r="C1104" s="11" t="s">
        <v>27</v>
      </c>
      <c r="D1104" s="14" t="s">
        <v>20</v>
      </c>
      <c r="E1104" s="12"/>
      <c r="F1104" s="12">
        <v>1000</v>
      </c>
      <c r="G1104" s="90">
        <f t="shared" si="35"/>
        <v>1.811889619684369</v>
      </c>
      <c r="H1104" s="90">
        <v>551.91</v>
      </c>
      <c r="I1104" s="13">
        <f t="shared" si="34"/>
        <v>-6905112.5099999998</v>
      </c>
      <c r="J1104" s="14" t="s">
        <v>335</v>
      </c>
      <c r="K1104" s="11" t="s">
        <v>83</v>
      </c>
      <c r="L1104" s="14" t="s">
        <v>1117</v>
      </c>
      <c r="M1104" s="14" t="s">
        <v>81</v>
      </c>
      <c r="N1104" s="14" t="s">
        <v>1128</v>
      </c>
      <c r="O1104" s="14" t="s">
        <v>1062</v>
      </c>
      <c r="P1104" s="74"/>
      <c r="Q1104" s="6"/>
    </row>
    <row r="1105" spans="1:17">
      <c r="A1105" s="79">
        <v>43675</v>
      </c>
      <c r="B1105" s="11" t="s">
        <v>573</v>
      </c>
      <c r="C1105" s="11" t="s">
        <v>27</v>
      </c>
      <c r="D1105" s="11" t="s">
        <v>78</v>
      </c>
      <c r="E1105" s="17"/>
      <c r="F1105" s="17">
        <v>2000</v>
      </c>
      <c r="G1105" s="90">
        <f t="shared" si="35"/>
        <v>3.5201351731906505</v>
      </c>
      <c r="H1105" s="90">
        <v>568.16</v>
      </c>
      <c r="I1105" s="13">
        <f t="shared" si="34"/>
        <v>-6907112.5099999998</v>
      </c>
      <c r="J1105" s="11" t="s">
        <v>187</v>
      </c>
      <c r="K1105" s="14" t="s">
        <v>83</v>
      </c>
      <c r="L1105" s="14" t="s">
        <v>1118</v>
      </c>
      <c r="M1105" s="14" t="s">
        <v>81</v>
      </c>
      <c r="N1105" s="14" t="s">
        <v>1128</v>
      </c>
      <c r="O1105" s="14" t="s">
        <v>1062</v>
      </c>
      <c r="P1105" s="74"/>
      <c r="Q1105" s="6"/>
    </row>
    <row r="1106" spans="1:17">
      <c r="A1106" s="79">
        <v>43675</v>
      </c>
      <c r="B1106" s="11" t="s">
        <v>574</v>
      </c>
      <c r="C1106" s="11" t="s">
        <v>1008</v>
      </c>
      <c r="D1106" s="11" t="s">
        <v>78</v>
      </c>
      <c r="E1106" s="17"/>
      <c r="F1106" s="17">
        <v>40000</v>
      </c>
      <c r="G1106" s="90">
        <f t="shared" si="35"/>
        <v>70.402703463813012</v>
      </c>
      <c r="H1106" s="90">
        <v>568.16</v>
      </c>
      <c r="I1106" s="13">
        <f t="shared" si="34"/>
        <v>-6947112.5099999998</v>
      </c>
      <c r="J1106" s="11" t="s">
        <v>187</v>
      </c>
      <c r="K1106" s="14">
        <v>37</v>
      </c>
      <c r="L1106" s="14" t="s">
        <v>1118</v>
      </c>
      <c r="M1106" s="14" t="s">
        <v>81</v>
      </c>
      <c r="N1106" s="14" t="s">
        <v>1128</v>
      </c>
      <c r="O1106" s="14" t="s">
        <v>1063</v>
      </c>
      <c r="P1106" s="74"/>
      <c r="Q1106" s="6"/>
    </row>
    <row r="1107" spans="1:17">
      <c r="A1107" s="79">
        <v>43675</v>
      </c>
      <c r="B1107" s="11" t="s">
        <v>644</v>
      </c>
      <c r="C1107" s="11" t="s">
        <v>27</v>
      </c>
      <c r="D1107" s="11" t="s">
        <v>78</v>
      </c>
      <c r="E1107" s="12"/>
      <c r="F1107" s="12">
        <v>500</v>
      </c>
      <c r="G1107" s="90">
        <f t="shared" si="35"/>
        <v>0.88003379329766263</v>
      </c>
      <c r="H1107" s="90">
        <v>568.16</v>
      </c>
      <c r="I1107" s="13">
        <f t="shared" si="34"/>
        <v>-6947612.5099999998</v>
      </c>
      <c r="J1107" s="14" t="s">
        <v>183</v>
      </c>
      <c r="K1107" s="11" t="s">
        <v>83</v>
      </c>
      <c r="L1107" s="14" t="s">
        <v>1118</v>
      </c>
      <c r="M1107" s="14" t="s">
        <v>81</v>
      </c>
      <c r="N1107" s="14" t="s">
        <v>1128</v>
      </c>
      <c r="O1107" s="14" t="s">
        <v>1062</v>
      </c>
      <c r="P1107" s="74"/>
      <c r="Q1107" s="6"/>
    </row>
    <row r="1108" spans="1:17">
      <c r="A1108" s="79">
        <v>43675</v>
      </c>
      <c r="B1108" s="11" t="s">
        <v>645</v>
      </c>
      <c r="C1108" s="11" t="s">
        <v>27</v>
      </c>
      <c r="D1108" s="11" t="s">
        <v>78</v>
      </c>
      <c r="E1108" s="12"/>
      <c r="F1108" s="12">
        <v>1000</v>
      </c>
      <c r="G1108" s="90">
        <f t="shared" si="35"/>
        <v>1.7600675865953253</v>
      </c>
      <c r="H1108" s="90">
        <v>568.16</v>
      </c>
      <c r="I1108" s="13">
        <f t="shared" si="34"/>
        <v>-6948612.5099999998</v>
      </c>
      <c r="J1108" s="14" t="s">
        <v>183</v>
      </c>
      <c r="K1108" s="11" t="s">
        <v>83</v>
      </c>
      <c r="L1108" s="14" t="s">
        <v>1118</v>
      </c>
      <c r="M1108" s="14" t="s">
        <v>81</v>
      </c>
      <c r="N1108" s="14" t="s">
        <v>1128</v>
      </c>
      <c r="O1108" s="14" t="s">
        <v>1062</v>
      </c>
      <c r="P1108" s="74"/>
      <c r="Q1108" s="6"/>
    </row>
    <row r="1109" spans="1:17">
      <c r="A1109" s="79">
        <v>43675</v>
      </c>
      <c r="B1109" s="11" t="s">
        <v>673</v>
      </c>
      <c r="C1109" s="11" t="s">
        <v>27</v>
      </c>
      <c r="D1109" s="11" t="s">
        <v>78</v>
      </c>
      <c r="E1109" s="16"/>
      <c r="F1109" s="16">
        <v>1500</v>
      </c>
      <c r="G1109" s="90">
        <f t="shared" si="35"/>
        <v>2.6401013798929882</v>
      </c>
      <c r="H1109" s="90">
        <v>568.16</v>
      </c>
      <c r="I1109" s="13">
        <f t="shared" si="34"/>
        <v>-6950112.5099999998</v>
      </c>
      <c r="J1109" s="14" t="s">
        <v>647</v>
      </c>
      <c r="K1109" s="14" t="s">
        <v>83</v>
      </c>
      <c r="L1109" s="14" t="s">
        <v>1118</v>
      </c>
      <c r="M1109" s="14" t="s">
        <v>81</v>
      </c>
      <c r="N1109" s="14" t="s">
        <v>1128</v>
      </c>
      <c r="O1109" s="14" t="s">
        <v>1062</v>
      </c>
      <c r="P1109" s="74"/>
      <c r="Q1109" s="6"/>
    </row>
    <row r="1110" spans="1:17">
      <c r="A1110" s="79">
        <v>43675</v>
      </c>
      <c r="B1110" s="11" t="s">
        <v>666</v>
      </c>
      <c r="C1110" s="11" t="s">
        <v>27</v>
      </c>
      <c r="D1110" s="11" t="s">
        <v>78</v>
      </c>
      <c r="E1110" s="16"/>
      <c r="F1110" s="16">
        <v>2000</v>
      </c>
      <c r="G1110" s="90">
        <f t="shared" si="35"/>
        <v>3.5201351731906505</v>
      </c>
      <c r="H1110" s="90">
        <v>568.16</v>
      </c>
      <c r="I1110" s="13">
        <f t="shared" si="34"/>
        <v>-6952112.5099999998</v>
      </c>
      <c r="J1110" s="14" t="s">
        <v>647</v>
      </c>
      <c r="K1110" s="14" t="s">
        <v>83</v>
      </c>
      <c r="L1110" s="14" t="s">
        <v>1118</v>
      </c>
      <c r="M1110" s="14" t="s">
        <v>81</v>
      </c>
      <c r="N1110" s="14" t="s">
        <v>1128</v>
      </c>
      <c r="O1110" s="14" t="s">
        <v>1062</v>
      </c>
      <c r="P1110" s="74"/>
      <c r="Q1110" s="6"/>
    </row>
    <row r="1111" spans="1:17">
      <c r="A1111" s="79">
        <v>43675</v>
      </c>
      <c r="B1111" s="11" t="s">
        <v>676</v>
      </c>
      <c r="C1111" s="11" t="s">
        <v>27</v>
      </c>
      <c r="D1111" s="11" t="s">
        <v>78</v>
      </c>
      <c r="E1111" s="16"/>
      <c r="F1111" s="16">
        <v>2000</v>
      </c>
      <c r="G1111" s="90">
        <f t="shared" si="35"/>
        <v>3.5201351731906505</v>
      </c>
      <c r="H1111" s="90">
        <v>568.16</v>
      </c>
      <c r="I1111" s="13">
        <f t="shared" si="34"/>
        <v>-6954112.5099999998</v>
      </c>
      <c r="J1111" s="14" t="s">
        <v>647</v>
      </c>
      <c r="K1111" s="14" t="s">
        <v>83</v>
      </c>
      <c r="L1111" s="14" t="s">
        <v>1118</v>
      </c>
      <c r="M1111" s="14" t="s">
        <v>81</v>
      </c>
      <c r="N1111" s="14" t="s">
        <v>1128</v>
      </c>
      <c r="O1111" s="14" t="s">
        <v>1062</v>
      </c>
      <c r="P1111" s="74"/>
      <c r="Q1111" s="6"/>
    </row>
    <row r="1112" spans="1:17">
      <c r="A1112" s="79">
        <v>43675</v>
      </c>
      <c r="B1112" s="11" t="s">
        <v>677</v>
      </c>
      <c r="C1112" s="11" t="s">
        <v>27</v>
      </c>
      <c r="D1112" s="11" t="s">
        <v>78</v>
      </c>
      <c r="E1112" s="16"/>
      <c r="F1112" s="16">
        <v>1000</v>
      </c>
      <c r="G1112" s="90">
        <f t="shared" si="35"/>
        <v>1.7600675865953253</v>
      </c>
      <c r="H1112" s="90">
        <v>568.16</v>
      </c>
      <c r="I1112" s="13">
        <f t="shared" si="34"/>
        <v>-6955112.5099999998</v>
      </c>
      <c r="J1112" s="14" t="s">
        <v>647</v>
      </c>
      <c r="K1112" s="14" t="s">
        <v>83</v>
      </c>
      <c r="L1112" s="14" t="s">
        <v>1118</v>
      </c>
      <c r="M1112" s="14" t="s">
        <v>81</v>
      </c>
      <c r="N1112" s="14" t="s">
        <v>1128</v>
      </c>
      <c r="O1112" s="14" t="s">
        <v>1062</v>
      </c>
      <c r="P1112" s="74"/>
      <c r="Q1112" s="6"/>
    </row>
    <row r="1113" spans="1:17">
      <c r="A1113" s="79">
        <v>43675</v>
      </c>
      <c r="B1113" s="11" t="s">
        <v>678</v>
      </c>
      <c r="C1113" s="11" t="s">
        <v>27</v>
      </c>
      <c r="D1113" s="11" t="s">
        <v>78</v>
      </c>
      <c r="E1113" s="16"/>
      <c r="F1113" s="16">
        <v>1000</v>
      </c>
      <c r="G1113" s="90">
        <f t="shared" si="35"/>
        <v>1.7600675865953253</v>
      </c>
      <c r="H1113" s="90">
        <v>568.16</v>
      </c>
      <c r="I1113" s="13">
        <f t="shared" si="34"/>
        <v>-6956112.5099999998</v>
      </c>
      <c r="J1113" s="14" t="s">
        <v>647</v>
      </c>
      <c r="K1113" s="14" t="s">
        <v>83</v>
      </c>
      <c r="L1113" s="14" t="s">
        <v>1118</v>
      </c>
      <c r="M1113" s="14" t="s">
        <v>81</v>
      </c>
      <c r="N1113" s="14" t="s">
        <v>1128</v>
      </c>
      <c r="O1113" s="14" t="s">
        <v>1062</v>
      </c>
      <c r="P1113" s="74"/>
      <c r="Q1113" s="6"/>
    </row>
    <row r="1114" spans="1:17">
      <c r="A1114" s="79">
        <v>43675</v>
      </c>
      <c r="B1114" s="11" t="s">
        <v>679</v>
      </c>
      <c r="C1114" s="11" t="s">
        <v>27</v>
      </c>
      <c r="D1114" s="11" t="s">
        <v>78</v>
      </c>
      <c r="E1114" s="16"/>
      <c r="F1114" s="16">
        <v>1000</v>
      </c>
      <c r="G1114" s="90">
        <f t="shared" si="35"/>
        <v>1.7600675865953253</v>
      </c>
      <c r="H1114" s="90">
        <v>568.16</v>
      </c>
      <c r="I1114" s="13">
        <f t="shared" ref="I1114:I1177" si="36">I1113+E1114-F1114</f>
        <v>-6957112.5099999998</v>
      </c>
      <c r="J1114" s="14" t="s">
        <v>647</v>
      </c>
      <c r="K1114" s="14" t="s">
        <v>83</v>
      </c>
      <c r="L1114" s="14" t="s">
        <v>1118</v>
      </c>
      <c r="M1114" s="14" t="s">
        <v>81</v>
      </c>
      <c r="N1114" s="14" t="s">
        <v>1128</v>
      </c>
      <c r="O1114" s="14" t="s">
        <v>1062</v>
      </c>
      <c r="P1114" s="74"/>
      <c r="Q1114" s="6"/>
    </row>
    <row r="1115" spans="1:17">
      <c r="A1115" s="79">
        <v>43675</v>
      </c>
      <c r="B1115" s="11" t="s">
        <v>671</v>
      </c>
      <c r="C1115" s="11" t="s">
        <v>27</v>
      </c>
      <c r="D1115" s="11" t="s">
        <v>78</v>
      </c>
      <c r="E1115" s="16"/>
      <c r="F1115" s="16">
        <v>500</v>
      </c>
      <c r="G1115" s="90">
        <f t="shared" si="35"/>
        <v>0.88003379329766263</v>
      </c>
      <c r="H1115" s="90">
        <v>568.16</v>
      </c>
      <c r="I1115" s="13">
        <f t="shared" si="36"/>
        <v>-6957612.5099999998</v>
      </c>
      <c r="J1115" s="14" t="s">
        <v>647</v>
      </c>
      <c r="K1115" s="14" t="s">
        <v>83</v>
      </c>
      <c r="L1115" s="14" t="s">
        <v>1118</v>
      </c>
      <c r="M1115" s="14" t="s">
        <v>81</v>
      </c>
      <c r="N1115" s="14" t="s">
        <v>1128</v>
      </c>
      <c r="O1115" s="14" t="s">
        <v>1062</v>
      </c>
      <c r="P1115" s="74"/>
      <c r="Q1115" s="6"/>
    </row>
    <row r="1116" spans="1:17">
      <c r="A1116" s="79">
        <v>43675</v>
      </c>
      <c r="B1116" s="11" t="s">
        <v>672</v>
      </c>
      <c r="C1116" s="11" t="s">
        <v>27</v>
      </c>
      <c r="D1116" s="11" t="s">
        <v>78</v>
      </c>
      <c r="E1116" s="16"/>
      <c r="F1116" s="16">
        <v>500</v>
      </c>
      <c r="G1116" s="90">
        <f t="shared" si="35"/>
        <v>0.88003379329766263</v>
      </c>
      <c r="H1116" s="90">
        <v>568.16</v>
      </c>
      <c r="I1116" s="13">
        <f t="shared" si="36"/>
        <v>-6958112.5099999998</v>
      </c>
      <c r="J1116" s="14" t="s">
        <v>647</v>
      </c>
      <c r="K1116" s="14" t="s">
        <v>83</v>
      </c>
      <c r="L1116" s="14" t="s">
        <v>1118</v>
      </c>
      <c r="M1116" s="14" t="s">
        <v>81</v>
      </c>
      <c r="N1116" s="14" t="s">
        <v>1128</v>
      </c>
      <c r="O1116" s="14" t="s">
        <v>1062</v>
      </c>
      <c r="P1116" s="74"/>
      <c r="Q1116" s="6"/>
    </row>
    <row r="1117" spans="1:17">
      <c r="A1117" s="79">
        <v>43675</v>
      </c>
      <c r="B1117" s="14" t="s">
        <v>684</v>
      </c>
      <c r="C1117" s="11" t="s">
        <v>27</v>
      </c>
      <c r="D1117" s="14" t="s">
        <v>165</v>
      </c>
      <c r="E1117" s="15"/>
      <c r="F1117" s="15">
        <v>2000</v>
      </c>
      <c r="G1117" s="90">
        <f t="shared" si="35"/>
        <v>3.5283325100557477</v>
      </c>
      <c r="H1117" s="90">
        <v>566.84</v>
      </c>
      <c r="I1117" s="13">
        <f t="shared" si="36"/>
        <v>-6960112.5099999998</v>
      </c>
      <c r="J1117" s="14" t="s">
        <v>178</v>
      </c>
      <c r="K1117" s="14" t="s">
        <v>83</v>
      </c>
      <c r="L1117" s="14" t="s">
        <v>1197</v>
      </c>
      <c r="M1117" s="14" t="s">
        <v>81</v>
      </c>
      <c r="N1117" s="14" t="s">
        <v>1128</v>
      </c>
      <c r="O1117" s="14" t="s">
        <v>1062</v>
      </c>
      <c r="P1117" s="74"/>
      <c r="Q1117" s="6"/>
    </row>
    <row r="1118" spans="1:17">
      <c r="A1118" s="79">
        <v>43675</v>
      </c>
      <c r="B1118" s="14" t="s">
        <v>685</v>
      </c>
      <c r="C1118" s="14" t="s">
        <v>170</v>
      </c>
      <c r="D1118" s="14" t="s">
        <v>165</v>
      </c>
      <c r="E1118" s="15"/>
      <c r="F1118" s="15">
        <v>1000</v>
      </c>
      <c r="G1118" s="90">
        <f t="shared" si="35"/>
        <v>1.7641662550278738</v>
      </c>
      <c r="H1118" s="90">
        <v>566.84</v>
      </c>
      <c r="I1118" s="13">
        <f t="shared" si="36"/>
        <v>-6961112.5099999998</v>
      </c>
      <c r="J1118" s="14" t="s">
        <v>178</v>
      </c>
      <c r="K1118" s="14" t="s">
        <v>83</v>
      </c>
      <c r="L1118" s="14" t="s">
        <v>1197</v>
      </c>
      <c r="M1118" s="14" t="s">
        <v>81</v>
      </c>
      <c r="N1118" s="14" t="s">
        <v>1128</v>
      </c>
      <c r="O1118" s="14" t="s">
        <v>1062</v>
      </c>
      <c r="P1118" s="74"/>
      <c r="Q1118" s="6"/>
    </row>
    <row r="1119" spans="1:17">
      <c r="A1119" s="79">
        <v>43675</v>
      </c>
      <c r="B1119" s="11" t="s">
        <v>924</v>
      </c>
      <c r="C1119" s="11" t="s">
        <v>27</v>
      </c>
      <c r="D1119" s="14" t="s">
        <v>20</v>
      </c>
      <c r="E1119" s="12"/>
      <c r="F1119" s="12">
        <v>500</v>
      </c>
      <c r="G1119" s="90">
        <f t="shared" si="35"/>
        <v>0.90594480984218451</v>
      </c>
      <c r="H1119" s="90">
        <v>551.91</v>
      </c>
      <c r="I1119" s="13">
        <f t="shared" si="36"/>
        <v>-6961612.5099999998</v>
      </c>
      <c r="J1119" s="11" t="s">
        <v>177</v>
      </c>
      <c r="K1119" s="11" t="s">
        <v>22</v>
      </c>
      <c r="L1119" s="14" t="s">
        <v>1117</v>
      </c>
      <c r="M1119" s="14" t="s">
        <v>81</v>
      </c>
      <c r="N1119" s="14" t="s">
        <v>1128</v>
      </c>
      <c r="O1119" s="14" t="s">
        <v>1062</v>
      </c>
      <c r="P1119" s="74"/>
      <c r="Q1119" s="6"/>
    </row>
    <row r="1120" spans="1:17">
      <c r="A1120" s="79">
        <v>43675</v>
      </c>
      <c r="B1120" s="11" t="s">
        <v>925</v>
      </c>
      <c r="C1120" s="11" t="s">
        <v>27</v>
      </c>
      <c r="D1120" s="14" t="s">
        <v>20</v>
      </c>
      <c r="E1120" s="12"/>
      <c r="F1120" s="12">
        <v>500</v>
      </c>
      <c r="G1120" s="90">
        <f t="shared" si="35"/>
        <v>0.90594480984218451</v>
      </c>
      <c r="H1120" s="90">
        <v>551.91</v>
      </c>
      <c r="I1120" s="13">
        <f t="shared" si="36"/>
        <v>-6962112.5099999998</v>
      </c>
      <c r="J1120" s="11" t="s">
        <v>177</v>
      </c>
      <c r="K1120" s="11" t="s">
        <v>22</v>
      </c>
      <c r="L1120" s="14" t="s">
        <v>1117</v>
      </c>
      <c r="M1120" s="14" t="s">
        <v>81</v>
      </c>
      <c r="N1120" s="14" t="s">
        <v>1128</v>
      </c>
      <c r="O1120" s="14" t="s">
        <v>1062</v>
      </c>
      <c r="P1120" s="74"/>
      <c r="Q1120" s="6"/>
    </row>
    <row r="1121" spans="1:17">
      <c r="A1121" s="79">
        <v>43675</v>
      </c>
      <c r="B1121" s="11" t="s">
        <v>926</v>
      </c>
      <c r="C1121" s="11" t="s">
        <v>27</v>
      </c>
      <c r="D1121" s="14" t="s">
        <v>20</v>
      </c>
      <c r="E1121" s="12"/>
      <c r="F1121" s="12">
        <v>500</v>
      </c>
      <c r="G1121" s="90">
        <f t="shared" si="35"/>
        <v>0.90594480984218451</v>
      </c>
      <c r="H1121" s="90">
        <v>551.91</v>
      </c>
      <c r="I1121" s="13">
        <f t="shared" si="36"/>
        <v>-6962612.5099999998</v>
      </c>
      <c r="J1121" s="11" t="s">
        <v>177</v>
      </c>
      <c r="K1121" s="11" t="s">
        <v>22</v>
      </c>
      <c r="L1121" s="14" t="s">
        <v>1117</v>
      </c>
      <c r="M1121" s="14" t="s">
        <v>81</v>
      </c>
      <c r="N1121" s="14" t="s">
        <v>1128</v>
      </c>
      <c r="O1121" s="14" t="s">
        <v>1062</v>
      </c>
      <c r="P1121" s="74"/>
      <c r="Q1121" s="6"/>
    </row>
    <row r="1122" spans="1:17">
      <c r="A1122" s="79">
        <v>43675</v>
      </c>
      <c r="B1122" s="11" t="s">
        <v>927</v>
      </c>
      <c r="C1122" s="11" t="s">
        <v>27</v>
      </c>
      <c r="D1122" s="14" t="s">
        <v>20</v>
      </c>
      <c r="E1122" s="12"/>
      <c r="F1122" s="12">
        <v>500</v>
      </c>
      <c r="G1122" s="90">
        <f t="shared" si="35"/>
        <v>0.90594480984218451</v>
      </c>
      <c r="H1122" s="90">
        <v>551.91</v>
      </c>
      <c r="I1122" s="13">
        <f t="shared" si="36"/>
        <v>-6963112.5099999998</v>
      </c>
      <c r="J1122" s="11" t="s">
        <v>177</v>
      </c>
      <c r="K1122" s="11" t="s">
        <v>22</v>
      </c>
      <c r="L1122" s="14" t="s">
        <v>1117</v>
      </c>
      <c r="M1122" s="14" t="s">
        <v>81</v>
      </c>
      <c r="N1122" s="14" t="s">
        <v>1128</v>
      </c>
      <c r="O1122" s="14" t="s">
        <v>1062</v>
      </c>
      <c r="P1122" s="74"/>
      <c r="Q1122" s="6"/>
    </row>
    <row r="1123" spans="1:17">
      <c r="A1123" s="79">
        <v>43675</v>
      </c>
      <c r="B1123" s="11" t="s">
        <v>928</v>
      </c>
      <c r="C1123" s="11" t="s">
        <v>27</v>
      </c>
      <c r="D1123" s="14" t="s">
        <v>20</v>
      </c>
      <c r="E1123" s="12"/>
      <c r="F1123" s="12">
        <v>500</v>
      </c>
      <c r="G1123" s="90">
        <f t="shared" si="35"/>
        <v>0.90594480984218451</v>
      </c>
      <c r="H1123" s="90">
        <v>551.91</v>
      </c>
      <c r="I1123" s="13">
        <f t="shared" si="36"/>
        <v>-6963612.5099999998</v>
      </c>
      <c r="J1123" s="11" t="s">
        <v>177</v>
      </c>
      <c r="K1123" s="11" t="s">
        <v>22</v>
      </c>
      <c r="L1123" s="14" t="s">
        <v>1117</v>
      </c>
      <c r="M1123" s="14" t="s">
        <v>81</v>
      </c>
      <c r="N1123" s="14" t="s">
        <v>1128</v>
      </c>
      <c r="O1123" s="14" t="s">
        <v>1062</v>
      </c>
      <c r="P1123" s="74"/>
      <c r="Q1123" s="6"/>
    </row>
    <row r="1124" spans="1:17">
      <c r="A1124" s="79">
        <v>43675</v>
      </c>
      <c r="B1124" s="11" t="s">
        <v>929</v>
      </c>
      <c r="C1124" s="11" t="s">
        <v>27</v>
      </c>
      <c r="D1124" s="14" t="s">
        <v>20</v>
      </c>
      <c r="E1124" s="12"/>
      <c r="F1124" s="12">
        <v>500</v>
      </c>
      <c r="G1124" s="90">
        <f t="shared" si="35"/>
        <v>0.90594480984218451</v>
      </c>
      <c r="H1124" s="90">
        <v>551.91</v>
      </c>
      <c r="I1124" s="13">
        <f t="shared" si="36"/>
        <v>-6964112.5099999998</v>
      </c>
      <c r="J1124" s="11" t="s">
        <v>177</v>
      </c>
      <c r="K1124" s="11" t="s">
        <v>22</v>
      </c>
      <c r="L1124" s="14" t="s">
        <v>1117</v>
      </c>
      <c r="M1124" s="14" t="s">
        <v>81</v>
      </c>
      <c r="N1124" s="14" t="s">
        <v>1128</v>
      </c>
      <c r="O1124" s="14" t="s">
        <v>1062</v>
      </c>
      <c r="P1124" s="74"/>
      <c r="Q1124" s="6"/>
    </row>
    <row r="1125" spans="1:17">
      <c r="A1125" s="79">
        <v>43675</v>
      </c>
      <c r="B1125" s="11" t="s">
        <v>930</v>
      </c>
      <c r="C1125" s="11" t="s">
        <v>27</v>
      </c>
      <c r="D1125" s="14" t="s">
        <v>20</v>
      </c>
      <c r="E1125" s="12"/>
      <c r="F1125" s="12">
        <v>500</v>
      </c>
      <c r="G1125" s="90">
        <f t="shared" si="35"/>
        <v>0.90594480984218451</v>
      </c>
      <c r="H1125" s="90">
        <v>551.91</v>
      </c>
      <c r="I1125" s="13">
        <f t="shared" si="36"/>
        <v>-6964612.5099999998</v>
      </c>
      <c r="J1125" s="11" t="s">
        <v>177</v>
      </c>
      <c r="K1125" s="11" t="s">
        <v>22</v>
      </c>
      <c r="L1125" s="14" t="s">
        <v>1117</v>
      </c>
      <c r="M1125" s="14" t="s">
        <v>81</v>
      </c>
      <c r="N1125" s="14" t="s">
        <v>1128</v>
      </c>
      <c r="O1125" s="14" t="s">
        <v>1062</v>
      </c>
      <c r="P1125" s="74"/>
      <c r="Q1125" s="6"/>
    </row>
    <row r="1126" spans="1:17">
      <c r="A1126" s="79">
        <v>43676</v>
      </c>
      <c r="B1126" s="11" t="s">
        <v>71</v>
      </c>
      <c r="C1126" s="11" t="s">
        <v>27</v>
      </c>
      <c r="D1126" s="14" t="s">
        <v>20</v>
      </c>
      <c r="E1126" s="12"/>
      <c r="F1126" s="12">
        <v>300</v>
      </c>
      <c r="G1126" s="90">
        <f t="shared" si="35"/>
        <v>0.54356688590531066</v>
      </c>
      <c r="H1126" s="90">
        <v>551.91</v>
      </c>
      <c r="I1126" s="13">
        <f t="shared" si="36"/>
        <v>-6964912.5099999998</v>
      </c>
      <c r="J1126" s="14" t="s">
        <v>21</v>
      </c>
      <c r="K1126" s="11" t="s">
        <v>22</v>
      </c>
      <c r="L1126" s="14" t="s">
        <v>1117</v>
      </c>
      <c r="M1126" s="14" t="s">
        <v>81</v>
      </c>
      <c r="N1126" s="14" t="s">
        <v>1128</v>
      </c>
      <c r="O1126" s="14" t="s">
        <v>1062</v>
      </c>
      <c r="P1126" s="74"/>
      <c r="Q1126" s="6"/>
    </row>
    <row r="1127" spans="1:17">
      <c r="A1127" s="79">
        <v>43676</v>
      </c>
      <c r="B1127" s="11" t="s">
        <v>72</v>
      </c>
      <c r="C1127" s="11" t="s">
        <v>27</v>
      </c>
      <c r="D1127" s="14" t="s">
        <v>20</v>
      </c>
      <c r="E1127" s="12"/>
      <c r="F1127" s="12">
        <v>6000</v>
      </c>
      <c r="G1127" s="90">
        <f t="shared" si="35"/>
        <v>10.871337718106213</v>
      </c>
      <c r="H1127" s="90">
        <v>551.91</v>
      </c>
      <c r="I1127" s="13">
        <f t="shared" si="36"/>
        <v>-6970912.5099999998</v>
      </c>
      <c r="J1127" s="14" t="s">
        <v>21</v>
      </c>
      <c r="K1127" s="11" t="s">
        <v>22</v>
      </c>
      <c r="L1127" s="14" t="s">
        <v>1117</v>
      </c>
      <c r="M1127" s="14" t="s">
        <v>81</v>
      </c>
      <c r="N1127" s="14" t="s">
        <v>1128</v>
      </c>
      <c r="O1127" s="14" t="s">
        <v>1062</v>
      </c>
      <c r="P1127" s="74"/>
      <c r="Q1127" s="6"/>
    </row>
    <row r="1128" spans="1:17">
      <c r="A1128" s="79">
        <v>43676</v>
      </c>
      <c r="B1128" s="11" t="s">
        <v>73</v>
      </c>
      <c r="C1128" s="11" t="s">
        <v>27</v>
      </c>
      <c r="D1128" s="14" t="s">
        <v>20</v>
      </c>
      <c r="E1128" s="12"/>
      <c r="F1128" s="12">
        <v>1000</v>
      </c>
      <c r="G1128" s="90">
        <f t="shared" si="35"/>
        <v>1.811889619684369</v>
      </c>
      <c r="H1128" s="90">
        <v>551.91</v>
      </c>
      <c r="I1128" s="13">
        <f t="shared" si="36"/>
        <v>-6971912.5099999998</v>
      </c>
      <c r="J1128" s="14" t="s">
        <v>21</v>
      </c>
      <c r="K1128" s="11" t="s">
        <v>22</v>
      </c>
      <c r="L1128" s="14" t="s">
        <v>1117</v>
      </c>
      <c r="M1128" s="14" t="s">
        <v>81</v>
      </c>
      <c r="N1128" s="14" t="s">
        <v>1128</v>
      </c>
      <c r="O1128" s="14" t="s">
        <v>1062</v>
      </c>
      <c r="P1128" s="74"/>
      <c r="Q1128" s="6"/>
    </row>
    <row r="1129" spans="1:17">
      <c r="A1129" s="79">
        <v>43676</v>
      </c>
      <c r="B1129" s="11" t="s">
        <v>74</v>
      </c>
      <c r="C1129" s="11" t="s">
        <v>27</v>
      </c>
      <c r="D1129" s="14" t="s">
        <v>20</v>
      </c>
      <c r="E1129" s="12"/>
      <c r="F1129" s="12">
        <v>1000</v>
      </c>
      <c r="G1129" s="90">
        <f t="shared" si="35"/>
        <v>1.811889619684369</v>
      </c>
      <c r="H1129" s="90">
        <v>551.91</v>
      </c>
      <c r="I1129" s="13">
        <f t="shared" si="36"/>
        <v>-6972912.5099999998</v>
      </c>
      <c r="J1129" s="14" t="s">
        <v>21</v>
      </c>
      <c r="K1129" s="11" t="s">
        <v>22</v>
      </c>
      <c r="L1129" s="14" t="s">
        <v>1117</v>
      </c>
      <c r="M1129" s="14" t="s">
        <v>81</v>
      </c>
      <c r="N1129" s="14" t="s">
        <v>1128</v>
      </c>
      <c r="O1129" s="14" t="s">
        <v>1062</v>
      </c>
      <c r="P1129" s="74"/>
      <c r="Q1129" s="6"/>
    </row>
    <row r="1130" spans="1:17">
      <c r="A1130" s="79">
        <v>43676</v>
      </c>
      <c r="B1130" s="11" t="s">
        <v>75</v>
      </c>
      <c r="C1130" s="11" t="s">
        <v>27</v>
      </c>
      <c r="D1130" s="14" t="s">
        <v>20</v>
      </c>
      <c r="E1130" s="12"/>
      <c r="F1130" s="12">
        <v>1000</v>
      </c>
      <c r="G1130" s="90">
        <f t="shared" si="35"/>
        <v>1.811889619684369</v>
      </c>
      <c r="H1130" s="90">
        <v>551.91</v>
      </c>
      <c r="I1130" s="13">
        <f t="shared" si="36"/>
        <v>-6973912.5099999998</v>
      </c>
      <c r="J1130" s="14" t="s">
        <v>21</v>
      </c>
      <c r="K1130" s="11" t="s">
        <v>22</v>
      </c>
      <c r="L1130" s="14" t="s">
        <v>1117</v>
      </c>
      <c r="M1130" s="14" t="s">
        <v>81</v>
      </c>
      <c r="N1130" s="14" t="s">
        <v>1128</v>
      </c>
      <c r="O1130" s="14" t="s">
        <v>1062</v>
      </c>
      <c r="P1130" s="74"/>
      <c r="Q1130" s="6"/>
    </row>
    <row r="1131" spans="1:17">
      <c r="A1131" s="79">
        <v>43676</v>
      </c>
      <c r="B1131" s="11" t="s">
        <v>68</v>
      </c>
      <c r="C1131" s="11" t="s">
        <v>27</v>
      </c>
      <c r="D1131" s="14" t="s">
        <v>20</v>
      </c>
      <c r="E1131" s="12"/>
      <c r="F1131" s="12">
        <v>1000</v>
      </c>
      <c r="G1131" s="90">
        <f t="shared" si="35"/>
        <v>1.811889619684369</v>
      </c>
      <c r="H1131" s="90">
        <v>551.91</v>
      </c>
      <c r="I1131" s="13">
        <f t="shared" si="36"/>
        <v>-6974912.5099999998</v>
      </c>
      <c r="J1131" s="14" t="s">
        <v>21</v>
      </c>
      <c r="K1131" s="11" t="s">
        <v>22</v>
      </c>
      <c r="L1131" s="14" t="s">
        <v>1117</v>
      </c>
      <c r="M1131" s="14" t="s">
        <v>81</v>
      </c>
      <c r="N1131" s="14" t="s">
        <v>1128</v>
      </c>
      <c r="O1131" s="14" t="s">
        <v>1062</v>
      </c>
      <c r="P1131" s="74"/>
      <c r="Q1131" s="6"/>
    </row>
    <row r="1132" spans="1:17">
      <c r="A1132" s="79">
        <v>43676</v>
      </c>
      <c r="B1132" s="11" t="s">
        <v>69</v>
      </c>
      <c r="C1132" s="11" t="s">
        <v>27</v>
      </c>
      <c r="D1132" s="14" t="s">
        <v>20</v>
      </c>
      <c r="E1132" s="12"/>
      <c r="F1132" s="12">
        <v>1000</v>
      </c>
      <c r="G1132" s="90">
        <f t="shared" si="35"/>
        <v>1.811889619684369</v>
      </c>
      <c r="H1132" s="90">
        <v>551.91</v>
      </c>
      <c r="I1132" s="13">
        <f t="shared" si="36"/>
        <v>-6975912.5099999998</v>
      </c>
      <c r="J1132" s="14" t="s">
        <v>21</v>
      </c>
      <c r="K1132" s="11" t="s">
        <v>22</v>
      </c>
      <c r="L1132" s="14" t="s">
        <v>1117</v>
      </c>
      <c r="M1132" s="14" t="s">
        <v>81</v>
      </c>
      <c r="N1132" s="14" t="s">
        <v>1128</v>
      </c>
      <c r="O1132" s="14" t="s">
        <v>1062</v>
      </c>
      <c r="P1132" s="74"/>
      <c r="Q1132" s="6"/>
    </row>
    <row r="1133" spans="1:17">
      <c r="A1133" s="79">
        <v>43676</v>
      </c>
      <c r="B1133" s="11" t="s">
        <v>143</v>
      </c>
      <c r="C1133" s="11" t="s">
        <v>27</v>
      </c>
      <c r="D1133" s="11" t="s">
        <v>78</v>
      </c>
      <c r="E1133" s="12"/>
      <c r="F1133" s="12">
        <v>500</v>
      </c>
      <c r="G1133" s="90">
        <f t="shared" si="35"/>
        <v>0.88003379329766263</v>
      </c>
      <c r="H1133" s="90">
        <v>568.16</v>
      </c>
      <c r="I1133" s="13">
        <f t="shared" si="36"/>
        <v>-6976412.5099999998</v>
      </c>
      <c r="J1133" s="11" t="s">
        <v>79</v>
      </c>
      <c r="K1133" s="11" t="s">
        <v>83</v>
      </c>
      <c r="L1133" s="14" t="s">
        <v>1118</v>
      </c>
      <c r="M1133" s="14" t="s">
        <v>81</v>
      </c>
      <c r="N1133" s="14" t="s">
        <v>1128</v>
      </c>
      <c r="O1133" s="14" t="s">
        <v>1062</v>
      </c>
      <c r="P1133" s="74"/>
      <c r="Q1133" s="6"/>
    </row>
    <row r="1134" spans="1:17">
      <c r="A1134" s="79">
        <v>43676</v>
      </c>
      <c r="B1134" s="11" t="s">
        <v>144</v>
      </c>
      <c r="C1134" s="11" t="s">
        <v>27</v>
      </c>
      <c r="D1134" s="11" t="s">
        <v>78</v>
      </c>
      <c r="E1134" s="12"/>
      <c r="F1134" s="12">
        <v>500</v>
      </c>
      <c r="G1134" s="90">
        <f t="shared" si="35"/>
        <v>0.88003379329766263</v>
      </c>
      <c r="H1134" s="90">
        <v>568.16</v>
      </c>
      <c r="I1134" s="13">
        <f t="shared" si="36"/>
        <v>-6976912.5099999998</v>
      </c>
      <c r="J1134" s="11" t="s">
        <v>79</v>
      </c>
      <c r="K1134" s="11" t="s">
        <v>83</v>
      </c>
      <c r="L1134" s="14" t="s">
        <v>1118</v>
      </c>
      <c r="M1134" s="14" t="s">
        <v>81</v>
      </c>
      <c r="N1134" s="14" t="s">
        <v>1128</v>
      </c>
      <c r="O1134" s="14" t="s">
        <v>1062</v>
      </c>
      <c r="P1134" s="74"/>
      <c r="Q1134" s="6"/>
    </row>
    <row r="1135" spans="1:17">
      <c r="A1135" s="79">
        <v>43676</v>
      </c>
      <c r="B1135" s="11" t="s">
        <v>142</v>
      </c>
      <c r="C1135" s="11" t="s">
        <v>27</v>
      </c>
      <c r="D1135" s="11" t="s">
        <v>78</v>
      </c>
      <c r="E1135" s="12"/>
      <c r="F1135" s="12">
        <v>500</v>
      </c>
      <c r="G1135" s="90">
        <f t="shared" si="35"/>
        <v>0.88003379329766263</v>
      </c>
      <c r="H1135" s="90">
        <v>568.16</v>
      </c>
      <c r="I1135" s="13">
        <f t="shared" si="36"/>
        <v>-6977412.5099999998</v>
      </c>
      <c r="J1135" s="11" t="s">
        <v>79</v>
      </c>
      <c r="K1135" s="11" t="s">
        <v>83</v>
      </c>
      <c r="L1135" s="14" t="s">
        <v>1118</v>
      </c>
      <c r="M1135" s="14" t="s">
        <v>81</v>
      </c>
      <c r="N1135" s="14" t="s">
        <v>1128</v>
      </c>
      <c r="O1135" s="14" t="s">
        <v>1062</v>
      </c>
      <c r="P1135" s="74"/>
      <c r="Q1135" s="6"/>
    </row>
    <row r="1136" spans="1:17">
      <c r="A1136" s="79">
        <v>43676</v>
      </c>
      <c r="B1136" s="11" t="s">
        <v>140</v>
      </c>
      <c r="C1136" s="11" t="s">
        <v>27</v>
      </c>
      <c r="D1136" s="11" t="s">
        <v>78</v>
      </c>
      <c r="E1136" s="12"/>
      <c r="F1136" s="12">
        <v>500</v>
      </c>
      <c r="G1136" s="90">
        <f t="shared" si="35"/>
        <v>0.88003379329766263</v>
      </c>
      <c r="H1136" s="90">
        <v>568.16</v>
      </c>
      <c r="I1136" s="13">
        <f t="shared" si="36"/>
        <v>-6977912.5099999998</v>
      </c>
      <c r="J1136" s="11" t="s">
        <v>79</v>
      </c>
      <c r="K1136" s="11" t="s">
        <v>83</v>
      </c>
      <c r="L1136" s="14" t="s">
        <v>1118</v>
      </c>
      <c r="M1136" s="14" t="s">
        <v>81</v>
      </c>
      <c r="N1136" s="14" t="s">
        <v>1128</v>
      </c>
      <c r="O1136" s="14" t="s">
        <v>1062</v>
      </c>
      <c r="P1136" s="74"/>
      <c r="Q1136" s="6"/>
    </row>
    <row r="1137" spans="1:17">
      <c r="A1137" s="79">
        <v>43676</v>
      </c>
      <c r="B1137" s="11" t="s">
        <v>145</v>
      </c>
      <c r="C1137" s="11" t="s">
        <v>27</v>
      </c>
      <c r="D1137" s="11" t="s">
        <v>78</v>
      </c>
      <c r="E1137" s="12"/>
      <c r="F1137" s="12">
        <v>500</v>
      </c>
      <c r="G1137" s="90">
        <f t="shared" si="35"/>
        <v>0.88003379329766263</v>
      </c>
      <c r="H1137" s="90">
        <v>568.16</v>
      </c>
      <c r="I1137" s="13">
        <f t="shared" si="36"/>
        <v>-6978412.5099999998</v>
      </c>
      <c r="J1137" s="11" t="s">
        <v>79</v>
      </c>
      <c r="K1137" s="11" t="s">
        <v>83</v>
      </c>
      <c r="L1137" s="14" t="s">
        <v>1118</v>
      </c>
      <c r="M1137" s="14" t="s">
        <v>81</v>
      </c>
      <c r="N1137" s="14" t="s">
        <v>1128</v>
      </c>
      <c r="O1137" s="14" t="s">
        <v>1062</v>
      </c>
      <c r="P1137" s="74"/>
      <c r="Q1137" s="6"/>
    </row>
    <row r="1138" spans="1:17">
      <c r="A1138" s="79">
        <v>43676</v>
      </c>
      <c r="B1138" s="11" t="s">
        <v>146</v>
      </c>
      <c r="C1138" s="11" t="s">
        <v>27</v>
      </c>
      <c r="D1138" s="11" t="s">
        <v>78</v>
      </c>
      <c r="E1138" s="12"/>
      <c r="F1138" s="12">
        <v>500</v>
      </c>
      <c r="G1138" s="90">
        <f t="shared" si="35"/>
        <v>0.88003379329766263</v>
      </c>
      <c r="H1138" s="90">
        <v>568.16</v>
      </c>
      <c r="I1138" s="13">
        <f t="shared" si="36"/>
        <v>-6978912.5099999998</v>
      </c>
      <c r="J1138" s="11" t="s">
        <v>79</v>
      </c>
      <c r="K1138" s="11" t="s">
        <v>83</v>
      </c>
      <c r="L1138" s="14" t="s">
        <v>1118</v>
      </c>
      <c r="M1138" s="14" t="s">
        <v>81</v>
      </c>
      <c r="N1138" s="14" t="s">
        <v>1128</v>
      </c>
      <c r="O1138" s="14" t="s">
        <v>1062</v>
      </c>
      <c r="P1138" s="74"/>
      <c r="Q1138" s="6"/>
    </row>
    <row r="1139" spans="1:17">
      <c r="A1139" s="79">
        <v>43676</v>
      </c>
      <c r="B1139" s="11" t="s">
        <v>147</v>
      </c>
      <c r="C1139" s="11" t="s">
        <v>27</v>
      </c>
      <c r="D1139" s="11" t="s">
        <v>78</v>
      </c>
      <c r="E1139" s="12"/>
      <c r="F1139" s="12">
        <v>500</v>
      </c>
      <c r="G1139" s="90">
        <f t="shared" si="35"/>
        <v>0.88003379329766263</v>
      </c>
      <c r="H1139" s="90">
        <v>568.16</v>
      </c>
      <c r="I1139" s="13">
        <f t="shared" si="36"/>
        <v>-6979412.5099999998</v>
      </c>
      <c r="J1139" s="11" t="s">
        <v>79</v>
      </c>
      <c r="K1139" s="11" t="s">
        <v>83</v>
      </c>
      <c r="L1139" s="14" t="s">
        <v>1118</v>
      </c>
      <c r="M1139" s="14" t="s">
        <v>81</v>
      </c>
      <c r="N1139" s="14" t="s">
        <v>1128</v>
      </c>
      <c r="O1139" s="14" t="s">
        <v>1062</v>
      </c>
      <c r="P1139" s="74"/>
      <c r="Q1139" s="6"/>
    </row>
    <row r="1140" spans="1:17">
      <c r="A1140" s="79">
        <v>43676</v>
      </c>
      <c r="B1140" s="11" t="s">
        <v>148</v>
      </c>
      <c r="C1140" s="11" t="s">
        <v>27</v>
      </c>
      <c r="D1140" s="11" t="s">
        <v>78</v>
      </c>
      <c r="E1140" s="12"/>
      <c r="F1140" s="12">
        <v>500</v>
      </c>
      <c r="G1140" s="90">
        <f t="shared" si="35"/>
        <v>0.88003379329766263</v>
      </c>
      <c r="H1140" s="90">
        <v>568.16</v>
      </c>
      <c r="I1140" s="13">
        <f t="shared" si="36"/>
        <v>-6979912.5099999998</v>
      </c>
      <c r="J1140" s="11" t="s">
        <v>79</v>
      </c>
      <c r="K1140" s="11" t="s">
        <v>83</v>
      </c>
      <c r="L1140" s="14" t="s">
        <v>1118</v>
      </c>
      <c r="M1140" s="14" t="s">
        <v>81</v>
      </c>
      <c r="N1140" s="14" t="s">
        <v>1128</v>
      </c>
      <c r="O1140" s="14" t="s">
        <v>1062</v>
      </c>
      <c r="P1140" s="74"/>
      <c r="Q1140" s="6"/>
    </row>
    <row r="1141" spans="1:17">
      <c r="A1141" s="79">
        <v>43676</v>
      </c>
      <c r="B1141" s="11" t="s">
        <v>149</v>
      </c>
      <c r="C1141" s="11" t="s">
        <v>27</v>
      </c>
      <c r="D1141" s="11" t="s">
        <v>78</v>
      </c>
      <c r="E1141" s="12"/>
      <c r="F1141" s="12">
        <v>500</v>
      </c>
      <c r="G1141" s="90">
        <f t="shared" si="35"/>
        <v>0.88003379329766263</v>
      </c>
      <c r="H1141" s="90">
        <v>568.16</v>
      </c>
      <c r="I1141" s="13">
        <f t="shared" si="36"/>
        <v>-6980412.5099999998</v>
      </c>
      <c r="J1141" s="11" t="s">
        <v>79</v>
      </c>
      <c r="K1141" s="11" t="s">
        <v>83</v>
      </c>
      <c r="L1141" s="14" t="s">
        <v>1118</v>
      </c>
      <c r="M1141" s="14" t="s">
        <v>81</v>
      </c>
      <c r="N1141" s="14" t="s">
        <v>1128</v>
      </c>
      <c r="O1141" s="14" t="s">
        <v>1062</v>
      </c>
      <c r="P1141" s="74"/>
      <c r="Q1141" s="6"/>
    </row>
    <row r="1142" spans="1:17">
      <c r="A1142" s="79">
        <v>43676</v>
      </c>
      <c r="B1142" s="11" t="s">
        <v>142</v>
      </c>
      <c r="C1142" s="11" t="s">
        <v>27</v>
      </c>
      <c r="D1142" s="11" t="s">
        <v>78</v>
      </c>
      <c r="E1142" s="12"/>
      <c r="F1142" s="12">
        <v>500</v>
      </c>
      <c r="G1142" s="90">
        <f t="shared" si="35"/>
        <v>0.88003379329766263</v>
      </c>
      <c r="H1142" s="90">
        <v>568.16</v>
      </c>
      <c r="I1142" s="13">
        <f t="shared" si="36"/>
        <v>-6980912.5099999998</v>
      </c>
      <c r="J1142" s="11" t="s">
        <v>79</v>
      </c>
      <c r="K1142" s="11" t="s">
        <v>83</v>
      </c>
      <c r="L1142" s="14" t="s">
        <v>1118</v>
      </c>
      <c r="M1142" s="14" t="s">
        <v>81</v>
      </c>
      <c r="N1142" s="14" t="s">
        <v>1128</v>
      </c>
      <c r="O1142" s="14" t="s">
        <v>1062</v>
      </c>
      <c r="P1142" s="74"/>
      <c r="Q1142" s="6"/>
    </row>
    <row r="1143" spans="1:17">
      <c r="A1143" s="79">
        <v>43676</v>
      </c>
      <c r="B1143" s="11" t="s">
        <v>140</v>
      </c>
      <c r="C1143" s="11" t="s">
        <v>27</v>
      </c>
      <c r="D1143" s="11" t="s">
        <v>78</v>
      </c>
      <c r="E1143" s="12"/>
      <c r="F1143" s="12">
        <v>500</v>
      </c>
      <c r="G1143" s="90">
        <f t="shared" si="35"/>
        <v>0.88003379329766263</v>
      </c>
      <c r="H1143" s="90">
        <v>568.16</v>
      </c>
      <c r="I1143" s="13">
        <f t="shared" si="36"/>
        <v>-6981412.5099999998</v>
      </c>
      <c r="J1143" s="11" t="s">
        <v>79</v>
      </c>
      <c r="K1143" s="11" t="s">
        <v>83</v>
      </c>
      <c r="L1143" s="14" t="s">
        <v>1118</v>
      </c>
      <c r="M1143" s="14" t="s">
        <v>81</v>
      </c>
      <c r="N1143" s="14" t="s">
        <v>1128</v>
      </c>
      <c r="O1143" s="14" t="s">
        <v>1062</v>
      </c>
      <c r="P1143" s="74"/>
      <c r="Q1143" s="6"/>
    </row>
    <row r="1144" spans="1:17">
      <c r="A1144" s="79">
        <v>43676</v>
      </c>
      <c r="B1144" s="11" t="s">
        <v>261</v>
      </c>
      <c r="C1144" s="11" t="s">
        <v>27</v>
      </c>
      <c r="D1144" s="11" t="s">
        <v>78</v>
      </c>
      <c r="E1144" s="12"/>
      <c r="F1144" s="12">
        <v>1000</v>
      </c>
      <c r="G1144" s="90">
        <f t="shared" si="35"/>
        <v>1.7600675865953253</v>
      </c>
      <c r="H1144" s="90">
        <v>568.16</v>
      </c>
      <c r="I1144" s="13">
        <f t="shared" si="36"/>
        <v>-6982412.5099999998</v>
      </c>
      <c r="J1144" s="11" t="s">
        <v>186</v>
      </c>
      <c r="K1144" s="11" t="s">
        <v>83</v>
      </c>
      <c r="L1144" s="14" t="s">
        <v>1118</v>
      </c>
      <c r="M1144" s="14" t="s">
        <v>81</v>
      </c>
      <c r="N1144" s="14" t="s">
        <v>1128</v>
      </c>
      <c r="O1144" s="14" t="s">
        <v>1062</v>
      </c>
      <c r="P1144" s="74"/>
      <c r="Q1144" s="6"/>
    </row>
    <row r="1145" spans="1:17">
      <c r="A1145" s="79">
        <v>43676</v>
      </c>
      <c r="B1145" s="11" t="s">
        <v>262</v>
      </c>
      <c r="C1145" s="11" t="s">
        <v>27</v>
      </c>
      <c r="D1145" s="11" t="s">
        <v>78</v>
      </c>
      <c r="E1145" s="12"/>
      <c r="F1145" s="12">
        <v>1000</v>
      </c>
      <c r="G1145" s="90">
        <f t="shared" si="35"/>
        <v>1.7600675865953253</v>
      </c>
      <c r="H1145" s="90">
        <v>568.16</v>
      </c>
      <c r="I1145" s="13">
        <f t="shared" si="36"/>
        <v>-6983412.5099999998</v>
      </c>
      <c r="J1145" s="11" t="s">
        <v>186</v>
      </c>
      <c r="K1145" s="11" t="s">
        <v>83</v>
      </c>
      <c r="L1145" s="14" t="s">
        <v>1118</v>
      </c>
      <c r="M1145" s="14" t="s">
        <v>81</v>
      </c>
      <c r="N1145" s="14" t="s">
        <v>1128</v>
      </c>
      <c r="O1145" s="14" t="s">
        <v>1062</v>
      </c>
      <c r="P1145" s="74"/>
      <c r="Q1145" s="6"/>
    </row>
    <row r="1146" spans="1:17">
      <c r="A1146" s="79">
        <v>43676</v>
      </c>
      <c r="B1146" s="11" t="s">
        <v>263</v>
      </c>
      <c r="C1146" s="11" t="s">
        <v>27</v>
      </c>
      <c r="D1146" s="11" t="s">
        <v>78</v>
      </c>
      <c r="E1146" s="12"/>
      <c r="F1146" s="12">
        <v>1000</v>
      </c>
      <c r="G1146" s="90">
        <f t="shared" si="35"/>
        <v>1.7600675865953253</v>
      </c>
      <c r="H1146" s="90">
        <v>568.16</v>
      </c>
      <c r="I1146" s="13">
        <f t="shared" si="36"/>
        <v>-6984412.5099999998</v>
      </c>
      <c r="J1146" s="11" t="s">
        <v>186</v>
      </c>
      <c r="K1146" s="11" t="s">
        <v>83</v>
      </c>
      <c r="L1146" s="14" t="s">
        <v>1118</v>
      </c>
      <c r="M1146" s="14" t="s">
        <v>81</v>
      </c>
      <c r="N1146" s="14" t="s">
        <v>1128</v>
      </c>
      <c r="O1146" s="14" t="s">
        <v>1062</v>
      </c>
      <c r="P1146" s="74"/>
      <c r="Q1146" s="6"/>
    </row>
    <row r="1147" spans="1:17">
      <c r="A1147" s="79">
        <v>43676</v>
      </c>
      <c r="B1147" s="11" t="s">
        <v>264</v>
      </c>
      <c r="C1147" s="11" t="s">
        <v>27</v>
      </c>
      <c r="D1147" s="11" t="s">
        <v>78</v>
      </c>
      <c r="E1147" s="12"/>
      <c r="F1147" s="12">
        <v>1000</v>
      </c>
      <c r="G1147" s="90">
        <f t="shared" si="35"/>
        <v>1.7600675865953253</v>
      </c>
      <c r="H1147" s="90">
        <v>568.16</v>
      </c>
      <c r="I1147" s="13">
        <f t="shared" si="36"/>
        <v>-6985412.5099999998</v>
      </c>
      <c r="J1147" s="11" t="s">
        <v>186</v>
      </c>
      <c r="K1147" s="11" t="s">
        <v>83</v>
      </c>
      <c r="L1147" s="14" t="s">
        <v>1118</v>
      </c>
      <c r="M1147" s="14" t="s">
        <v>81</v>
      </c>
      <c r="N1147" s="14" t="s">
        <v>1128</v>
      </c>
      <c r="O1147" s="14" t="s">
        <v>1062</v>
      </c>
      <c r="P1147" s="74"/>
      <c r="Q1147" s="6"/>
    </row>
    <row r="1148" spans="1:17">
      <c r="A1148" s="79">
        <v>43676</v>
      </c>
      <c r="B1148" s="11" t="s">
        <v>265</v>
      </c>
      <c r="C1148" s="11" t="s">
        <v>27</v>
      </c>
      <c r="D1148" s="11" t="s">
        <v>78</v>
      </c>
      <c r="E1148" s="12"/>
      <c r="F1148" s="12">
        <v>1000</v>
      </c>
      <c r="G1148" s="90">
        <f t="shared" si="35"/>
        <v>1.7600675865953253</v>
      </c>
      <c r="H1148" s="90">
        <v>568.16</v>
      </c>
      <c r="I1148" s="13">
        <f t="shared" si="36"/>
        <v>-6986412.5099999998</v>
      </c>
      <c r="J1148" s="11" t="s">
        <v>186</v>
      </c>
      <c r="K1148" s="11" t="s">
        <v>83</v>
      </c>
      <c r="L1148" s="14" t="s">
        <v>1118</v>
      </c>
      <c r="M1148" s="14" t="s">
        <v>81</v>
      </c>
      <c r="N1148" s="14" t="s">
        <v>1128</v>
      </c>
      <c r="O1148" s="14" t="s">
        <v>1062</v>
      </c>
      <c r="P1148" s="74"/>
      <c r="Q1148" s="6"/>
    </row>
    <row r="1149" spans="1:17">
      <c r="A1149" s="79">
        <v>43676</v>
      </c>
      <c r="B1149" s="11" t="s">
        <v>266</v>
      </c>
      <c r="C1149" s="11" t="s">
        <v>27</v>
      </c>
      <c r="D1149" s="11" t="s">
        <v>78</v>
      </c>
      <c r="E1149" s="12"/>
      <c r="F1149" s="12">
        <v>1000</v>
      </c>
      <c r="G1149" s="90">
        <f t="shared" si="35"/>
        <v>1.7600675865953253</v>
      </c>
      <c r="H1149" s="90">
        <v>568.16</v>
      </c>
      <c r="I1149" s="13">
        <f t="shared" si="36"/>
        <v>-6987412.5099999998</v>
      </c>
      <c r="J1149" s="11" t="s">
        <v>186</v>
      </c>
      <c r="K1149" s="11" t="s">
        <v>83</v>
      </c>
      <c r="L1149" s="14" t="s">
        <v>1118</v>
      </c>
      <c r="M1149" s="14" t="s">
        <v>81</v>
      </c>
      <c r="N1149" s="14" t="s">
        <v>1128</v>
      </c>
      <c r="O1149" s="14" t="s">
        <v>1062</v>
      </c>
      <c r="P1149" s="74"/>
      <c r="Q1149" s="6"/>
    </row>
    <row r="1150" spans="1:17">
      <c r="A1150" s="79">
        <v>43676</v>
      </c>
      <c r="B1150" s="11" t="s">
        <v>202</v>
      </c>
      <c r="C1150" s="11" t="s">
        <v>27</v>
      </c>
      <c r="D1150" s="11" t="s">
        <v>78</v>
      </c>
      <c r="E1150" s="12"/>
      <c r="F1150" s="12">
        <v>1000</v>
      </c>
      <c r="G1150" s="90">
        <f t="shared" si="35"/>
        <v>1.7600675865953253</v>
      </c>
      <c r="H1150" s="90">
        <v>568.16</v>
      </c>
      <c r="I1150" s="13">
        <f t="shared" si="36"/>
        <v>-6988412.5099999998</v>
      </c>
      <c r="J1150" s="11" t="s">
        <v>186</v>
      </c>
      <c r="K1150" s="11" t="s">
        <v>83</v>
      </c>
      <c r="L1150" s="14" t="s">
        <v>1118</v>
      </c>
      <c r="M1150" s="14" t="s">
        <v>81</v>
      </c>
      <c r="N1150" s="14" t="s">
        <v>1128</v>
      </c>
      <c r="O1150" s="14" t="s">
        <v>1062</v>
      </c>
      <c r="P1150" s="74"/>
      <c r="Q1150" s="6"/>
    </row>
    <row r="1151" spans="1:17">
      <c r="A1151" s="79">
        <v>43676</v>
      </c>
      <c r="B1151" s="14" t="s">
        <v>318</v>
      </c>
      <c r="C1151" s="11" t="s">
        <v>27</v>
      </c>
      <c r="D1151" s="14" t="s">
        <v>180</v>
      </c>
      <c r="E1151" s="15"/>
      <c r="F1151" s="15">
        <v>1000</v>
      </c>
      <c r="G1151" s="90">
        <f t="shared" si="35"/>
        <v>1.7600675865953253</v>
      </c>
      <c r="H1151" s="90">
        <v>568.16</v>
      </c>
      <c r="I1151" s="13">
        <f t="shared" si="36"/>
        <v>-6989412.5099999998</v>
      </c>
      <c r="J1151" s="14" t="s">
        <v>179</v>
      </c>
      <c r="K1151" s="14" t="s">
        <v>83</v>
      </c>
      <c r="L1151" s="14" t="s">
        <v>1118</v>
      </c>
      <c r="M1151" s="14" t="s">
        <v>81</v>
      </c>
      <c r="N1151" s="14" t="s">
        <v>1128</v>
      </c>
      <c r="O1151" s="14" t="s">
        <v>1062</v>
      </c>
      <c r="P1151" s="74"/>
      <c r="Q1151" s="6"/>
    </row>
    <row r="1152" spans="1:17">
      <c r="A1152" s="79">
        <v>43676</v>
      </c>
      <c r="B1152" s="14" t="s">
        <v>319</v>
      </c>
      <c r="C1152" s="11" t="s">
        <v>27</v>
      </c>
      <c r="D1152" s="14" t="s">
        <v>180</v>
      </c>
      <c r="E1152" s="15"/>
      <c r="F1152" s="15">
        <v>1000</v>
      </c>
      <c r="G1152" s="90">
        <f t="shared" si="35"/>
        <v>1.7600675865953253</v>
      </c>
      <c r="H1152" s="90">
        <v>568.16</v>
      </c>
      <c r="I1152" s="13">
        <f t="shared" si="36"/>
        <v>-6990412.5099999998</v>
      </c>
      <c r="J1152" s="14" t="s">
        <v>179</v>
      </c>
      <c r="K1152" s="14" t="s">
        <v>83</v>
      </c>
      <c r="L1152" s="14" t="s">
        <v>1118</v>
      </c>
      <c r="M1152" s="14" t="s">
        <v>81</v>
      </c>
      <c r="N1152" s="14" t="s">
        <v>1128</v>
      </c>
      <c r="O1152" s="14" t="s">
        <v>1062</v>
      </c>
      <c r="P1152" s="74"/>
      <c r="Q1152" s="6"/>
    </row>
    <row r="1153" spans="1:17">
      <c r="A1153" s="79">
        <v>43676</v>
      </c>
      <c r="B1153" s="14" t="s">
        <v>320</v>
      </c>
      <c r="C1153" s="11" t="s">
        <v>27</v>
      </c>
      <c r="D1153" s="14" t="s">
        <v>180</v>
      </c>
      <c r="E1153" s="15"/>
      <c r="F1153" s="15">
        <v>1000</v>
      </c>
      <c r="G1153" s="90">
        <f t="shared" si="35"/>
        <v>1.7600675865953253</v>
      </c>
      <c r="H1153" s="90">
        <v>568.16</v>
      </c>
      <c r="I1153" s="13">
        <f t="shared" si="36"/>
        <v>-6991412.5099999998</v>
      </c>
      <c r="J1153" s="14" t="s">
        <v>179</v>
      </c>
      <c r="K1153" s="14" t="s">
        <v>83</v>
      </c>
      <c r="L1153" s="14" t="s">
        <v>1118</v>
      </c>
      <c r="M1153" s="14" t="s">
        <v>81</v>
      </c>
      <c r="N1153" s="14" t="s">
        <v>1128</v>
      </c>
      <c r="O1153" s="14" t="s">
        <v>1062</v>
      </c>
      <c r="P1153" s="74"/>
      <c r="Q1153" s="6"/>
    </row>
    <row r="1154" spans="1:17">
      <c r="A1154" s="79">
        <v>43676</v>
      </c>
      <c r="B1154" s="14" t="s">
        <v>321</v>
      </c>
      <c r="C1154" s="11" t="s">
        <v>27</v>
      </c>
      <c r="D1154" s="14" t="s">
        <v>180</v>
      </c>
      <c r="E1154" s="15"/>
      <c r="F1154" s="15">
        <v>1000</v>
      </c>
      <c r="G1154" s="90">
        <f t="shared" si="35"/>
        <v>1.7600675865953253</v>
      </c>
      <c r="H1154" s="90">
        <v>568.16</v>
      </c>
      <c r="I1154" s="13">
        <f t="shared" si="36"/>
        <v>-6992412.5099999998</v>
      </c>
      <c r="J1154" s="14" t="s">
        <v>179</v>
      </c>
      <c r="K1154" s="14" t="s">
        <v>83</v>
      </c>
      <c r="L1154" s="14" t="s">
        <v>1118</v>
      </c>
      <c r="M1154" s="14" t="s">
        <v>81</v>
      </c>
      <c r="N1154" s="14" t="s">
        <v>1128</v>
      </c>
      <c r="O1154" s="14" t="s">
        <v>1062</v>
      </c>
      <c r="P1154" s="74"/>
      <c r="Q1154" s="6"/>
    </row>
    <row r="1155" spans="1:17">
      <c r="A1155" s="79">
        <v>43676</v>
      </c>
      <c r="B1155" s="11" t="s">
        <v>490</v>
      </c>
      <c r="C1155" s="11" t="s">
        <v>27</v>
      </c>
      <c r="D1155" s="14" t="s">
        <v>20</v>
      </c>
      <c r="E1155" s="12"/>
      <c r="F1155" s="12">
        <v>2000</v>
      </c>
      <c r="G1155" s="90">
        <f t="shared" si="35"/>
        <v>3.623779239368738</v>
      </c>
      <c r="H1155" s="90">
        <v>551.91</v>
      </c>
      <c r="I1155" s="13">
        <f t="shared" si="36"/>
        <v>-6994412.5099999998</v>
      </c>
      <c r="J1155" s="14" t="s">
        <v>335</v>
      </c>
      <c r="K1155" s="11" t="s">
        <v>83</v>
      </c>
      <c r="L1155" s="14" t="s">
        <v>1117</v>
      </c>
      <c r="M1155" s="14" t="s">
        <v>81</v>
      </c>
      <c r="N1155" s="14" t="s">
        <v>1128</v>
      </c>
      <c r="O1155" s="14" t="s">
        <v>1062</v>
      </c>
      <c r="P1155" s="74"/>
      <c r="Q1155" s="6"/>
    </row>
    <row r="1156" spans="1:17">
      <c r="A1156" s="79">
        <v>43676</v>
      </c>
      <c r="B1156" s="11" t="s">
        <v>491</v>
      </c>
      <c r="C1156" s="11" t="s">
        <v>27</v>
      </c>
      <c r="D1156" s="14" t="s">
        <v>20</v>
      </c>
      <c r="E1156" s="12"/>
      <c r="F1156" s="12">
        <v>2000</v>
      </c>
      <c r="G1156" s="90">
        <f t="shared" si="35"/>
        <v>3.623779239368738</v>
      </c>
      <c r="H1156" s="90">
        <v>551.91</v>
      </c>
      <c r="I1156" s="13">
        <f t="shared" si="36"/>
        <v>-6996412.5099999998</v>
      </c>
      <c r="J1156" s="14" t="s">
        <v>335</v>
      </c>
      <c r="K1156" s="11" t="s">
        <v>83</v>
      </c>
      <c r="L1156" s="14" t="s">
        <v>1117</v>
      </c>
      <c r="M1156" s="14" t="s">
        <v>81</v>
      </c>
      <c r="N1156" s="14" t="s">
        <v>1128</v>
      </c>
      <c r="O1156" s="14" t="s">
        <v>1062</v>
      </c>
      <c r="P1156" s="74"/>
      <c r="Q1156" s="6"/>
    </row>
    <row r="1157" spans="1:17">
      <c r="A1157" s="79">
        <v>43676</v>
      </c>
      <c r="B1157" s="11" t="s">
        <v>492</v>
      </c>
      <c r="C1157" s="11" t="s">
        <v>27</v>
      </c>
      <c r="D1157" s="14" t="s">
        <v>20</v>
      </c>
      <c r="E1157" s="12"/>
      <c r="F1157" s="12">
        <v>2000</v>
      </c>
      <c r="G1157" s="90">
        <f t="shared" si="35"/>
        <v>3.623779239368738</v>
      </c>
      <c r="H1157" s="90">
        <v>551.91</v>
      </c>
      <c r="I1157" s="13">
        <f t="shared" si="36"/>
        <v>-6998412.5099999998</v>
      </c>
      <c r="J1157" s="14" t="s">
        <v>335</v>
      </c>
      <c r="K1157" s="11" t="s">
        <v>83</v>
      </c>
      <c r="L1157" s="14" t="s">
        <v>1117</v>
      </c>
      <c r="M1157" s="14" t="s">
        <v>81</v>
      </c>
      <c r="N1157" s="14" t="s">
        <v>1128</v>
      </c>
      <c r="O1157" s="14" t="s">
        <v>1062</v>
      </c>
      <c r="P1157" s="74"/>
      <c r="Q1157" s="6"/>
    </row>
    <row r="1158" spans="1:17">
      <c r="A1158" s="79">
        <v>43676</v>
      </c>
      <c r="B1158" s="11" t="s">
        <v>493</v>
      </c>
      <c r="C1158" s="11" t="s">
        <v>27</v>
      </c>
      <c r="D1158" s="14" t="s">
        <v>20</v>
      </c>
      <c r="E1158" s="12"/>
      <c r="F1158" s="12">
        <v>2000</v>
      </c>
      <c r="G1158" s="90">
        <f t="shared" si="35"/>
        <v>3.623779239368738</v>
      </c>
      <c r="H1158" s="90">
        <v>551.91</v>
      </c>
      <c r="I1158" s="13">
        <f t="shared" si="36"/>
        <v>-7000412.5099999998</v>
      </c>
      <c r="J1158" s="14" t="s">
        <v>335</v>
      </c>
      <c r="K1158" s="11" t="s">
        <v>83</v>
      </c>
      <c r="L1158" s="14" t="s">
        <v>1117</v>
      </c>
      <c r="M1158" s="14" t="s">
        <v>81</v>
      </c>
      <c r="N1158" s="14" t="s">
        <v>1128</v>
      </c>
      <c r="O1158" s="14" t="s">
        <v>1062</v>
      </c>
      <c r="P1158" s="74"/>
      <c r="Q1158" s="6"/>
    </row>
    <row r="1159" spans="1:17">
      <c r="A1159" s="79">
        <v>43676</v>
      </c>
      <c r="B1159" s="11" t="s">
        <v>494</v>
      </c>
      <c r="C1159" s="11" t="s">
        <v>27</v>
      </c>
      <c r="D1159" s="14" t="s">
        <v>20</v>
      </c>
      <c r="E1159" s="12"/>
      <c r="F1159" s="12">
        <v>1000</v>
      </c>
      <c r="G1159" s="90">
        <f t="shared" si="35"/>
        <v>1.811889619684369</v>
      </c>
      <c r="H1159" s="90">
        <v>551.91</v>
      </c>
      <c r="I1159" s="13">
        <f t="shared" si="36"/>
        <v>-7001412.5099999998</v>
      </c>
      <c r="J1159" s="14" t="s">
        <v>335</v>
      </c>
      <c r="K1159" s="11" t="s">
        <v>83</v>
      </c>
      <c r="L1159" s="14" t="s">
        <v>1117</v>
      </c>
      <c r="M1159" s="14" t="s">
        <v>81</v>
      </c>
      <c r="N1159" s="14" t="s">
        <v>1128</v>
      </c>
      <c r="O1159" s="14" t="s">
        <v>1062</v>
      </c>
      <c r="P1159" s="74"/>
      <c r="Q1159" s="6"/>
    </row>
    <row r="1160" spans="1:17">
      <c r="A1160" s="79">
        <v>43676</v>
      </c>
      <c r="B1160" s="11" t="s">
        <v>437</v>
      </c>
      <c r="C1160" s="11" t="s">
        <v>27</v>
      </c>
      <c r="D1160" s="14" t="s">
        <v>20</v>
      </c>
      <c r="E1160" s="12"/>
      <c r="F1160" s="12">
        <v>1000</v>
      </c>
      <c r="G1160" s="90">
        <f t="shared" si="35"/>
        <v>1.811889619684369</v>
      </c>
      <c r="H1160" s="90">
        <v>551.91</v>
      </c>
      <c r="I1160" s="13">
        <f t="shared" si="36"/>
        <v>-7002412.5099999998</v>
      </c>
      <c r="J1160" s="14" t="s">
        <v>335</v>
      </c>
      <c r="K1160" s="11" t="s">
        <v>83</v>
      </c>
      <c r="L1160" s="14" t="s">
        <v>1117</v>
      </c>
      <c r="M1160" s="14" t="s">
        <v>81</v>
      </c>
      <c r="N1160" s="14" t="s">
        <v>1128</v>
      </c>
      <c r="O1160" s="14" t="s">
        <v>1062</v>
      </c>
      <c r="P1160" s="74"/>
      <c r="Q1160" s="6"/>
    </row>
    <row r="1161" spans="1:17">
      <c r="A1161" s="79">
        <v>43676</v>
      </c>
      <c r="B1161" s="11" t="s">
        <v>575</v>
      </c>
      <c r="C1161" s="11" t="s">
        <v>27</v>
      </c>
      <c r="D1161" s="11" t="s">
        <v>78</v>
      </c>
      <c r="E1161" s="17"/>
      <c r="F1161" s="17">
        <v>2000</v>
      </c>
      <c r="G1161" s="90">
        <f t="shared" si="35"/>
        <v>3.5201351731906505</v>
      </c>
      <c r="H1161" s="90">
        <v>568.16</v>
      </c>
      <c r="I1161" s="13">
        <f t="shared" si="36"/>
        <v>-7004412.5099999998</v>
      </c>
      <c r="J1161" s="11" t="s">
        <v>187</v>
      </c>
      <c r="K1161" s="14" t="s">
        <v>83</v>
      </c>
      <c r="L1161" s="14" t="s">
        <v>1118</v>
      </c>
      <c r="M1161" s="14" t="s">
        <v>81</v>
      </c>
      <c r="N1161" s="14" t="s">
        <v>1128</v>
      </c>
      <c r="O1161" s="14" t="s">
        <v>1062</v>
      </c>
      <c r="P1161" s="74"/>
      <c r="Q1161" s="6"/>
    </row>
    <row r="1162" spans="1:17">
      <c r="A1162" s="79">
        <v>43676</v>
      </c>
      <c r="B1162" s="11" t="s">
        <v>680</v>
      </c>
      <c r="C1162" s="11" t="s">
        <v>27</v>
      </c>
      <c r="D1162" s="11" t="s">
        <v>78</v>
      </c>
      <c r="E1162" s="16"/>
      <c r="F1162" s="16">
        <v>1000</v>
      </c>
      <c r="G1162" s="90">
        <f t="shared" si="35"/>
        <v>1.7600675865953253</v>
      </c>
      <c r="H1162" s="90">
        <v>568.16</v>
      </c>
      <c r="I1162" s="13">
        <f t="shared" si="36"/>
        <v>-7005412.5099999998</v>
      </c>
      <c r="J1162" s="14" t="s">
        <v>647</v>
      </c>
      <c r="K1162" s="14" t="s">
        <v>83</v>
      </c>
      <c r="L1162" s="14" t="s">
        <v>1118</v>
      </c>
      <c r="M1162" s="14" t="s">
        <v>81</v>
      </c>
      <c r="N1162" s="14" t="s">
        <v>1128</v>
      </c>
      <c r="O1162" s="14" t="s">
        <v>1062</v>
      </c>
      <c r="P1162" s="74"/>
      <c r="Q1162" s="6"/>
    </row>
    <row r="1163" spans="1:17">
      <c r="A1163" s="79">
        <v>43676</v>
      </c>
      <c r="B1163" s="11" t="s">
        <v>681</v>
      </c>
      <c r="C1163" s="11" t="s">
        <v>27</v>
      </c>
      <c r="D1163" s="11" t="s">
        <v>78</v>
      </c>
      <c r="E1163" s="16"/>
      <c r="F1163" s="16">
        <v>1000</v>
      </c>
      <c r="G1163" s="90">
        <f t="shared" si="35"/>
        <v>1.7600675865953253</v>
      </c>
      <c r="H1163" s="90">
        <v>568.16</v>
      </c>
      <c r="I1163" s="13">
        <f t="shared" si="36"/>
        <v>-7006412.5099999998</v>
      </c>
      <c r="J1163" s="14" t="s">
        <v>647</v>
      </c>
      <c r="K1163" s="14" t="s">
        <v>83</v>
      </c>
      <c r="L1163" s="14" t="s">
        <v>1118</v>
      </c>
      <c r="M1163" s="14" t="s">
        <v>81</v>
      </c>
      <c r="N1163" s="14" t="s">
        <v>1128</v>
      </c>
      <c r="O1163" s="14" t="s">
        <v>1062</v>
      </c>
      <c r="P1163" s="74"/>
      <c r="Q1163" s="6"/>
    </row>
    <row r="1164" spans="1:17">
      <c r="A1164" s="79">
        <v>43676</v>
      </c>
      <c r="B1164" s="11" t="s">
        <v>675</v>
      </c>
      <c r="C1164" s="11" t="s">
        <v>27</v>
      </c>
      <c r="D1164" s="11" t="s">
        <v>78</v>
      </c>
      <c r="E1164" s="16"/>
      <c r="F1164" s="16">
        <v>1500</v>
      </c>
      <c r="G1164" s="90">
        <f t="shared" ref="G1164:G1227" si="37">+F1164/H1164</f>
        <v>2.6401013798929882</v>
      </c>
      <c r="H1164" s="90">
        <v>568.16</v>
      </c>
      <c r="I1164" s="13">
        <f t="shared" si="36"/>
        <v>-7007912.5099999998</v>
      </c>
      <c r="J1164" s="14" t="s">
        <v>647</v>
      </c>
      <c r="K1164" s="14" t="s">
        <v>83</v>
      </c>
      <c r="L1164" s="14" t="s">
        <v>1118</v>
      </c>
      <c r="M1164" s="14" t="s">
        <v>81</v>
      </c>
      <c r="N1164" s="14" t="s">
        <v>1128</v>
      </c>
      <c r="O1164" s="14" t="s">
        <v>1062</v>
      </c>
      <c r="P1164" s="74"/>
      <c r="Q1164" s="6"/>
    </row>
    <row r="1165" spans="1:17">
      <c r="A1165" s="79">
        <v>43676</v>
      </c>
      <c r="B1165" s="11" t="s">
        <v>671</v>
      </c>
      <c r="C1165" s="11" t="s">
        <v>27</v>
      </c>
      <c r="D1165" s="11" t="s">
        <v>78</v>
      </c>
      <c r="E1165" s="16"/>
      <c r="F1165" s="16">
        <v>500</v>
      </c>
      <c r="G1165" s="90">
        <f t="shared" si="37"/>
        <v>0.88003379329766263</v>
      </c>
      <c r="H1165" s="90">
        <v>568.16</v>
      </c>
      <c r="I1165" s="13">
        <f t="shared" si="36"/>
        <v>-7008412.5099999998</v>
      </c>
      <c r="J1165" s="14" t="s">
        <v>647</v>
      </c>
      <c r="K1165" s="14" t="s">
        <v>83</v>
      </c>
      <c r="L1165" s="14" t="s">
        <v>1118</v>
      </c>
      <c r="M1165" s="14" t="s">
        <v>81</v>
      </c>
      <c r="N1165" s="14" t="s">
        <v>1128</v>
      </c>
      <c r="O1165" s="14" t="s">
        <v>1062</v>
      </c>
      <c r="P1165" s="74"/>
      <c r="Q1165" s="6"/>
    </row>
    <row r="1166" spans="1:17">
      <c r="A1166" s="79">
        <v>43676</v>
      </c>
      <c r="B1166" s="11" t="s">
        <v>672</v>
      </c>
      <c r="C1166" s="11" t="s">
        <v>27</v>
      </c>
      <c r="D1166" s="11" t="s">
        <v>78</v>
      </c>
      <c r="E1166" s="16"/>
      <c r="F1166" s="16">
        <v>500</v>
      </c>
      <c r="G1166" s="90">
        <f t="shared" si="37"/>
        <v>0.88003379329766263</v>
      </c>
      <c r="H1166" s="90">
        <v>568.16</v>
      </c>
      <c r="I1166" s="13">
        <f t="shared" si="36"/>
        <v>-7008912.5099999998</v>
      </c>
      <c r="J1166" s="14" t="s">
        <v>647</v>
      </c>
      <c r="K1166" s="14" t="s">
        <v>83</v>
      </c>
      <c r="L1166" s="14" t="s">
        <v>1118</v>
      </c>
      <c r="M1166" s="14" t="s">
        <v>81</v>
      </c>
      <c r="N1166" s="14" t="s">
        <v>1128</v>
      </c>
      <c r="O1166" s="14" t="s">
        <v>1062</v>
      </c>
      <c r="P1166" s="74"/>
      <c r="Q1166" s="6"/>
    </row>
    <row r="1167" spans="1:17">
      <c r="A1167" s="79">
        <v>43676</v>
      </c>
      <c r="B1167" s="14" t="s">
        <v>684</v>
      </c>
      <c r="C1167" s="11" t="s">
        <v>27</v>
      </c>
      <c r="D1167" s="14" t="s">
        <v>165</v>
      </c>
      <c r="E1167" s="15"/>
      <c r="F1167" s="15">
        <v>2000</v>
      </c>
      <c r="G1167" s="90">
        <f t="shared" si="37"/>
        <v>3.5283325100557477</v>
      </c>
      <c r="H1167" s="90">
        <v>566.84</v>
      </c>
      <c r="I1167" s="13">
        <f t="shared" si="36"/>
        <v>-7010912.5099999998</v>
      </c>
      <c r="J1167" s="14" t="s">
        <v>178</v>
      </c>
      <c r="K1167" s="14" t="s">
        <v>83</v>
      </c>
      <c r="L1167" s="14" t="s">
        <v>1197</v>
      </c>
      <c r="M1167" s="14" t="s">
        <v>81</v>
      </c>
      <c r="N1167" s="14" t="s">
        <v>1128</v>
      </c>
      <c r="O1167" s="14" t="s">
        <v>1062</v>
      </c>
      <c r="P1167" s="74"/>
      <c r="Q1167" s="6"/>
    </row>
    <row r="1168" spans="1:17">
      <c r="A1168" s="79">
        <v>43676</v>
      </c>
      <c r="B1168" s="14" t="s">
        <v>685</v>
      </c>
      <c r="C1168" s="14" t="s">
        <v>170</v>
      </c>
      <c r="D1168" s="14" t="s">
        <v>165</v>
      </c>
      <c r="E1168" s="15"/>
      <c r="F1168" s="15">
        <v>1000</v>
      </c>
      <c r="G1168" s="90">
        <f t="shared" si="37"/>
        <v>1.7641662550278738</v>
      </c>
      <c r="H1168" s="90">
        <v>566.84</v>
      </c>
      <c r="I1168" s="13">
        <f t="shared" si="36"/>
        <v>-7011912.5099999998</v>
      </c>
      <c r="J1168" s="14" t="s">
        <v>178</v>
      </c>
      <c r="K1168" s="14" t="s">
        <v>83</v>
      </c>
      <c r="L1168" s="14" t="s">
        <v>1197</v>
      </c>
      <c r="M1168" s="14" t="s">
        <v>81</v>
      </c>
      <c r="N1168" s="14" t="s">
        <v>1128</v>
      </c>
      <c r="O1168" s="14" t="s">
        <v>1062</v>
      </c>
      <c r="P1168" s="74"/>
      <c r="Q1168" s="6"/>
    </row>
    <row r="1169" spans="1:17">
      <c r="A1169" s="79">
        <v>43676</v>
      </c>
      <c r="B1169" s="14" t="s">
        <v>697</v>
      </c>
      <c r="C1169" s="11" t="s">
        <v>27</v>
      </c>
      <c r="D1169" s="14" t="s">
        <v>165</v>
      </c>
      <c r="E1169" s="15"/>
      <c r="F1169" s="15">
        <v>5000</v>
      </c>
      <c r="G1169" s="90">
        <f t="shared" si="37"/>
        <v>8.8208312751393692</v>
      </c>
      <c r="H1169" s="90">
        <v>566.84</v>
      </c>
      <c r="I1169" s="13">
        <f t="shared" si="36"/>
        <v>-7016912.5099999998</v>
      </c>
      <c r="J1169" s="14" t="s">
        <v>178</v>
      </c>
      <c r="K1169" s="14" t="s">
        <v>83</v>
      </c>
      <c r="L1169" s="14" t="s">
        <v>1197</v>
      </c>
      <c r="M1169" s="14" t="s">
        <v>81</v>
      </c>
      <c r="N1169" s="14" t="s">
        <v>1128</v>
      </c>
      <c r="O1169" s="14" t="s">
        <v>1062</v>
      </c>
      <c r="P1169" s="74"/>
      <c r="Q1169" s="6"/>
    </row>
    <row r="1170" spans="1:17">
      <c r="A1170" s="79">
        <v>43676</v>
      </c>
      <c r="B1170" s="14" t="s">
        <v>1009</v>
      </c>
      <c r="C1170" s="14" t="s">
        <v>170</v>
      </c>
      <c r="D1170" s="14" t="s">
        <v>165</v>
      </c>
      <c r="E1170" s="15"/>
      <c r="F1170" s="15">
        <v>1000</v>
      </c>
      <c r="G1170" s="90">
        <f t="shared" si="37"/>
        <v>1.7641662550278738</v>
      </c>
      <c r="H1170" s="90">
        <v>566.84</v>
      </c>
      <c r="I1170" s="13">
        <f t="shared" si="36"/>
        <v>-7017912.5099999998</v>
      </c>
      <c r="J1170" s="14" t="s">
        <v>178</v>
      </c>
      <c r="K1170" s="14" t="s">
        <v>83</v>
      </c>
      <c r="L1170" s="14" t="s">
        <v>1197</v>
      </c>
      <c r="M1170" s="14" t="s">
        <v>81</v>
      </c>
      <c r="N1170" s="14" t="s">
        <v>1128</v>
      </c>
      <c r="O1170" s="14" t="s">
        <v>1062</v>
      </c>
      <c r="P1170" s="74"/>
      <c r="Q1170" s="6"/>
    </row>
    <row r="1171" spans="1:17">
      <c r="A1171" s="79">
        <v>43676</v>
      </c>
      <c r="B1171" s="11" t="s">
        <v>931</v>
      </c>
      <c r="C1171" s="11" t="s">
        <v>27</v>
      </c>
      <c r="D1171" s="14" t="s">
        <v>20</v>
      </c>
      <c r="E1171" s="12"/>
      <c r="F1171" s="12">
        <v>500</v>
      </c>
      <c r="G1171" s="90">
        <f t="shared" si="37"/>
        <v>0.90594480984218451</v>
      </c>
      <c r="H1171" s="90">
        <v>551.91</v>
      </c>
      <c r="I1171" s="13">
        <f t="shared" si="36"/>
        <v>-7018412.5099999998</v>
      </c>
      <c r="J1171" s="11" t="s">
        <v>177</v>
      </c>
      <c r="K1171" s="11" t="s">
        <v>22</v>
      </c>
      <c r="L1171" s="14" t="s">
        <v>1117</v>
      </c>
      <c r="M1171" s="14" t="s">
        <v>81</v>
      </c>
      <c r="N1171" s="14" t="s">
        <v>1128</v>
      </c>
      <c r="O1171" s="14" t="s">
        <v>1062</v>
      </c>
      <c r="P1171" s="74"/>
      <c r="Q1171" s="6"/>
    </row>
    <row r="1172" spans="1:17">
      <c r="A1172" s="79">
        <v>43676</v>
      </c>
      <c r="B1172" s="11" t="s">
        <v>830</v>
      </c>
      <c r="C1172" s="11" t="s">
        <v>801</v>
      </c>
      <c r="D1172" s="14" t="s">
        <v>20</v>
      </c>
      <c r="E1172" s="12"/>
      <c r="F1172" s="12">
        <v>2500</v>
      </c>
      <c r="G1172" s="90">
        <f t="shared" si="37"/>
        <v>4.5297240492109223</v>
      </c>
      <c r="H1172" s="90">
        <v>551.91</v>
      </c>
      <c r="I1172" s="13">
        <f t="shared" si="36"/>
        <v>-7020912.5099999998</v>
      </c>
      <c r="J1172" s="11" t="s">
        <v>177</v>
      </c>
      <c r="K1172" s="11" t="s">
        <v>22</v>
      </c>
      <c r="L1172" s="14" t="s">
        <v>1117</v>
      </c>
      <c r="M1172" s="14" t="s">
        <v>81</v>
      </c>
      <c r="N1172" s="14" t="s">
        <v>1128</v>
      </c>
      <c r="O1172" s="14" t="s">
        <v>1062</v>
      </c>
      <c r="P1172" s="74"/>
      <c r="Q1172" s="6"/>
    </row>
    <row r="1173" spans="1:17">
      <c r="A1173" s="79">
        <v>43676</v>
      </c>
      <c r="B1173" s="11" t="s">
        <v>932</v>
      </c>
      <c r="C1173" s="11" t="s">
        <v>27</v>
      </c>
      <c r="D1173" s="14" t="s">
        <v>20</v>
      </c>
      <c r="E1173" s="12"/>
      <c r="F1173" s="12">
        <v>500</v>
      </c>
      <c r="G1173" s="90">
        <f t="shared" si="37"/>
        <v>0.90594480984218451</v>
      </c>
      <c r="H1173" s="90">
        <v>551.91</v>
      </c>
      <c r="I1173" s="13">
        <f t="shared" si="36"/>
        <v>-7021412.5099999998</v>
      </c>
      <c r="J1173" s="11" t="s">
        <v>177</v>
      </c>
      <c r="K1173" s="11" t="s">
        <v>22</v>
      </c>
      <c r="L1173" s="14" t="s">
        <v>1117</v>
      </c>
      <c r="M1173" s="14" t="s">
        <v>81</v>
      </c>
      <c r="N1173" s="14" t="s">
        <v>1128</v>
      </c>
      <c r="O1173" s="14" t="s">
        <v>1062</v>
      </c>
      <c r="P1173" s="74"/>
      <c r="Q1173" s="6"/>
    </row>
    <row r="1174" spans="1:17">
      <c r="A1174" s="79">
        <v>43676</v>
      </c>
      <c r="B1174" s="11" t="s">
        <v>933</v>
      </c>
      <c r="C1174" s="11" t="s">
        <v>27</v>
      </c>
      <c r="D1174" s="14" t="s">
        <v>20</v>
      </c>
      <c r="E1174" s="12"/>
      <c r="F1174" s="12">
        <v>500</v>
      </c>
      <c r="G1174" s="90">
        <f t="shared" si="37"/>
        <v>0.90594480984218451</v>
      </c>
      <c r="H1174" s="90">
        <v>551.91</v>
      </c>
      <c r="I1174" s="13">
        <f t="shared" si="36"/>
        <v>-7021912.5099999998</v>
      </c>
      <c r="J1174" s="11" t="s">
        <v>177</v>
      </c>
      <c r="K1174" s="11" t="s">
        <v>22</v>
      </c>
      <c r="L1174" s="14" t="s">
        <v>1117</v>
      </c>
      <c r="M1174" s="14" t="s">
        <v>81</v>
      </c>
      <c r="N1174" s="14" t="s">
        <v>1128</v>
      </c>
      <c r="O1174" s="14" t="s">
        <v>1062</v>
      </c>
      <c r="P1174" s="74"/>
      <c r="Q1174" s="6"/>
    </row>
    <row r="1175" spans="1:17">
      <c r="A1175" s="79">
        <v>43676</v>
      </c>
      <c r="B1175" s="11" t="s">
        <v>934</v>
      </c>
      <c r="C1175" s="11" t="s">
        <v>801</v>
      </c>
      <c r="D1175" s="14" t="s">
        <v>20</v>
      </c>
      <c r="E1175" s="12"/>
      <c r="F1175" s="12">
        <v>3000</v>
      </c>
      <c r="G1175" s="90">
        <f t="shared" si="37"/>
        <v>5.4356688590531066</v>
      </c>
      <c r="H1175" s="90">
        <v>551.91</v>
      </c>
      <c r="I1175" s="13">
        <f t="shared" si="36"/>
        <v>-7024912.5099999998</v>
      </c>
      <c r="J1175" s="11" t="s">
        <v>177</v>
      </c>
      <c r="K1175" s="11" t="s">
        <v>22</v>
      </c>
      <c r="L1175" s="14" t="s">
        <v>1117</v>
      </c>
      <c r="M1175" s="14" t="s">
        <v>81</v>
      </c>
      <c r="N1175" s="14" t="s">
        <v>1128</v>
      </c>
      <c r="O1175" s="14" t="s">
        <v>1062</v>
      </c>
      <c r="P1175" s="74"/>
      <c r="Q1175" s="6"/>
    </row>
    <row r="1176" spans="1:17">
      <c r="A1176" s="79">
        <v>43676</v>
      </c>
      <c r="B1176" s="11" t="s">
        <v>935</v>
      </c>
      <c r="C1176" s="11" t="s">
        <v>27</v>
      </c>
      <c r="D1176" s="14" t="s">
        <v>20</v>
      </c>
      <c r="E1176" s="12"/>
      <c r="F1176" s="12">
        <v>500</v>
      </c>
      <c r="G1176" s="90">
        <f t="shared" si="37"/>
        <v>0.90594480984218451</v>
      </c>
      <c r="H1176" s="90">
        <v>551.91</v>
      </c>
      <c r="I1176" s="13">
        <f t="shared" si="36"/>
        <v>-7025412.5099999998</v>
      </c>
      <c r="J1176" s="11" t="s">
        <v>177</v>
      </c>
      <c r="K1176" s="11" t="s">
        <v>22</v>
      </c>
      <c r="L1176" s="14" t="s">
        <v>1117</v>
      </c>
      <c r="M1176" s="14" t="s">
        <v>81</v>
      </c>
      <c r="N1176" s="14" t="s">
        <v>1128</v>
      </c>
      <c r="O1176" s="14" t="s">
        <v>1062</v>
      </c>
      <c r="P1176" s="74"/>
      <c r="Q1176" s="6"/>
    </row>
    <row r="1177" spans="1:17">
      <c r="A1177" s="79">
        <v>43676</v>
      </c>
      <c r="B1177" s="11" t="s">
        <v>936</v>
      </c>
      <c r="C1177" s="11" t="s">
        <v>27</v>
      </c>
      <c r="D1177" s="14" t="s">
        <v>20</v>
      </c>
      <c r="E1177" s="12"/>
      <c r="F1177" s="12">
        <v>10000</v>
      </c>
      <c r="G1177" s="90">
        <f t="shared" si="37"/>
        <v>18.118896196843689</v>
      </c>
      <c r="H1177" s="90">
        <v>551.91</v>
      </c>
      <c r="I1177" s="13">
        <f t="shared" si="36"/>
        <v>-7035412.5099999998</v>
      </c>
      <c r="J1177" s="11" t="s">
        <v>177</v>
      </c>
      <c r="K1177" s="11" t="s">
        <v>22</v>
      </c>
      <c r="L1177" s="14" t="s">
        <v>1117</v>
      </c>
      <c r="M1177" s="14" t="s">
        <v>81</v>
      </c>
      <c r="N1177" s="14" t="s">
        <v>1128</v>
      </c>
      <c r="O1177" s="14" t="s">
        <v>1062</v>
      </c>
      <c r="P1177" s="74"/>
      <c r="Q1177" s="6"/>
    </row>
    <row r="1178" spans="1:17">
      <c r="A1178" s="79">
        <v>43676</v>
      </c>
      <c r="B1178" s="11" t="s">
        <v>937</v>
      </c>
      <c r="C1178" s="11" t="s">
        <v>27</v>
      </c>
      <c r="D1178" s="14" t="s">
        <v>20</v>
      </c>
      <c r="E1178" s="12"/>
      <c r="F1178" s="12">
        <v>500</v>
      </c>
      <c r="G1178" s="90">
        <f t="shared" si="37"/>
        <v>0.90594480984218451</v>
      </c>
      <c r="H1178" s="90">
        <v>551.91</v>
      </c>
      <c r="I1178" s="13">
        <f t="shared" ref="I1178:I1241" si="38">I1177+E1178-F1178</f>
        <v>-7035912.5099999998</v>
      </c>
      <c r="J1178" s="11" t="s">
        <v>177</v>
      </c>
      <c r="K1178" s="11" t="s">
        <v>22</v>
      </c>
      <c r="L1178" s="14" t="s">
        <v>1117</v>
      </c>
      <c r="M1178" s="14" t="s">
        <v>81</v>
      </c>
      <c r="N1178" s="14" t="s">
        <v>1128</v>
      </c>
      <c r="O1178" s="14" t="s">
        <v>1062</v>
      </c>
      <c r="P1178" s="74"/>
      <c r="Q1178" s="6"/>
    </row>
    <row r="1179" spans="1:17">
      <c r="A1179" s="79">
        <v>43676</v>
      </c>
      <c r="B1179" s="11" t="s">
        <v>830</v>
      </c>
      <c r="C1179" s="11" t="s">
        <v>801</v>
      </c>
      <c r="D1179" s="14" t="s">
        <v>20</v>
      </c>
      <c r="E1179" s="12"/>
      <c r="F1179" s="12">
        <v>3000</v>
      </c>
      <c r="G1179" s="90">
        <f t="shared" si="37"/>
        <v>5.4356688590531066</v>
      </c>
      <c r="H1179" s="90">
        <v>551.91</v>
      </c>
      <c r="I1179" s="13">
        <f t="shared" si="38"/>
        <v>-7038912.5099999998</v>
      </c>
      <c r="J1179" s="11" t="s">
        <v>177</v>
      </c>
      <c r="K1179" s="11" t="s">
        <v>22</v>
      </c>
      <c r="L1179" s="14" t="s">
        <v>1117</v>
      </c>
      <c r="M1179" s="14" t="s">
        <v>81</v>
      </c>
      <c r="N1179" s="14" t="s">
        <v>1128</v>
      </c>
      <c r="O1179" s="14" t="s">
        <v>1062</v>
      </c>
      <c r="P1179" s="74"/>
      <c r="Q1179" s="6"/>
    </row>
    <row r="1180" spans="1:17">
      <c r="A1180" s="79">
        <v>43676</v>
      </c>
      <c r="B1180" s="11" t="s">
        <v>938</v>
      </c>
      <c r="C1180" s="11" t="s">
        <v>27</v>
      </c>
      <c r="D1180" s="14" t="s">
        <v>20</v>
      </c>
      <c r="E1180" s="12"/>
      <c r="F1180" s="12">
        <v>500</v>
      </c>
      <c r="G1180" s="90">
        <f t="shared" si="37"/>
        <v>0.90594480984218451</v>
      </c>
      <c r="H1180" s="90">
        <v>551.91</v>
      </c>
      <c r="I1180" s="13">
        <f t="shared" si="38"/>
        <v>-7039412.5099999998</v>
      </c>
      <c r="J1180" s="11" t="s">
        <v>177</v>
      </c>
      <c r="K1180" s="11" t="s">
        <v>22</v>
      </c>
      <c r="L1180" s="14" t="s">
        <v>1117</v>
      </c>
      <c r="M1180" s="14" t="s">
        <v>81</v>
      </c>
      <c r="N1180" s="14" t="s">
        <v>1128</v>
      </c>
      <c r="O1180" s="14" t="s">
        <v>1062</v>
      </c>
      <c r="P1180" s="74"/>
      <c r="Q1180" s="6"/>
    </row>
    <row r="1181" spans="1:17">
      <c r="A1181" s="79">
        <v>43677</v>
      </c>
      <c r="B1181" s="11" t="s">
        <v>74</v>
      </c>
      <c r="C1181" s="11" t="s">
        <v>27</v>
      </c>
      <c r="D1181" s="14" t="s">
        <v>20</v>
      </c>
      <c r="E1181" s="12"/>
      <c r="F1181" s="12">
        <v>1000</v>
      </c>
      <c r="G1181" s="90">
        <f t="shared" si="37"/>
        <v>1.811889619684369</v>
      </c>
      <c r="H1181" s="90">
        <v>551.91</v>
      </c>
      <c r="I1181" s="13">
        <f t="shared" si="38"/>
        <v>-7040412.5099999998</v>
      </c>
      <c r="J1181" s="14" t="s">
        <v>21</v>
      </c>
      <c r="K1181" s="11" t="s">
        <v>22</v>
      </c>
      <c r="L1181" s="14" t="s">
        <v>1117</v>
      </c>
      <c r="M1181" s="14" t="s">
        <v>81</v>
      </c>
      <c r="N1181" s="14" t="s">
        <v>1128</v>
      </c>
      <c r="O1181" s="14" t="s">
        <v>1062</v>
      </c>
      <c r="P1181" s="74"/>
      <c r="Q1181" s="6"/>
    </row>
    <row r="1182" spans="1:17">
      <c r="A1182" s="79">
        <v>43677</v>
      </c>
      <c r="B1182" s="11" t="s">
        <v>76</v>
      </c>
      <c r="C1182" s="11" t="s">
        <v>27</v>
      </c>
      <c r="D1182" s="14" t="s">
        <v>20</v>
      </c>
      <c r="E1182" s="12"/>
      <c r="F1182" s="12">
        <v>10000</v>
      </c>
      <c r="G1182" s="90">
        <f t="shared" si="37"/>
        <v>18.118896196843689</v>
      </c>
      <c r="H1182" s="90">
        <v>551.91</v>
      </c>
      <c r="I1182" s="13">
        <f t="shared" si="38"/>
        <v>-7050412.5099999998</v>
      </c>
      <c r="J1182" s="14" t="s">
        <v>21</v>
      </c>
      <c r="K1182" s="11" t="s">
        <v>25</v>
      </c>
      <c r="L1182" s="14" t="s">
        <v>1117</v>
      </c>
      <c r="M1182" s="14" t="s">
        <v>81</v>
      </c>
      <c r="N1182" s="14" t="s">
        <v>1128</v>
      </c>
      <c r="O1182" s="14" t="s">
        <v>1063</v>
      </c>
      <c r="P1182" s="74"/>
      <c r="Q1182" s="6"/>
    </row>
    <row r="1183" spans="1:17">
      <c r="A1183" s="79">
        <v>43677</v>
      </c>
      <c r="B1183" s="11" t="s">
        <v>77</v>
      </c>
      <c r="C1183" s="11" t="s">
        <v>27</v>
      </c>
      <c r="D1183" s="14" t="s">
        <v>20</v>
      </c>
      <c r="E1183" s="12"/>
      <c r="F1183" s="12">
        <v>1500</v>
      </c>
      <c r="G1183" s="90">
        <f t="shared" si="37"/>
        <v>2.7178344295265533</v>
      </c>
      <c r="H1183" s="90">
        <v>551.91</v>
      </c>
      <c r="I1183" s="13">
        <f t="shared" si="38"/>
        <v>-7051912.5099999998</v>
      </c>
      <c r="J1183" s="14" t="s">
        <v>21</v>
      </c>
      <c r="K1183" s="11" t="s">
        <v>22</v>
      </c>
      <c r="L1183" s="14" t="s">
        <v>1117</v>
      </c>
      <c r="M1183" s="14" t="s">
        <v>81</v>
      </c>
      <c r="N1183" s="14" t="s">
        <v>1128</v>
      </c>
      <c r="O1183" s="14" t="s">
        <v>1062</v>
      </c>
      <c r="P1183" s="74"/>
      <c r="Q1183" s="6"/>
    </row>
    <row r="1184" spans="1:17">
      <c r="A1184" s="79">
        <v>43677</v>
      </c>
      <c r="B1184" s="11" t="s">
        <v>47</v>
      </c>
      <c r="C1184" s="11" t="s">
        <v>119</v>
      </c>
      <c r="D1184" s="14" t="s">
        <v>20</v>
      </c>
      <c r="E1184" s="12"/>
      <c r="F1184" s="12">
        <v>60000</v>
      </c>
      <c r="G1184" s="90">
        <f t="shared" si="37"/>
        <v>105.84997530167243</v>
      </c>
      <c r="H1184" s="90">
        <v>566.84</v>
      </c>
      <c r="I1184" s="13">
        <f t="shared" si="38"/>
        <v>-7111912.5099999998</v>
      </c>
      <c r="J1184" s="14" t="s">
        <v>21</v>
      </c>
      <c r="K1184" s="11" t="s">
        <v>22</v>
      </c>
      <c r="L1184" s="14" t="s">
        <v>1197</v>
      </c>
      <c r="M1184" s="14" t="s">
        <v>81</v>
      </c>
      <c r="N1184" s="14" t="s">
        <v>1127</v>
      </c>
      <c r="O1184" s="14" t="s">
        <v>1062</v>
      </c>
      <c r="P1184" s="94" t="s">
        <v>1173</v>
      </c>
      <c r="Q1184" s="6"/>
    </row>
    <row r="1185" spans="1:17">
      <c r="A1185" s="79">
        <v>43677</v>
      </c>
      <c r="B1185" s="11" t="s">
        <v>1123</v>
      </c>
      <c r="C1185" s="11" t="s">
        <v>119</v>
      </c>
      <c r="D1185" s="14" t="s">
        <v>20</v>
      </c>
      <c r="E1185" s="12"/>
      <c r="F1185" s="12">
        <v>75000</v>
      </c>
      <c r="G1185" s="90">
        <f t="shared" si="37"/>
        <v>132.31246912709054</v>
      </c>
      <c r="H1185" s="90">
        <v>566.84</v>
      </c>
      <c r="I1185" s="13">
        <f t="shared" si="38"/>
        <v>-7186912.5099999998</v>
      </c>
      <c r="J1185" s="14" t="s">
        <v>21</v>
      </c>
      <c r="K1185" s="11" t="s">
        <v>25</v>
      </c>
      <c r="L1185" s="14" t="s">
        <v>1197</v>
      </c>
      <c r="M1185" s="14" t="s">
        <v>81</v>
      </c>
      <c r="N1185" s="14" t="s">
        <v>1127</v>
      </c>
      <c r="O1185" s="14" t="s">
        <v>1063</v>
      </c>
      <c r="P1185" s="94" t="s">
        <v>1173</v>
      </c>
      <c r="Q1185" s="6"/>
    </row>
    <row r="1186" spans="1:17">
      <c r="A1186" s="79">
        <v>43677</v>
      </c>
      <c r="B1186" s="11" t="s">
        <v>150</v>
      </c>
      <c r="C1186" s="11" t="s">
        <v>27</v>
      </c>
      <c r="D1186" s="11" t="s">
        <v>78</v>
      </c>
      <c r="E1186" s="12"/>
      <c r="F1186" s="12">
        <v>500</v>
      </c>
      <c r="G1186" s="90">
        <f t="shared" si="37"/>
        <v>0.88003379329766263</v>
      </c>
      <c r="H1186" s="90">
        <v>568.16</v>
      </c>
      <c r="I1186" s="13">
        <f t="shared" si="38"/>
        <v>-7187412.5099999998</v>
      </c>
      <c r="J1186" s="11" t="s">
        <v>79</v>
      </c>
      <c r="K1186" s="11" t="s">
        <v>83</v>
      </c>
      <c r="L1186" s="14" t="s">
        <v>1118</v>
      </c>
      <c r="M1186" s="14" t="s">
        <v>81</v>
      </c>
      <c r="N1186" s="14" t="s">
        <v>1128</v>
      </c>
      <c r="O1186" s="14" t="s">
        <v>1062</v>
      </c>
      <c r="P1186" s="74"/>
      <c r="Q1186" s="6"/>
    </row>
    <row r="1187" spans="1:17">
      <c r="A1187" s="79">
        <v>43677</v>
      </c>
      <c r="B1187" s="11" t="s">
        <v>151</v>
      </c>
      <c r="C1187" s="11" t="s">
        <v>141</v>
      </c>
      <c r="D1187" s="11" t="s">
        <v>172</v>
      </c>
      <c r="E1187" s="12"/>
      <c r="F1187" s="12">
        <v>300</v>
      </c>
      <c r="G1187" s="90">
        <f t="shared" si="37"/>
        <v>0.52924987650836208</v>
      </c>
      <c r="H1187" s="90">
        <v>566.84</v>
      </c>
      <c r="I1187" s="13">
        <f t="shared" si="38"/>
        <v>-7187712.5099999998</v>
      </c>
      <c r="J1187" s="11" t="s">
        <v>79</v>
      </c>
      <c r="K1187" s="11" t="s">
        <v>83</v>
      </c>
      <c r="L1187" s="14" t="s">
        <v>1197</v>
      </c>
      <c r="M1187" s="14" t="s">
        <v>81</v>
      </c>
      <c r="N1187" s="14" t="s">
        <v>1128</v>
      </c>
      <c r="O1187" s="14" t="s">
        <v>1062</v>
      </c>
      <c r="P1187" s="74"/>
      <c r="Q1187" s="6"/>
    </row>
    <row r="1188" spans="1:17">
      <c r="A1188" s="79">
        <v>43677</v>
      </c>
      <c r="B1188" s="11" t="s">
        <v>152</v>
      </c>
      <c r="C1188" s="11" t="s">
        <v>27</v>
      </c>
      <c r="D1188" s="11" t="s">
        <v>78</v>
      </c>
      <c r="E1188" s="12"/>
      <c r="F1188" s="12">
        <v>500</v>
      </c>
      <c r="G1188" s="90">
        <f t="shared" si="37"/>
        <v>0.88003379329766263</v>
      </c>
      <c r="H1188" s="90">
        <v>568.16</v>
      </c>
      <c r="I1188" s="13">
        <f t="shared" si="38"/>
        <v>-7188212.5099999998</v>
      </c>
      <c r="J1188" s="11" t="s">
        <v>79</v>
      </c>
      <c r="K1188" s="11" t="s">
        <v>83</v>
      </c>
      <c r="L1188" s="14" t="s">
        <v>1118</v>
      </c>
      <c r="M1188" s="14" t="s">
        <v>81</v>
      </c>
      <c r="N1188" s="14" t="s">
        <v>1128</v>
      </c>
      <c r="O1188" s="14" t="s">
        <v>1062</v>
      </c>
      <c r="P1188" s="74"/>
      <c r="Q1188" s="6"/>
    </row>
    <row r="1189" spans="1:17">
      <c r="A1189" s="79">
        <v>43677</v>
      </c>
      <c r="B1189" s="11" t="s">
        <v>153</v>
      </c>
      <c r="C1189" s="11" t="s">
        <v>27</v>
      </c>
      <c r="D1189" s="11" t="s">
        <v>78</v>
      </c>
      <c r="E1189" s="12"/>
      <c r="F1189" s="12">
        <v>500</v>
      </c>
      <c r="G1189" s="90">
        <f t="shared" si="37"/>
        <v>0.88003379329766263</v>
      </c>
      <c r="H1189" s="90">
        <v>568.16</v>
      </c>
      <c r="I1189" s="13">
        <f t="shared" si="38"/>
        <v>-7188712.5099999998</v>
      </c>
      <c r="J1189" s="11" t="s">
        <v>79</v>
      </c>
      <c r="K1189" s="11" t="s">
        <v>83</v>
      </c>
      <c r="L1189" s="14" t="s">
        <v>1118</v>
      </c>
      <c r="M1189" s="14" t="s">
        <v>81</v>
      </c>
      <c r="N1189" s="14" t="s">
        <v>1128</v>
      </c>
      <c r="O1189" s="14" t="s">
        <v>1062</v>
      </c>
      <c r="P1189" s="74"/>
      <c r="Q1189" s="6"/>
    </row>
    <row r="1190" spans="1:17">
      <c r="A1190" s="79">
        <v>43677</v>
      </c>
      <c r="B1190" s="11" t="s">
        <v>154</v>
      </c>
      <c r="C1190" s="11" t="s">
        <v>27</v>
      </c>
      <c r="D1190" s="11" t="s">
        <v>78</v>
      </c>
      <c r="E1190" s="12"/>
      <c r="F1190" s="12">
        <v>500</v>
      </c>
      <c r="G1190" s="90">
        <f t="shared" si="37"/>
        <v>0.88003379329766263</v>
      </c>
      <c r="H1190" s="90">
        <v>568.16</v>
      </c>
      <c r="I1190" s="13">
        <f t="shared" si="38"/>
        <v>-7189212.5099999998</v>
      </c>
      <c r="J1190" s="11" t="s">
        <v>79</v>
      </c>
      <c r="K1190" s="11" t="s">
        <v>83</v>
      </c>
      <c r="L1190" s="14" t="s">
        <v>1118</v>
      </c>
      <c r="M1190" s="14" t="s">
        <v>81</v>
      </c>
      <c r="N1190" s="14" t="s">
        <v>1128</v>
      </c>
      <c r="O1190" s="14" t="s">
        <v>1062</v>
      </c>
      <c r="P1190" s="74"/>
      <c r="Q1190" s="6"/>
    </row>
    <row r="1191" spans="1:17">
      <c r="A1191" s="79">
        <v>43677</v>
      </c>
      <c r="B1191" s="11" t="s">
        <v>1125</v>
      </c>
      <c r="C1191" s="11" t="s">
        <v>141</v>
      </c>
      <c r="D1191" s="11" t="s">
        <v>172</v>
      </c>
      <c r="E1191" s="12"/>
      <c r="F1191" s="12">
        <v>325</v>
      </c>
      <c r="G1191" s="90">
        <f t="shared" si="37"/>
        <v>0.57335403288405895</v>
      </c>
      <c r="H1191" s="90">
        <v>566.84</v>
      </c>
      <c r="I1191" s="13">
        <f t="shared" si="38"/>
        <v>-7189537.5099999998</v>
      </c>
      <c r="J1191" s="11" t="s">
        <v>79</v>
      </c>
      <c r="K1191" s="11" t="s">
        <v>83</v>
      </c>
      <c r="L1191" s="14" t="s">
        <v>1197</v>
      </c>
      <c r="M1191" s="14" t="s">
        <v>81</v>
      </c>
      <c r="N1191" s="14" t="s">
        <v>1128</v>
      </c>
      <c r="O1191" s="14" t="s">
        <v>1062</v>
      </c>
      <c r="P1191" s="74"/>
      <c r="Q1191" s="6"/>
    </row>
    <row r="1192" spans="1:17">
      <c r="A1192" s="79">
        <v>43677</v>
      </c>
      <c r="B1192" s="11" t="s">
        <v>155</v>
      </c>
      <c r="C1192" s="11" t="s">
        <v>27</v>
      </c>
      <c r="D1192" s="11" t="s">
        <v>78</v>
      </c>
      <c r="E1192" s="12"/>
      <c r="F1192" s="12">
        <v>500</v>
      </c>
      <c r="G1192" s="90">
        <f t="shared" si="37"/>
        <v>0.88003379329766263</v>
      </c>
      <c r="H1192" s="90">
        <v>568.16</v>
      </c>
      <c r="I1192" s="13">
        <f t="shared" si="38"/>
        <v>-7190037.5099999998</v>
      </c>
      <c r="J1192" s="11" t="s">
        <v>79</v>
      </c>
      <c r="K1192" s="11" t="s">
        <v>83</v>
      </c>
      <c r="L1192" s="14" t="s">
        <v>1118</v>
      </c>
      <c r="M1192" s="14" t="s">
        <v>81</v>
      </c>
      <c r="N1192" s="14" t="s">
        <v>1128</v>
      </c>
      <c r="O1192" s="14" t="s">
        <v>1062</v>
      </c>
      <c r="P1192" s="74"/>
      <c r="Q1192" s="6"/>
    </row>
    <row r="1193" spans="1:17">
      <c r="A1193" s="79">
        <v>43677</v>
      </c>
      <c r="B1193" s="11" t="s">
        <v>156</v>
      </c>
      <c r="C1193" s="11" t="s">
        <v>27</v>
      </c>
      <c r="D1193" s="11" t="s">
        <v>78</v>
      </c>
      <c r="E1193" s="12"/>
      <c r="F1193" s="12">
        <v>500</v>
      </c>
      <c r="G1193" s="90">
        <f t="shared" si="37"/>
        <v>0.88003379329766263</v>
      </c>
      <c r="H1193" s="90">
        <v>568.16</v>
      </c>
      <c r="I1193" s="13">
        <f t="shared" si="38"/>
        <v>-7190537.5099999998</v>
      </c>
      <c r="J1193" s="11" t="s">
        <v>79</v>
      </c>
      <c r="K1193" s="11" t="s">
        <v>83</v>
      </c>
      <c r="L1193" s="14" t="s">
        <v>1118</v>
      </c>
      <c r="M1193" s="14" t="s">
        <v>81</v>
      </c>
      <c r="N1193" s="14" t="s">
        <v>1128</v>
      </c>
      <c r="O1193" s="14" t="s">
        <v>1062</v>
      </c>
      <c r="P1193" s="74"/>
      <c r="Q1193" s="6"/>
    </row>
    <row r="1194" spans="1:17">
      <c r="A1194" s="79">
        <v>43677</v>
      </c>
      <c r="B1194" s="11" t="s">
        <v>157</v>
      </c>
      <c r="C1194" s="11" t="s">
        <v>141</v>
      </c>
      <c r="D1194" s="11" t="s">
        <v>172</v>
      </c>
      <c r="E1194" s="12"/>
      <c r="F1194" s="12">
        <v>1000</v>
      </c>
      <c r="G1194" s="90">
        <f t="shared" si="37"/>
        <v>1.7641662550278738</v>
      </c>
      <c r="H1194" s="90">
        <v>566.84</v>
      </c>
      <c r="I1194" s="13">
        <f t="shared" si="38"/>
        <v>-7191537.5099999998</v>
      </c>
      <c r="J1194" s="11" t="s">
        <v>79</v>
      </c>
      <c r="K1194" s="11">
        <v>19</v>
      </c>
      <c r="L1194" s="14" t="s">
        <v>1197</v>
      </c>
      <c r="M1194" s="14" t="s">
        <v>81</v>
      </c>
      <c r="N1194" s="14" t="s">
        <v>1128</v>
      </c>
      <c r="O1194" s="14" t="s">
        <v>1063</v>
      </c>
      <c r="P1194" s="74"/>
      <c r="Q1194" s="6"/>
    </row>
    <row r="1195" spans="1:17">
      <c r="A1195" s="79">
        <v>43677</v>
      </c>
      <c r="B1195" s="11" t="s">
        <v>158</v>
      </c>
      <c r="C1195" s="11" t="s">
        <v>27</v>
      </c>
      <c r="D1195" s="11" t="s">
        <v>78</v>
      </c>
      <c r="E1195" s="12"/>
      <c r="F1195" s="12">
        <v>500</v>
      </c>
      <c r="G1195" s="90">
        <f t="shared" si="37"/>
        <v>0.88003379329766263</v>
      </c>
      <c r="H1195" s="90">
        <v>568.16</v>
      </c>
      <c r="I1195" s="13">
        <f t="shared" si="38"/>
        <v>-7192037.5099999998</v>
      </c>
      <c r="J1195" s="11" t="s">
        <v>79</v>
      </c>
      <c r="K1195" s="11" t="s">
        <v>83</v>
      </c>
      <c r="L1195" s="14" t="s">
        <v>1118</v>
      </c>
      <c r="M1195" s="14" t="s">
        <v>81</v>
      </c>
      <c r="N1195" s="14" t="s">
        <v>1128</v>
      </c>
      <c r="O1195" s="14" t="s">
        <v>1062</v>
      </c>
      <c r="P1195" s="74"/>
      <c r="Q1195" s="6"/>
    </row>
    <row r="1196" spans="1:17">
      <c r="A1196" s="79">
        <v>43677</v>
      </c>
      <c r="B1196" s="11" t="s">
        <v>159</v>
      </c>
      <c r="C1196" s="11" t="s">
        <v>27</v>
      </c>
      <c r="D1196" s="11" t="s">
        <v>78</v>
      </c>
      <c r="E1196" s="12"/>
      <c r="F1196" s="12">
        <v>250</v>
      </c>
      <c r="G1196" s="90">
        <f t="shared" si="37"/>
        <v>0.44001689664883131</v>
      </c>
      <c r="H1196" s="90">
        <v>568.16</v>
      </c>
      <c r="I1196" s="13">
        <f t="shared" si="38"/>
        <v>-7192287.5099999998</v>
      </c>
      <c r="J1196" s="11" t="s">
        <v>79</v>
      </c>
      <c r="K1196" s="11" t="s">
        <v>83</v>
      </c>
      <c r="L1196" s="14" t="s">
        <v>1118</v>
      </c>
      <c r="M1196" s="14" t="s">
        <v>81</v>
      </c>
      <c r="N1196" s="14" t="s">
        <v>1128</v>
      </c>
      <c r="O1196" s="14" t="s">
        <v>1062</v>
      </c>
      <c r="P1196" s="74"/>
      <c r="Q1196" s="6"/>
    </row>
    <row r="1197" spans="1:17">
      <c r="A1197" s="79">
        <v>43677</v>
      </c>
      <c r="B1197" s="11" t="s">
        <v>160</v>
      </c>
      <c r="C1197" s="11" t="s">
        <v>27</v>
      </c>
      <c r="D1197" s="11" t="s">
        <v>78</v>
      </c>
      <c r="E1197" s="12"/>
      <c r="F1197" s="12">
        <v>500</v>
      </c>
      <c r="G1197" s="90">
        <f t="shared" si="37"/>
        <v>0.88003379329766263</v>
      </c>
      <c r="H1197" s="90">
        <v>568.16</v>
      </c>
      <c r="I1197" s="13">
        <f t="shared" si="38"/>
        <v>-7192787.5099999998</v>
      </c>
      <c r="J1197" s="11" t="s">
        <v>79</v>
      </c>
      <c r="K1197" s="11" t="s">
        <v>83</v>
      </c>
      <c r="L1197" s="14" t="s">
        <v>1118</v>
      </c>
      <c r="M1197" s="14" t="s">
        <v>81</v>
      </c>
      <c r="N1197" s="14" t="s">
        <v>1128</v>
      </c>
      <c r="O1197" s="14" t="s">
        <v>1062</v>
      </c>
      <c r="P1197" s="74"/>
      <c r="Q1197" s="6"/>
    </row>
    <row r="1198" spans="1:17">
      <c r="A1198" s="79">
        <v>43677</v>
      </c>
      <c r="B1198" s="11" t="s">
        <v>142</v>
      </c>
      <c r="C1198" s="11" t="s">
        <v>27</v>
      </c>
      <c r="D1198" s="11" t="s">
        <v>78</v>
      </c>
      <c r="E1198" s="12"/>
      <c r="F1198" s="12">
        <v>500</v>
      </c>
      <c r="G1198" s="90">
        <f t="shared" si="37"/>
        <v>0.88003379329766263</v>
      </c>
      <c r="H1198" s="90">
        <v>568.16</v>
      </c>
      <c r="I1198" s="13">
        <f t="shared" si="38"/>
        <v>-7193287.5099999998</v>
      </c>
      <c r="J1198" s="11" t="s">
        <v>79</v>
      </c>
      <c r="K1198" s="11" t="s">
        <v>83</v>
      </c>
      <c r="L1198" s="14" t="s">
        <v>1118</v>
      </c>
      <c r="M1198" s="14" t="s">
        <v>81</v>
      </c>
      <c r="N1198" s="14" t="s">
        <v>1128</v>
      </c>
      <c r="O1198" s="14" t="s">
        <v>1062</v>
      </c>
      <c r="P1198" s="74"/>
      <c r="Q1198" s="6"/>
    </row>
    <row r="1199" spans="1:17">
      <c r="A1199" s="79">
        <v>43677</v>
      </c>
      <c r="B1199" s="11" t="s">
        <v>140</v>
      </c>
      <c r="C1199" s="11" t="s">
        <v>27</v>
      </c>
      <c r="D1199" s="11" t="s">
        <v>78</v>
      </c>
      <c r="E1199" s="12"/>
      <c r="F1199" s="12">
        <v>500</v>
      </c>
      <c r="G1199" s="90">
        <f t="shared" si="37"/>
        <v>0.88003379329766263</v>
      </c>
      <c r="H1199" s="90">
        <v>568.16</v>
      </c>
      <c r="I1199" s="13">
        <f t="shared" si="38"/>
        <v>-7193787.5099999998</v>
      </c>
      <c r="J1199" s="11" t="s">
        <v>79</v>
      </c>
      <c r="K1199" s="11" t="s">
        <v>83</v>
      </c>
      <c r="L1199" s="14" t="s">
        <v>1118</v>
      </c>
      <c r="M1199" s="14" t="s">
        <v>81</v>
      </c>
      <c r="N1199" s="14" t="s">
        <v>1128</v>
      </c>
      <c r="O1199" s="14" t="s">
        <v>1062</v>
      </c>
      <c r="P1199" s="74"/>
      <c r="Q1199" s="6"/>
    </row>
    <row r="1200" spans="1:17">
      <c r="A1200" s="79">
        <v>43677</v>
      </c>
      <c r="B1200" s="14" t="s">
        <v>197</v>
      </c>
      <c r="C1200" s="14" t="s">
        <v>174</v>
      </c>
      <c r="D1200" s="14" t="s">
        <v>172</v>
      </c>
      <c r="E1200" s="15"/>
      <c r="F1200" s="15">
        <v>1000</v>
      </c>
      <c r="G1200" s="90">
        <f t="shared" si="37"/>
        <v>1.7641662550278738</v>
      </c>
      <c r="H1200" s="90">
        <v>566.84</v>
      </c>
      <c r="I1200" s="13">
        <f t="shared" si="38"/>
        <v>-7194787.5099999998</v>
      </c>
      <c r="J1200" s="14" t="s">
        <v>38</v>
      </c>
      <c r="K1200" s="14" t="s">
        <v>1069</v>
      </c>
      <c r="L1200" s="14" t="s">
        <v>1197</v>
      </c>
      <c r="M1200" s="14" t="s">
        <v>81</v>
      </c>
      <c r="N1200" s="14" t="s">
        <v>1128</v>
      </c>
      <c r="O1200" s="14" t="s">
        <v>1063</v>
      </c>
      <c r="P1200" s="74"/>
      <c r="Q1200" s="6"/>
    </row>
    <row r="1201" spans="1:17">
      <c r="A1201" s="79">
        <v>43677</v>
      </c>
      <c r="B1201" s="11" t="s">
        <v>267</v>
      </c>
      <c r="C1201" s="11" t="s">
        <v>27</v>
      </c>
      <c r="D1201" s="11" t="s">
        <v>78</v>
      </c>
      <c r="E1201" s="12"/>
      <c r="F1201" s="12">
        <v>1000</v>
      </c>
      <c r="G1201" s="90">
        <f t="shared" si="37"/>
        <v>1.7600675865953253</v>
      </c>
      <c r="H1201" s="90">
        <v>568.16</v>
      </c>
      <c r="I1201" s="13">
        <f t="shared" si="38"/>
        <v>-7195787.5099999998</v>
      </c>
      <c r="J1201" s="11" t="s">
        <v>186</v>
      </c>
      <c r="K1201" s="11" t="s">
        <v>83</v>
      </c>
      <c r="L1201" s="14" t="s">
        <v>1118</v>
      </c>
      <c r="M1201" s="14" t="s">
        <v>81</v>
      </c>
      <c r="N1201" s="14" t="s">
        <v>1128</v>
      </c>
      <c r="O1201" s="14" t="s">
        <v>1062</v>
      </c>
      <c r="P1201" s="74"/>
      <c r="Q1201" s="6"/>
    </row>
    <row r="1202" spans="1:17">
      <c r="A1202" s="79">
        <v>43677</v>
      </c>
      <c r="B1202" s="11" t="s">
        <v>268</v>
      </c>
      <c r="C1202" s="11" t="s">
        <v>27</v>
      </c>
      <c r="D1202" s="11" t="s">
        <v>78</v>
      </c>
      <c r="E1202" s="12"/>
      <c r="F1202" s="12">
        <v>1000</v>
      </c>
      <c r="G1202" s="90">
        <f t="shared" si="37"/>
        <v>1.7600675865953253</v>
      </c>
      <c r="H1202" s="90">
        <v>568.16</v>
      </c>
      <c r="I1202" s="13">
        <f t="shared" si="38"/>
        <v>-7196787.5099999998</v>
      </c>
      <c r="J1202" s="11" t="s">
        <v>186</v>
      </c>
      <c r="K1202" s="11" t="s">
        <v>83</v>
      </c>
      <c r="L1202" s="14" t="s">
        <v>1118</v>
      </c>
      <c r="M1202" s="14" t="s">
        <v>81</v>
      </c>
      <c r="N1202" s="14" t="s">
        <v>1128</v>
      </c>
      <c r="O1202" s="14" t="s">
        <v>1062</v>
      </c>
      <c r="P1202" s="74"/>
      <c r="Q1202" s="6"/>
    </row>
    <row r="1203" spans="1:17">
      <c r="A1203" s="79">
        <v>43677</v>
      </c>
      <c r="B1203" s="11" t="s">
        <v>269</v>
      </c>
      <c r="C1203" s="11" t="s">
        <v>119</v>
      </c>
      <c r="D1203" s="11" t="s">
        <v>78</v>
      </c>
      <c r="E1203" s="12"/>
      <c r="F1203" s="12">
        <v>90000</v>
      </c>
      <c r="G1203" s="90">
        <f t="shared" si="37"/>
        <v>158.40608279357929</v>
      </c>
      <c r="H1203" s="90">
        <v>568.16</v>
      </c>
      <c r="I1203" s="13">
        <f t="shared" si="38"/>
        <v>-7286787.5099999998</v>
      </c>
      <c r="J1203" s="11" t="s">
        <v>186</v>
      </c>
      <c r="K1203" s="11">
        <v>46</v>
      </c>
      <c r="L1203" s="14" t="s">
        <v>1118</v>
      </c>
      <c r="M1203" s="14" t="s">
        <v>81</v>
      </c>
      <c r="N1203" s="14" t="s">
        <v>1127</v>
      </c>
      <c r="O1203" s="14" t="s">
        <v>1063</v>
      </c>
      <c r="P1203" s="94" t="s">
        <v>1173</v>
      </c>
      <c r="Q1203" s="6"/>
    </row>
    <row r="1204" spans="1:17">
      <c r="A1204" s="79">
        <v>43677</v>
      </c>
      <c r="B1204" s="11" t="s">
        <v>1054</v>
      </c>
      <c r="C1204" s="11" t="s">
        <v>27</v>
      </c>
      <c r="D1204" s="11" t="s">
        <v>78</v>
      </c>
      <c r="E1204" s="12"/>
      <c r="F1204" s="12">
        <v>12000</v>
      </c>
      <c r="G1204" s="90">
        <f t="shared" si="37"/>
        <v>21.120811039143906</v>
      </c>
      <c r="H1204" s="90">
        <v>568.16</v>
      </c>
      <c r="I1204" s="13">
        <f t="shared" si="38"/>
        <v>-7298787.5099999998</v>
      </c>
      <c r="J1204" s="11" t="s">
        <v>186</v>
      </c>
      <c r="K1204" s="11" t="s">
        <v>1113</v>
      </c>
      <c r="L1204" s="14" t="s">
        <v>1118</v>
      </c>
      <c r="M1204" s="14" t="s">
        <v>81</v>
      </c>
      <c r="N1204" s="14" t="s">
        <v>1128</v>
      </c>
      <c r="O1204" s="14" t="s">
        <v>1063</v>
      </c>
      <c r="P1204" s="74"/>
      <c r="Q1204" s="6"/>
    </row>
    <row r="1205" spans="1:17">
      <c r="A1205" s="79">
        <v>43677</v>
      </c>
      <c r="B1205" s="11" t="s">
        <v>270</v>
      </c>
      <c r="C1205" s="11" t="s">
        <v>119</v>
      </c>
      <c r="D1205" s="11" t="s">
        <v>78</v>
      </c>
      <c r="E1205" s="12"/>
      <c r="F1205" s="12">
        <v>90000</v>
      </c>
      <c r="G1205" s="90">
        <f t="shared" si="37"/>
        <v>158.40608279357929</v>
      </c>
      <c r="H1205" s="90">
        <v>568.16</v>
      </c>
      <c r="I1205" s="13">
        <f t="shared" si="38"/>
        <v>-7388787.5099999998</v>
      </c>
      <c r="J1205" s="11" t="s">
        <v>186</v>
      </c>
      <c r="K1205" s="11" t="s">
        <v>83</v>
      </c>
      <c r="L1205" s="14" t="s">
        <v>1118</v>
      </c>
      <c r="M1205" s="14" t="s">
        <v>81</v>
      </c>
      <c r="N1205" s="14" t="s">
        <v>1127</v>
      </c>
      <c r="O1205" s="14" t="s">
        <v>1062</v>
      </c>
      <c r="P1205" s="94" t="s">
        <v>1173</v>
      </c>
      <c r="Q1205" s="6"/>
    </row>
    <row r="1206" spans="1:17">
      <c r="A1206" s="79">
        <v>43677</v>
      </c>
      <c r="B1206" s="11" t="s">
        <v>495</v>
      </c>
      <c r="C1206" s="11" t="s">
        <v>119</v>
      </c>
      <c r="D1206" s="14" t="s">
        <v>20</v>
      </c>
      <c r="E1206" s="12"/>
      <c r="F1206" s="12">
        <v>90000</v>
      </c>
      <c r="G1206" s="90">
        <f t="shared" si="37"/>
        <v>158.77496295250864</v>
      </c>
      <c r="H1206" s="90">
        <v>566.84</v>
      </c>
      <c r="I1206" s="13">
        <f t="shared" si="38"/>
        <v>-7478787.5099999998</v>
      </c>
      <c r="J1206" s="14" t="s">
        <v>335</v>
      </c>
      <c r="K1206" s="11">
        <v>5</v>
      </c>
      <c r="L1206" s="14" t="s">
        <v>1197</v>
      </c>
      <c r="M1206" s="14" t="s">
        <v>81</v>
      </c>
      <c r="N1206" s="14" t="s">
        <v>1127</v>
      </c>
      <c r="O1206" s="14" t="s">
        <v>1063</v>
      </c>
      <c r="P1206" s="94" t="s">
        <v>1173</v>
      </c>
      <c r="Q1206" s="6"/>
    </row>
    <row r="1207" spans="1:17">
      <c r="A1207" s="79">
        <v>43677</v>
      </c>
      <c r="B1207" s="11" t="s">
        <v>496</v>
      </c>
      <c r="C1207" s="11" t="s">
        <v>27</v>
      </c>
      <c r="D1207" s="14" t="s">
        <v>20</v>
      </c>
      <c r="E1207" s="12"/>
      <c r="F1207" s="12">
        <v>1000</v>
      </c>
      <c r="G1207" s="90">
        <f t="shared" si="37"/>
        <v>1.811889619684369</v>
      </c>
      <c r="H1207" s="90">
        <v>551.91</v>
      </c>
      <c r="I1207" s="13">
        <f t="shared" si="38"/>
        <v>-7479787.5099999998</v>
      </c>
      <c r="J1207" s="14" t="s">
        <v>335</v>
      </c>
      <c r="K1207" s="11" t="s">
        <v>83</v>
      </c>
      <c r="L1207" s="14" t="s">
        <v>1117</v>
      </c>
      <c r="M1207" s="14" t="s">
        <v>81</v>
      </c>
      <c r="N1207" s="14" t="s">
        <v>1128</v>
      </c>
      <c r="O1207" s="14" t="s">
        <v>1062</v>
      </c>
      <c r="P1207" s="74"/>
      <c r="Q1207" s="6"/>
    </row>
    <row r="1208" spans="1:17">
      <c r="A1208" s="79">
        <v>43677</v>
      </c>
      <c r="B1208" s="11" t="s">
        <v>497</v>
      </c>
      <c r="C1208" s="11" t="s">
        <v>27</v>
      </c>
      <c r="D1208" s="14" t="s">
        <v>20</v>
      </c>
      <c r="E1208" s="12"/>
      <c r="F1208" s="12">
        <v>10000</v>
      </c>
      <c r="G1208" s="90">
        <f t="shared" si="37"/>
        <v>18.118896196843689</v>
      </c>
      <c r="H1208" s="90">
        <v>551.91</v>
      </c>
      <c r="I1208" s="13">
        <f t="shared" si="38"/>
        <v>-7489787.5099999998</v>
      </c>
      <c r="J1208" s="14" t="s">
        <v>335</v>
      </c>
      <c r="K1208" s="11">
        <v>19</v>
      </c>
      <c r="L1208" s="14" t="s">
        <v>1117</v>
      </c>
      <c r="M1208" s="14" t="s">
        <v>81</v>
      </c>
      <c r="N1208" s="14" t="s">
        <v>1128</v>
      </c>
      <c r="O1208" s="14" t="s">
        <v>1063</v>
      </c>
      <c r="P1208" s="74"/>
      <c r="Q1208" s="6"/>
    </row>
    <row r="1209" spans="1:17">
      <c r="A1209" s="79">
        <v>43677</v>
      </c>
      <c r="B1209" s="11" t="s">
        <v>408</v>
      </c>
      <c r="C1209" s="11" t="s">
        <v>27</v>
      </c>
      <c r="D1209" s="14" t="s">
        <v>20</v>
      </c>
      <c r="E1209" s="12"/>
      <c r="F1209" s="12">
        <v>1000</v>
      </c>
      <c r="G1209" s="90">
        <f t="shared" si="37"/>
        <v>1.811889619684369</v>
      </c>
      <c r="H1209" s="90">
        <v>551.91</v>
      </c>
      <c r="I1209" s="13">
        <f t="shared" si="38"/>
        <v>-7490787.5099999998</v>
      </c>
      <c r="J1209" s="14" t="s">
        <v>335</v>
      </c>
      <c r="K1209" s="11" t="s">
        <v>83</v>
      </c>
      <c r="L1209" s="14" t="s">
        <v>1117</v>
      </c>
      <c r="M1209" s="14" t="s">
        <v>81</v>
      </c>
      <c r="N1209" s="14" t="s">
        <v>1128</v>
      </c>
      <c r="O1209" s="14" t="s">
        <v>1062</v>
      </c>
      <c r="P1209" s="74"/>
      <c r="Q1209" s="6"/>
    </row>
    <row r="1210" spans="1:17">
      <c r="A1210" s="79">
        <v>43677</v>
      </c>
      <c r="B1210" s="11" t="s">
        <v>498</v>
      </c>
      <c r="C1210" s="11" t="s">
        <v>119</v>
      </c>
      <c r="D1210" s="14" t="s">
        <v>20</v>
      </c>
      <c r="E1210" s="12"/>
      <c r="F1210" s="12">
        <v>60000</v>
      </c>
      <c r="G1210" s="90">
        <f t="shared" si="37"/>
        <v>105.84997530167243</v>
      </c>
      <c r="H1210" s="90">
        <v>566.84</v>
      </c>
      <c r="I1210" s="13">
        <f t="shared" si="38"/>
        <v>-7550787.5099999998</v>
      </c>
      <c r="J1210" s="14" t="s">
        <v>335</v>
      </c>
      <c r="K1210" s="11" t="s">
        <v>83</v>
      </c>
      <c r="L1210" s="14" t="s">
        <v>1197</v>
      </c>
      <c r="M1210" s="14" t="s">
        <v>81</v>
      </c>
      <c r="N1210" s="14" t="s">
        <v>1127</v>
      </c>
      <c r="O1210" s="14" t="s">
        <v>1062</v>
      </c>
      <c r="P1210" s="94" t="s">
        <v>1173</v>
      </c>
      <c r="Q1210" s="6"/>
    </row>
    <row r="1211" spans="1:17">
      <c r="A1211" s="79">
        <v>43677</v>
      </c>
      <c r="B1211" s="11" t="s">
        <v>576</v>
      </c>
      <c r="C1211" s="11" t="s">
        <v>27</v>
      </c>
      <c r="D1211" s="11" t="s">
        <v>78</v>
      </c>
      <c r="E1211" s="17"/>
      <c r="F1211" s="17">
        <v>2000</v>
      </c>
      <c r="G1211" s="90">
        <f t="shared" si="37"/>
        <v>3.5201351731906505</v>
      </c>
      <c r="H1211" s="90">
        <v>568.16</v>
      </c>
      <c r="I1211" s="13">
        <f t="shared" si="38"/>
        <v>-7552787.5099999998</v>
      </c>
      <c r="J1211" s="11" t="s">
        <v>187</v>
      </c>
      <c r="K1211" s="14" t="s">
        <v>83</v>
      </c>
      <c r="L1211" s="14" t="s">
        <v>1118</v>
      </c>
      <c r="M1211" s="14" t="s">
        <v>81</v>
      </c>
      <c r="N1211" s="14" t="s">
        <v>1128</v>
      </c>
      <c r="O1211" s="14" t="s">
        <v>1062</v>
      </c>
      <c r="P1211" s="74"/>
      <c r="Q1211" s="6"/>
    </row>
    <row r="1212" spans="1:17">
      <c r="A1212" s="79">
        <v>43677</v>
      </c>
      <c r="B1212" s="11" t="s">
        <v>577</v>
      </c>
      <c r="C1212" s="11" t="s">
        <v>1008</v>
      </c>
      <c r="D1212" s="11" t="s">
        <v>78</v>
      </c>
      <c r="E1212" s="17"/>
      <c r="F1212" s="17">
        <v>25000</v>
      </c>
      <c r="G1212" s="90">
        <f t="shared" si="37"/>
        <v>44.001689664883131</v>
      </c>
      <c r="H1212" s="90">
        <v>568.16</v>
      </c>
      <c r="I1212" s="13">
        <f t="shared" si="38"/>
        <v>-7577787.5099999998</v>
      </c>
      <c r="J1212" s="11" t="s">
        <v>187</v>
      </c>
      <c r="K1212" s="14">
        <v>14</v>
      </c>
      <c r="L1212" s="14" t="s">
        <v>1118</v>
      </c>
      <c r="M1212" s="14" t="s">
        <v>81</v>
      </c>
      <c r="N1212" s="14" t="s">
        <v>1128</v>
      </c>
      <c r="O1212" s="14" t="s">
        <v>1063</v>
      </c>
      <c r="P1212" s="74"/>
      <c r="Q1212" s="6"/>
    </row>
    <row r="1213" spans="1:17">
      <c r="A1213" s="79">
        <v>43677</v>
      </c>
      <c r="B1213" s="11" t="s">
        <v>578</v>
      </c>
      <c r="C1213" s="11" t="s">
        <v>27</v>
      </c>
      <c r="D1213" s="11" t="s">
        <v>78</v>
      </c>
      <c r="E1213" s="17"/>
      <c r="F1213" s="17">
        <v>2000</v>
      </c>
      <c r="G1213" s="90">
        <f t="shared" si="37"/>
        <v>3.5201351731906505</v>
      </c>
      <c r="H1213" s="90">
        <v>568.16</v>
      </c>
      <c r="I1213" s="13">
        <f t="shared" si="38"/>
        <v>-7579787.5099999998</v>
      </c>
      <c r="J1213" s="11" t="s">
        <v>187</v>
      </c>
      <c r="K1213" s="14" t="s">
        <v>83</v>
      </c>
      <c r="L1213" s="14" t="s">
        <v>1118</v>
      </c>
      <c r="M1213" s="14" t="s">
        <v>81</v>
      </c>
      <c r="N1213" s="14" t="s">
        <v>1128</v>
      </c>
      <c r="O1213" s="14" t="s">
        <v>1062</v>
      </c>
      <c r="P1213" s="74"/>
      <c r="Q1213" s="6"/>
    </row>
    <row r="1214" spans="1:17">
      <c r="A1214" s="79">
        <v>43677</v>
      </c>
      <c r="B1214" s="11" t="s">
        <v>682</v>
      </c>
      <c r="C1214" s="11" t="s">
        <v>27</v>
      </c>
      <c r="D1214" s="11" t="s">
        <v>78</v>
      </c>
      <c r="E1214" s="16"/>
      <c r="F1214" s="16">
        <v>1000</v>
      </c>
      <c r="G1214" s="90">
        <f t="shared" si="37"/>
        <v>1.7600675865953253</v>
      </c>
      <c r="H1214" s="90">
        <v>568.16</v>
      </c>
      <c r="I1214" s="13">
        <f t="shared" si="38"/>
        <v>-7580787.5099999998</v>
      </c>
      <c r="J1214" s="14" t="s">
        <v>647</v>
      </c>
      <c r="K1214" s="14" t="s">
        <v>83</v>
      </c>
      <c r="L1214" s="14" t="s">
        <v>1118</v>
      </c>
      <c r="M1214" s="14" t="s">
        <v>81</v>
      </c>
      <c r="N1214" s="14" t="s">
        <v>1128</v>
      </c>
      <c r="O1214" s="14" t="s">
        <v>1062</v>
      </c>
      <c r="P1214" s="74"/>
      <c r="Q1214" s="6"/>
    </row>
    <row r="1215" spans="1:17">
      <c r="A1215" s="79">
        <v>43677</v>
      </c>
      <c r="B1215" s="11" t="s">
        <v>683</v>
      </c>
      <c r="C1215" s="11" t="s">
        <v>27</v>
      </c>
      <c r="D1215" s="11" t="s">
        <v>78</v>
      </c>
      <c r="E1215" s="16"/>
      <c r="F1215" s="16">
        <v>1000</v>
      </c>
      <c r="G1215" s="90">
        <f t="shared" si="37"/>
        <v>1.7600675865953253</v>
      </c>
      <c r="H1215" s="90">
        <v>568.16</v>
      </c>
      <c r="I1215" s="13">
        <f t="shared" si="38"/>
        <v>-7581787.5099999998</v>
      </c>
      <c r="J1215" s="14" t="s">
        <v>647</v>
      </c>
      <c r="K1215" s="14" t="s">
        <v>83</v>
      </c>
      <c r="L1215" s="14" t="s">
        <v>1118</v>
      </c>
      <c r="M1215" s="14" t="s">
        <v>81</v>
      </c>
      <c r="N1215" s="14" t="s">
        <v>1128</v>
      </c>
      <c r="O1215" s="14" t="s">
        <v>1062</v>
      </c>
      <c r="P1215" s="74"/>
      <c r="Q1215" s="6"/>
    </row>
    <row r="1216" spans="1:17">
      <c r="A1216" s="79">
        <v>43677</v>
      </c>
      <c r="B1216" s="14" t="s">
        <v>684</v>
      </c>
      <c r="C1216" s="11" t="s">
        <v>27</v>
      </c>
      <c r="D1216" s="14" t="s">
        <v>165</v>
      </c>
      <c r="E1216" s="15"/>
      <c r="F1216" s="15">
        <v>2000</v>
      </c>
      <c r="G1216" s="90">
        <f t="shared" si="37"/>
        <v>3.5283325100557477</v>
      </c>
      <c r="H1216" s="90">
        <v>566.84</v>
      </c>
      <c r="I1216" s="13">
        <f t="shared" si="38"/>
        <v>-7583787.5099999998</v>
      </c>
      <c r="J1216" s="14" t="s">
        <v>178</v>
      </c>
      <c r="K1216" s="14" t="s">
        <v>83</v>
      </c>
      <c r="L1216" s="14" t="s">
        <v>1197</v>
      </c>
      <c r="M1216" s="14" t="s">
        <v>81</v>
      </c>
      <c r="N1216" s="14" t="s">
        <v>1128</v>
      </c>
      <c r="O1216" s="14" t="s">
        <v>1062</v>
      </c>
      <c r="P1216" s="74"/>
      <c r="Q1216" s="6"/>
    </row>
    <row r="1217" spans="1:17">
      <c r="A1217" s="79">
        <v>43677</v>
      </c>
      <c r="B1217" s="14" t="s">
        <v>685</v>
      </c>
      <c r="C1217" s="14" t="s">
        <v>170</v>
      </c>
      <c r="D1217" s="14" t="s">
        <v>165</v>
      </c>
      <c r="E1217" s="15"/>
      <c r="F1217" s="15">
        <v>1000</v>
      </c>
      <c r="G1217" s="90">
        <f t="shared" si="37"/>
        <v>1.7641662550278738</v>
      </c>
      <c r="H1217" s="90">
        <v>566.84</v>
      </c>
      <c r="I1217" s="13">
        <f t="shared" si="38"/>
        <v>-7584787.5099999998</v>
      </c>
      <c r="J1217" s="14" t="s">
        <v>178</v>
      </c>
      <c r="K1217" s="14" t="s">
        <v>83</v>
      </c>
      <c r="L1217" s="14" t="s">
        <v>1197</v>
      </c>
      <c r="M1217" s="14" t="s">
        <v>81</v>
      </c>
      <c r="N1217" s="14" t="s">
        <v>1128</v>
      </c>
      <c r="O1217" s="14" t="s">
        <v>1062</v>
      </c>
      <c r="P1217" s="74"/>
      <c r="Q1217" s="6"/>
    </row>
    <row r="1218" spans="1:17">
      <c r="A1218" s="79">
        <v>43677</v>
      </c>
      <c r="B1218" s="11" t="s">
        <v>939</v>
      </c>
      <c r="C1218" s="11" t="s">
        <v>27</v>
      </c>
      <c r="D1218" s="14" t="s">
        <v>20</v>
      </c>
      <c r="E1218" s="12"/>
      <c r="F1218" s="12">
        <v>500</v>
      </c>
      <c r="G1218" s="90">
        <f t="shared" si="37"/>
        <v>0.90594480984218451</v>
      </c>
      <c r="H1218" s="90">
        <v>551.91</v>
      </c>
      <c r="I1218" s="13">
        <f t="shared" si="38"/>
        <v>-7585287.5099999998</v>
      </c>
      <c r="J1218" s="11" t="s">
        <v>177</v>
      </c>
      <c r="K1218" s="11" t="s">
        <v>22</v>
      </c>
      <c r="L1218" s="14" t="s">
        <v>1117</v>
      </c>
      <c r="M1218" s="14" t="s">
        <v>81</v>
      </c>
      <c r="N1218" s="14" t="s">
        <v>1128</v>
      </c>
      <c r="O1218" s="14" t="s">
        <v>1062</v>
      </c>
      <c r="P1218" s="74"/>
      <c r="Q1218" s="6"/>
    </row>
    <row r="1219" spans="1:17">
      <c r="A1219" s="79">
        <v>43677</v>
      </c>
      <c r="B1219" s="11" t="s">
        <v>940</v>
      </c>
      <c r="C1219" s="11" t="s">
        <v>27</v>
      </c>
      <c r="D1219" s="14" t="s">
        <v>20</v>
      </c>
      <c r="E1219" s="12"/>
      <c r="F1219" s="12">
        <v>500</v>
      </c>
      <c r="G1219" s="90">
        <f t="shared" si="37"/>
        <v>0.90594480984218451</v>
      </c>
      <c r="H1219" s="90">
        <v>551.91</v>
      </c>
      <c r="I1219" s="13">
        <f t="shared" si="38"/>
        <v>-7585787.5099999998</v>
      </c>
      <c r="J1219" s="11" t="s">
        <v>177</v>
      </c>
      <c r="K1219" s="11" t="s">
        <v>22</v>
      </c>
      <c r="L1219" s="14" t="s">
        <v>1117</v>
      </c>
      <c r="M1219" s="14" t="s">
        <v>81</v>
      </c>
      <c r="N1219" s="14" t="s">
        <v>1128</v>
      </c>
      <c r="O1219" s="14" t="s">
        <v>1062</v>
      </c>
      <c r="P1219" s="74"/>
      <c r="Q1219" s="6"/>
    </row>
    <row r="1220" spans="1:17">
      <c r="A1220" s="79">
        <v>43677</v>
      </c>
      <c r="B1220" s="11" t="s">
        <v>941</v>
      </c>
      <c r="C1220" s="11" t="s">
        <v>27</v>
      </c>
      <c r="D1220" s="14" t="s">
        <v>20</v>
      </c>
      <c r="E1220" s="12"/>
      <c r="F1220" s="12">
        <v>500</v>
      </c>
      <c r="G1220" s="90">
        <f t="shared" si="37"/>
        <v>0.90594480984218451</v>
      </c>
      <c r="H1220" s="90">
        <v>551.91</v>
      </c>
      <c r="I1220" s="13">
        <f t="shared" si="38"/>
        <v>-7586287.5099999998</v>
      </c>
      <c r="J1220" s="11" t="s">
        <v>177</v>
      </c>
      <c r="K1220" s="11" t="s">
        <v>22</v>
      </c>
      <c r="L1220" s="14" t="s">
        <v>1117</v>
      </c>
      <c r="M1220" s="14" t="s">
        <v>81</v>
      </c>
      <c r="N1220" s="14" t="s">
        <v>1128</v>
      </c>
      <c r="O1220" s="14" t="s">
        <v>1062</v>
      </c>
      <c r="P1220" s="74"/>
      <c r="Q1220" s="6"/>
    </row>
    <row r="1221" spans="1:17">
      <c r="A1221" s="79">
        <v>43677</v>
      </c>
      <c r="B1221" s="11" t="s">
        <v>830</v>
      </c>
      <c r="C1221" s="11" t="s">
        <v>801</v>
      </c>
      <c r="D1221" s="14" t="s">
        <v>20</v>
      </c>
      <c r="E1221" s="12"/>
      <c r="F1221" s="12">
        <v>3000</v>
      </c>
      <c r="G1221" s="90">
        <f t="shared" si="37"/>
        <v>5.4356688590531066</v>
      </c>
      <c r="H1221" s="90">
        <v>551.91</v>
      </c>
      <c r="I1221" s="13">
        <f t="shared" si="38"/>
        <v>-7589287.5099999998</v>
      </c>
      <c r="J1221" s="11" t="s">
        <v>177</v>
      </c>
      <c r="K1221" s="11" t="s">
        <v>22</v>
      </c>
      <c r="L1221" s="14" t="s">
        <v>1117</v>
      </c>
      <c r="M1221" s="14" t="s">
        <v>81</v>
      </c>
      <c r="N1221" s="14" t="s">
        <v>1128</v>
      </c>
      <c r="O1221" s="14" t="s">
        <v>1062</v>
      </c>
      <c r="P1221" s="74"/>
      <c r="Q1221" s="6"/>
    </row>
    <row r="1222" spans="1:17">
      <c r="A1222" s="79">
        <v>43677</v>
      </c>
      <c r="B1222" s="11" t="s">
        <v>942</v>
      </c>
      <c r="C1222" s="11" t="s">
        <v>27</v>
      </c>
      <c r="D1222" s="14" t="s">
        <v>20</v>
      </c>
      <c r="E1222" s="12"/>
      <c r="F1222" s="12">
        <v>2000</v>
      </c>
      <c r="G1222" s="90">
        <f t="shared" si="37"/>
        <v>3.623779239368738</v>
      </c>
      <c r="H1222" s="90">
        <v>551.91</v>
      </c>
      <c r="I1222" s="13">
        <f t="shared" si="38"/>
        <v>-7591287.5099999998</v>
      </c>
      <c r="J1222" s="11" t="s">
        <v>177</v>
      </c>
      <c r="K1222" s="11" t="s">
        <v>22</v>
      </c>
      <c r="L1222" s="14" t="s">
        <v>1117</v>
      </c>
      <c r="M1222" s="14" t="s">
        <v>81</v>
      </c>
      <c r="N1222" s="14" t="s">
        <v>1128</v>
      </c>
      <c r="O1222" s="14" t="s">
        <v>1062</v>
      </c>
      <c r="P1222" s="74"/>
      <c r="Q1222" s="6"/>
    </row>
    <row r="1223" spans="1:17">
      <c r="A1223" s="79">
        <v>43677</v>
      </c>
      <c r="B1223" s="11" t="s">
        <v>943</v>
      </c>
      <c r="C1223" s="11" t="s">
        <v>27</v>
      </c>
      <c r="D1223" s="14" t="s">
        <v>20</v>
      </c>
      <c r="E1223" s="12"/>
      <c r="F1223" s="12">
        <v>2000</v>
      </c>
      <c r="G1223" s="90">
        <f t="shared" si="37"/>
        <v>3.623779239368738</v>
      </c>
      <c r="H1223" s="90">
        <v>551.91</v>
      </c>
      <c r="I1223" s="13">
        <f t="shared" si="38"/>
        <v>-7593287.5099999998</v>
      </c>
      <c r="J1223" s="11" t="s">
        <v>177</v>
      </c>
      <c r="K1223" s="11" t="s">
        <v>22</v>
      </c>
      <c r="L1223" s="14" t="s">
        <v>1117</v>
      </c>
      <c r="M1223" s="14" t="s">
        <v>81</v>
      </c>
      <c r="N1223" s="14" t="s">
        <v>1128</v>
      </c>
      <c r="O1223" s="14" t="s">
        <v>1062</v>
      </c>
      <c r="P1223" s="74"/>
      <c r="Q1223" s="6"/>
    </row>
    <row r="1224" spans="1:17">
      <c r="A1224" s="79">
        <v>43677</v>
      </c>
      <c r="B1224" s="11" t="s">
        <v>944</v>
      </c>
      <c r="C1224" s="11" t="s">
        <v>27</v>
      </c>
      <c r="D1224" s="14" t="s">
        <v>20</v>
      </c>
      <c r="E1224" s="12"/>
      <c r="F1224" s="12">
        <v>500</v>
      </c>
      <c r="G1224" s="90">
        <f t="shared" si="37"/>
        <v>0.90594480984218451</v>
      </c>
      <c r="H1224" s="90">
        <v>551.91</v>
      </c>
      <c r="I1224" s="13">
        <f t="shared" si="38"/>
        <v>-7593787.5099999998</v>
      </c>
      <c r="J1224" s="11" t="s">
        <v>177</v>
      </c>
      <c r="K1224" s="11" t="s">
        <v>22</v>
      </c>
      <c r="L1224" s="14" t="s">
        <v>1117</v>
      </c>
      <c r="M1224" s="14" t="s">
        <v>81</v>
      </c>
      <c r="N1224" s="14" t="s">
        <v>1128</v>
      </c>
      <c r="O1224" s="14" t="s">
        <v>1062</v>
      </c>
      <c r="P1224" s="74"/>
      <c r="Q1224" s="6"/>
    </row>
    <row r="1225" spans="1:17">
      <c r="A1225" s="79">
        <v>43677</v>
      </c>
      <c r="B1225" s="14" t="s">
        <v>961</v>
      </c>
      <c r="C1225" s="11" t="s">
        <v>27</v>
      </c>
      <c r="D1225" s="14" t="s">
        <v>78</v>
      </c>
      <c r="E1225" s="16"/>
      <c r="F1225" s="16">
        <v>1000</v>
      </c>
      <c r="G1225" s="90">
        <f t="shared" si="37"/>
        <v>1.7600675865953253</v>
      </c>
      <c r="H1225" s="90">
        <v>568.16</v>
      </c>
      <c r="I1225" s="13">
        <f t="shared" si="38"/>
        <v>-7594787.5099999998</v>
      </c>
      <c r="J1225" s="14" t="s">
        <v>655</v>
      </c>
      <c r="K1225" s="14" t="s">
        <v>946</v>
      </c>
      <c r="L1225" s="14" t="s">
        <v>1118</v>
      </c>
      <c r="M1225" s="14" t="s">
        <v>81</v>
      </c>
      <c r="N1225" s="14" t="s">
        <v>1128</v>
      </c>
      <c r="O1225" s="14" t="s">
        <v>1062</v>
      </c>
      <c r="P1225" s="74"/>
      <c r="Q1225" s="6"/>
    </row>
    <row r="1226" spans="1:17">
      <c r="A1226" s="79">
        <v>43677</v>
      </c>
      <c r="B1226" s="14" t="s">
        <v>962</v>
      </c>
      <c r="C1226" s="11" t="s">
        <v>27</v>
      </c>
      <c r="D1226" s="14" t="s">
        <v>78</v>
      </c>
      <c r="E1226" s="16"/>
      <c r="F1226" s="16">
        <v>10000</v>
      </c>
      <c r="G1226" s="90">
        <f t="shared" si="37"/>
        <v>17.600675865953253</v>
      </c>
      <c r="H1226" s="90">
        <v>568.16</v>
      </c>
      <c r="I1226" s="13">
        <f t="shared" si="38"/>
        <v>-7604787.5099999998</v>
      </c>
      <c r="J1226" s="14" t="s">
        <v>655</v>
      </c>
      <c r="K1226" s="14" t="s">
        <v>946</v>
      </c>
      <c r="L1226" s="14" t="s">
        <v>1118</v>
      </c>
      <c r="M1226" s="14" t="s">
        <v>81</v>
      </c>
      <c r="N1226" s="14" t="s">
        <v>1128</v>
      </c>
      <c r="O1226" s="14" t="s">
        <v>1062</v>
      </c>
      <c r="P1226" s="74"/>
      <c r="Q1226" s="6"/>
    </row>
    <row r="1227" spans="1:17">
      <c r="A1227" s="79">
        <v>43677</v>
      </c>
      <c r="B1227" s="14" t="s">
        <v>963</v>
      </c>
      <c r="C1227" s="11" t="s">
        <v>27</v>
      </c>
      <c r="D1227" s="14" t="s">
        <v>78</v>
      </c>
      <c r="E1227" s="16"/>
      <c r="F1227" s="16">
        <v>500</v>
      </c>
      <c r="G1227" s="90">
        <f t="shared" si="37"/>
        <v>0.88003379329766263</v>
      </c>
      <c r="H1227" s="90">
        <v>568.16</v>
      </c>
      <c r="I1227" s="13">
        <f t="shared" si="38"/>
        <v>-7605287.5099999998</v>
      </c>
      <c r="J1227" s="14" t="s">
        <v>655</v>
      </c>
      <c r="K1227" s="14" t="s">
        <v>946</v>
      </c>
      <c r="L1227" s="14" t="s">
        <v>1118</v>
      </c>
      <c r="M1227" s="14" t="s">
        <v>81</v>
      </c>
      <c r="N1227" s="14" t="s">
        <v>1128</v>
      </c>
      <c r="O1227" s="14" t="s">
        <v>1062</v>
      </c>
      <c r="P1227" s="74"/>
      <c r="Q1227" s="6"/>
    </row>
    <row r="1228" spans="1:17">
      <c r="A1228" s="79">
        <v>43677</v>
      </c>
      <c r="B1228" s="14" t="s">
        <v>964</v>
      </c>
      <c r="C1228" s="11" t="s">
        <v>27</v>
      </c>
      <c r="D1228" s="14" t="s">
        <v>78</v>
      </c>
      <c r="E1228" s="16"/>
      <c r="F1228" s="16">
        <v>500</v>
      </c>
      <c r="G1228" s="90">
        <f t="shared" ref="G1228:G1248" si="39">+F1228/H1228</f>
        <v>0.88003379329766263</v>
      </c>
      <c r="H1228" s="90">
        <v>568.16</v>
      </c>
      <c r="I1228" s="13">
        <f t="shared" si="38"/>
        <v>-7605787.5099999998</v>
      </c>
      <c r="J1228" s="14" t="s">
        <v>655</v>
      </c>
      <c r="K1228" s="14" t="s">
        <v>946</v>
      </c>
      <c r="L1228" s="14" t="s">
        <v>1118</v>
      </c>
      <c r="M1228" s="14" t="s">
        <v>81</v>
      </c>
      <c r="N1228" s="14" t="s">
        <v>1128</v>
      </c>
      <c r="O1228" s="14" t="s">
        <v>1062</v>
      </c>
      <c r="P1228" s="74"/>
      <c r="Q1228" s="6"/>
    </row>
    <row r="1229" spans="1:17">
      <c r="A1229" s="79">
        <v>43677</v>
      </c>
      <c r="B1229" s="14" t="s">
        <v>965</v>
      </c>
      <c r="C1229" s="11" t="s">
        <v>27</v>
      </c>
      <c r="D1229" s="14" t="s">
        <v>78</v>
      </c>
      <c r="E1229" s="16"/>
      <c r="F1229" s="16">
        <v>1000</v>
      </c>
      <c r="G1229" s="90">
        <f t="shared" si="39"/>
        <v>1.7600675865953253</v>
      </c>
      <c r="H1229" s="90">
        <v>568.16</v>
      </c>
      <c r="I1229" s="13">
        <f t="shared" si="38"/>
        <v>-7606787.5099999998</v>
      </c>
      <c r="J1229" s="14" t="s">
        <v>655</v>
      </c>
      <c r="K1229" s="14" t="s">
        <v>946</v>
      </c>
      <c r="L1229" s="14" t="s">
        <v>1118</v>
      </c>
      <c r="M1229" s="14" t="s">
        <v>81</v>
      </c>
      <c r="N1229" s="14" t="s">
        <v>1128</v>
      </c>
      <c r="O1229" s="14" t="s">
        <v>1062</v>
      </c>
      <c r="P1229" s="74"/>
      <c r="Q1229" s="6"/>
    </row>
    <row r="1230" spans="1:17">
      <c r="A1230" s="79">
        <v>43677</v>
      </c>
      <c r="B1230" s="14" t="s">
        <v>966</v>
      </c>
      <c r="C1230" s="11" t="s">
        <v>97</v>
      </c>
      <c r="D1230" s="11" t="s">
        <v>78</v>
      </c>
      <c r="E1230" s="16"/>
      <c r="F1230" s="16">
        <v>2900</v>
      </c>
      <c r="G1230" s="90">
        <f t="shared" si="39"/>
        <v>5.1041960011264438</v>
      </c>
      <c r="H1230" s="90">
        <v>568.16</v>
      </c>
      <c r="I1230" s="13">
        <f t="shared" si="38"/>
        <v>-7609687.5099999998</v>
      </c>
      <c r="J1230" s="14" t="s">
        <v>655</v>
      </c>
      <c r="K1230" s="14" t="s">
        <v>946</v>
      </c>
      <c r="L1230" s="14" t="s">
        <v>1118</v>
      </c>
      <c r="M1230" s="14" t="s">
        <v>81</v>
      </c>
      <c r="N1230" s="14" t="s">
        <v>1128</v>
      </c>
      <c r="O1230" s="14" t="s">
        <v>1062</v>
      </c>
      <c r="P1230" s="74"/>
      <c r="Q1230" s="6"/>
    </row>
    <row r="1231" spans="1:17">
      <c r="A1231" s="79">
        <v>43677</v>
      </c>
      <c r="B1231" s="14" t="s">
        <v>967</v>
      </c>
      <c r="C1231" s="11" t="s">
        <v>27</v>
      </c>
      <c r="D1231" s="14" t="s">
        <v>78</v>
      </c>
      <c r="E1231" s="16"/>
      <c r="F1231" s="16">
        <v>500</v>
      </c>
      <c r="G1231" s="90">
        <f t="shared" si="39"/>
        <v>0.88003379329766263</v>
      </c>
      <c r="H1231" s="90">
        <v>568.16</v>
      </c>
      <c r="I1231" s="13">
        <f t="shared" si="38"/>
        <v>-7610187.5099999998</v>
      </c>
      <c r="J1231" s="14" t="s">
        <v>655</v>
      </c>
      <c r="K1231" s="14" t="s">
        <v>946</v>
      </c>
      <c r="L1231" s="14" t="s">
        <v>1118</v>
      </c>
      <c r="M1231" s="14" t="s">
        <v>81</v>
      </c>
      <c r="N1231" s="14" t="s">
        <v>1128</v>
      </c>
      <c r="O1231" s="14" t="s">
        <v>1062</v>
      </c>
      <c r="P1231" s="74"/>
      <c r="Q1231" s="6"/>
    </row>
    <row r="1232" spans="1:17">
      <c r="A1232" s="79">
        <v>43677</v>
      </c>
      <c r="B1232" s="14" t="s">
        <v>968</v>
      </c>
      <c r="C1232" s="11" t="s">
        <v>27</v>
      </c>
      <c r="D1232" s="14" t="s">
        <v>78</v>
      </c>
      <c r="E1232" s="16"/>
      <c r="F1232" s="16">
        <v>1000</v>
      </c>
      <c r="G1232" s="90">
        <f t="shared" si="39"/>
        <v>1.7600675865953253</v>
      </c>
      <c r="H1232" s="90">
        <v>568.16</v>
      </c>
      <c r="I1232" s="13">
        <f t="shared" si="38"/>
        <v>-7611187.5099999998</v>
      </c>
      <c r="J1232" s="14" t="s">
        <v>655</v>
      </c>
      <c r="K1232" s="14" t="s">
        <v>946</v>
      </c>
      <c r="L1232" s="14" t="s">
        <v>1118</v>
      </c>
      <c r="M1232" s="14" t="s">
        <v>81</v>
      </c>
      <c r="N1232" s="14" t="s">
        <v>1128</v>
      </c>
      <c r="O1232" s="14" t="s">
        <v>1062</v>
      </c>
      <c r="P1232" s="74"/>
      <c r="Q1232" s="6"/>
    </row>
    <row r="1233" spans="1:17">
      <c r="A1233" s="79">
        <v>43677</v>
      </c>
      <c r="B1233" s="14" t="s">
        <v>1107</v>
      </c>
      <c r="C1233" s="14" t="s">
        <v>119</v>
      </c>
      <c r="D1233" s="14" t="s">
        <v>78</v>
      </c>
      <c r="E1233" s="16"/>
      <c r="F1233" s="16">
        <v>45000</v>
      </c>
      <c r="G1233" s="90">
        <f t="shared" si="39"/>
        <v>79.387481476254322</v>
      </c>
      <c r="H1233" s="90">
        <v>566.84</v>
      </c>
      <c r="I1233" s="13">
        <f t="shared" si="38"/>
        <v>-7656187.5099999998</v>
      </c>
      <c r="J1233" s="14" t="s">
        <v>177</v>
      </c>
      <c r="K1233" s="14">
        <v>23</v>
      </c>
      <c r="L1233" s="14" t="s">
        <v>1197</v>
      </c>
      <c r="M1233" s="14" t="s">
        <v>81</v>
      </c>
      <c r="N1233" s="14" t="s">
        <v>1127</v>
      </c>
      <c r="O1233" s="14" t="s">
        <v>1063</v>
      </c>
      <c r="P1233" s="94" t="s">
        <v>1173</v>
      </c>
      <c r="Q1233" s="6"/>
    </row>
    <row r="1234" spans="1:17">
      <c r="A1234" s="79">
        <v>43677</v>
      </c>
      <c r="B1234" s="14" t="s">
        <v>1119</v>
      </c>
      <c r="C1234" s="14" t="s">
        <v>119</v>
      </c>
      <c r="D1234" s="14" t="s">
        <v>20</v>
      </c>
      <c r="E1234" s="16"/>
      <c r="F1234" s="16">
        <v>60000</v>
      </c>
      <c r="G1234" s="90">
        <f t="shared" si="39"/>
        <v>105.84997530167243</v>
      </c>
      <c r="H1234" s="90">
        <v>566.84</v>
      </c>
      <c r="I1234" s="13">
        <f t="shared" si="38"/>
        <v>-7716187.5099999998</v>
      </c>
      <c r="J1234" s="14" t="s">
        <v>177</v>
      </c>
      <c r="K1234" s="14" t="s">
        <v>83</v>
      </c>
      <c r="L1234" s="14" t="s">
        <v>1197</v>
      </c>
      <c r="M1234" s="14"/>
      <c r="N1234" s="14" t="s">
        <v>1127</v>
      </c>
      <c r="O1234" s="14" t="s">
        <v>1062</v>
      </c>
      <c r="P1234" s="94" t="s">
        <v>1173</v>
      </c>
      <c r="Q1234" s="6"/>
    </row>
    <row r="1235" spans="1:17">
      <c r="A1235" s="79">
        <v>43677</v>
      </c>
      <c r="B1235" s="14" t="s">
        <v>979</v>
      </c>
      <c r="C1235" s="14" t="s">
        <v>1022</v>
      </c>
      <c r="D1235" s="14" t="s">
        <v>172</v>
      </c>
      <c r="E1235" s="21"/>
      <c r="F1235" s="15">
        <v>3484</v>
      </c>
      <c r="G1235" s="90">
        <f t="shared" si="39"/>
        <v>6.146355232517112</v>
      </c>
      <c r="H1235" s="90">
        <v>566.84</v>
      </c>
      <c r="I1235" s="13">
        <f t="shared" si="38"/>
        <v>-7719671.5099999998</v>
      </c>
      <c r="J1235" s="14" t="s">
        <v>1136</v>
      </c>
      <c r="K1235" s="11">
        <v>3635066</v>
      </c>
      <c r="L1235" s="14" t="s">
        <v>1197</v>
      </c>
      <c r="M1235" s="14" t="s">
        <v>81</v>
      </c>
      <c r="N1235" s="14" t="s">
        <v>1128</v>
      </c>
      <c r="O1235" s="14" t="s">
        <v>1063</v>
      </c>
      <c r="P1235" s="74"/>
      <c r="Q1235" s="6"/>
    </row>
    <row r="1236" spans="1:17">
      <c r="A1236" s="79">
        <v>43677</v>
      </c>
      <c r="B1236" s="11" t="s">
        <v>1036</v>
      </c>
      <c r="C1236" s="11" t="s">
        <v>170</v>
      </c>
      <c r="D1236" s="14" t="s">
        <v>20</v>
      </c>
      <c r="E1236" s="21"/>
      <c r="F1236" s="12">
        <v>240000</v>
      </c>
      <c r="G1236" s="90">
        <f t="shared" si="39"/>
        <v>423.39990120668972</v>
      </c>
      <c r="H1236" s="90">
        <v>566.84</v>
      </c>
      <c r="I1236" s="13">
        <f t="shared" si="38"/>
        <v>-7959671.5099999998</v>
      </c>
      <c r="J1236" s="14" t="s">
        <v>1136</v>
      </c>
      <c r="K1236" s="11">
        <v>3635067</v>
      </c>
      <c r="L1236" s="14" t="s">
        <v>1197</v>
      </c>
      <c r="M1236" s="14" t="s">
        <v>81</v>
      </c>
      <c r="N1236" s="14" t="s">
        <v>1127</v>
      </c>
      <c r="O1236" s="14" t="s">
        <v>1063</v>
      </c>
      <c r="P1236" s="94" t="s">
        <v>1177</v>
      </c>
      <c r="Q1236" s="6"/>
    </row>
    <row r="1237" spans="1:17">
      <c r="A1237" s="79">
        <v>43677</v>
      </c>
      <c r="B1237" s="14" t="s">
        <v>980</v>
      </c>
      <c r="C1237" s="14" t="s">
        <v>1022</v>
      </c>
      <c r="D1237" s="14" t="s">
        <v>172</v>
      </c>
      <c r="E1237" s="21"/>
      <c r="F1237" s="15">
        <v>3484</v>
      </c>
      <c r="G1237" s="90">
        <f t="shared" si="39"/>
        <v>6.146355232517112</v>
      </c>
      <c r="H1237" s="90">
        <v>566.84</v>
      </c>
      <c r="I1237" s="13">
        <f t="shared" si="38"/>
        <v>-7963155.5099999998</v>
      </c>
      <c r="J1237" s="14" t="s">
        <v>1136</v>
      </c>
      <c r="K1237" s="11">
        <v>3635067</v>
      </c>
      <c r="L1237" s="14" t="s">
        <v>1197</v>
      </c>
      <c r="M1237" s="14" t="s">
        <v>81</v>
      </c>
      <c r="N1237" s="14" t="s">
        <v>1128</v>
      </c>
      <c r="O1237" s="14" t="s">
        <v>1063</v>
      </c>
      <c r="P1237" s="74"/>
      <c r="Q1237" s="6"/>
    </row>
    <row r="1238" spans="1:17">
      <c r="A1238" s="79">
        <v>43677</v>
      </c>
      <c r="B1238" s="11" t="s">
        <v>1037</v>
      </c>
      <c r="C1238" s="11" t="s">
        <v>170</v>
      </c>
      <c r="D1238" s="14" t="s">
        <v>20</v>
      </c>
      <c r="E1238" s="21"/>
      <c r="F1238" s="12">
        <v>270000</v>
      </c>
      <c r="G1238" s="90">
        <f t="shared" si="39"/>
        <v>476.32488885752593</v>
      </c>
      <c r="H1238" s="90">
        <v>566.84</v>
      </c>
      <c r="I1238" s="13">
        <f t="shared" si="38"/>
        <v>-8233155.5099999998</v>
      </c>
      <c r="J1238" s="14" t="s">
        <v>1136</v>
      </c>
      <c r="K1238" s="11">
        <v>3635068</v>
      </c>
      <c r="L1238" s="14" t="s">
        <v>1197</v>
      </c>
      <c r="M1238" s="14" t="s">
        <v>81</v>
      </c>
      <c r="N1238" s="14" t="s">
        <v>1127</v>
      </c>
      <c r="O1238" s="14" t="s">
        <v>1063</v>
      </c>
      <c r="P1238" s="94" t="s">
        <v>1177</v>
      </c>
      <c r="Q1238" s="6"/>
    </row>
    <row r="1239" spans="1:17">
      <c r="A1239" s="79">
        <v>43677</v>
      </c>
      <c r="B1239" s="14" t="s">
        <v>981</v>
      </c>
      <c r="C1239" s="14" t="s">
        <v>1022</v>
      </c>
      <c r="D1239" s="14" t="s">
        <v>172</v>
      </c>
      <c r="E1239" s="21"/>
      <c r="F1239" s="15">
        <v>3484</v>
      </c>
      <c r="G1239" s="90">
        <f t="shared" si="39"/>
        <v>6.146355232517112</v>
      </c>
      <c r="H1239" s="90">
        <v>566.84</v>
      </c>
      <c r="I1239" s="13">
        <f t="shared" si="38"/>
        <v>-8236639.5099999998</v>
      </c>
      <c r="J1239" s="14" t="s">
        <v>1136</v>
      </c>
      <c r="K1239" s="11">
        <v>3635068</v>
      </c>
      <c r="L1239" s="14" t="s">
        <v>1197</v>
      </c>
      <c r="M1239" s="14" t="s">
        <v>81</v>
      </c>
      <c r="N1239" s="14" t="s">
        <v>1128</v>
      </c>
      <c r="O1239" s="14" t="s">
        <v>1063</v>
      </c>
      <c r="P1239" s="74"/>
      <c r="Q1239" s="6"/>
    </row>
    <row r="1240" spans="1:17">
      <c r="A1240" s="79">
        <v>43677</v>
      </c>
      <c r="B1240" s="11" t="s">
        <v>1023</v>
      </c>
      <c r="C1240" s="11" t="s">
        <v>1004</v>
      </c>
      <c r="D1240" s="14" t="s">
        <v>172</v>
      </c>
      <c r="E1240" s="21"/>
      <c r="F1240" s="12">
        <v>261000</v>
      </c>
      <c r="G1240" s="90">
        <f t="shared" si="39"/>
        <v>460.44739256227507</v>
      </c>
      <c r="H1240" s="90">
        <v>566.84</v>
      </c>
      <c r="I1240" s="13">
        <f t="shared" si="38"/>
        <v>-8497639.5099999998</v>
      </c>
      <c r="J1240" s="14" t="s">
        <v>1136</v>
      </c>
      <c r="K1240" s="11">
        <v>3635069</v>
      </c>
      <c r="L1240" s="14" t="s">
        <v>1197</v>
      </c>
      <c r="M1240" s="14" t="s">
        <v>81</v>
      </c>
      <c r="N1240" s="14" t="s">
        <v>1127</v>
      </c>
      <c r="O1240" s="14" t="s">
        <v>1063</v>
      </c>
      <c r="P1240" s="94" t="s">
        <v>1172</v>
      </c>
      <c r="Q1240" s="6"/>
    </row>
    <row r="1241" spans="1:17">
      <c r="A1241" s="79">
        <v>43677</v>
      </c>
      <c r="B1241" s="14" t="s">
        <v>982</v>
      </c>
      <c r="C1241" s="14" t="s">
        <v>1022</v>
      </c>
      <c r="D1241" s="14" t="s">
        <v>172</v>
      </c>
      <c r="E1241" s="21"/>
      <c r="F1241" s="15">
        <v>3484</v>
      </c>
      <c r="G1241" s="90">
        <f t="shared" si="39"/>
        <v>6.146355232517112</v>
      </c>
      <c r="H1241" s="90">
        <v>566.84</v>
      </c>
      <c r="I1241" s="13">
        <f t="shared" si="38"/>
        <v>-8501123.5099999998</v>
      </c>
      <c r="J1241" s="14" t="s">
        <v>1136</v>
      </c>
      <c r="K1241" s="11">
        <v>3635069</v>
      </c>
      <c r="L1241" s="14" t="s">
        <v>1197</v>
      </c>
      <c r="M1241" s="14" t="s">
        <v>81</v>
      </c>
      <c r="N1241" s="14" t="s">
        <v>1128</v>
      </c>
      <c r="O1241" s="14" t="s">
        <v>1063</v>
      </c>
      <c r="P1241" s="74"/>
      <c r="Q1241" s="6"/>
    </row>
    <row r="1242" spans="1:17">
      <c r="A1242" s="79">
        <v>43677</v>
      </c>
      <c r="B1242" s="11" t="s">
        <v>1024</v>
      </c>
      <c r="C1242" s="11" t="s">
        <v>1004</v>
      </c>
      <c r="D1242" s="14" t="s">
        <v>172</v>
      </c>
      <c r="E1242" s="21"/>
      <c r="F1242" s="12">
        <v>289000</v>
      </c>
      <c r="G1242" s="90">
        <f t="shared" si="39"/>
        <v>509.84404770305548</v>
      </c>
      <c r="H1242" s="90">
        <v>566.84</v>
      </c>
      <c r="I1242" s="13">
        <f t="shared" ref="I1242:I1248" si="40">I1241+E1242-F1242</f>
        <v>-8790123.5099999998</v>
      </c>
      <c r="J1242" s="14" t="s">
        <v>1136</v>
      </c>
      <c r="K1242" s="11">
        <v>3635070</v>
      </c>
      <c r="L1242" s="14" t="s">
        <v>1197</v>
      </c>
      <c r="M1242" s="14" t="s">
        <v>81</v>
      </c>
      <c r="N1242" s="14" t="s">
        <v>1127</v>
      </c>
      <c r="O1242" s="14" t="s">
        <v>1063</v>
      </c>
      <c r="P1242" s="94" t="s">
        <v>1172</v>
      </c>
      <c r="Q1242" s="6"/>
    </row>
    <row r="1243" spans="1:17">
      <c r="A1243" s="79">
        <v>43677</v>
      </c>
      <c r="B1243" s="11" t="s">
        <v>1027</v>
      </c>
      <c r="C1243" s="11" t="s">
        <v>170</v>
      </c>
      <c r="D1243" s="14" t="s">
        <v>20</v>
      </c>
      <c r="E1243" s="17"/>
      <c r="F1243" s="12">
        <v>123840</v>
      </c>
      <c r="G1243" s="90">
        <f t="shared" si="39"/>
        <v>188.79286294680901</v>
      </c>
      <c r="H1243" s="90">
        <v>655.95699999999999</v>
      </c>
      <c r="I1243" s="13">
        <f t="shared" si="40"/>
        <v>-8913963.5099999998</v>
      </c>
      <c r="J1243" s="14" t="s">
        <v>1136</v>
      </c>
      <c r="K1243" s="11">
        <v>3126117</v>
      </c>
      <c r="L1243" s="14" t="s">
        <v>1116</v>
      </c>
      <c r="M1243" s="14" t="s">
        <v>81</v>
      </c>
      <c r="N1243" s="14" t="s">
        <v>1127</v>
      </c>
      <c r="O1243" s="14" t="s">
        <v>1063</v>
      </c>
      <c r="P1243" s="94" t="s">
        <v>1177</v>
      </c>
      <c r="Q1243" s="6"/>
    </row>
    <row r="1244" spans="1:17">
      <c r="A1244" s="79">
        <v>43677</v>
      </c>
      <c r="B1244" s="14" t="s">
        <v>996</v>
      </c>
      <c r="C1244" s="14" t="s">
        <v>1022</v>
      </c>
      <c r="D1244" s="14" t="s">
        <v>172</v>
      </c>
      <c r="E1244" s="17"/>
      <c r="F1244" s="15">
        <v>3484</v>
      </c>
      <c r="G1244" s="90">
        <f t="shared" si="39"/>
        <v>5.3113237605513772</v>
      </c>
      <c r="H1244" s="90">
        <v>655.95699999999999</v>
      </c>
      <c r="I1244" s="13">
        <f t="shared" si="40"/>
        <v>-8917447.5099999998</v>
      </c>
      <c r="J1244" s="14" t="s">
        <v>1136</v>
      </c>
      <c r="K1244" s="11">
        <v>3126117</v>
      </c>
      <c r="L1244" s="14" t="s">
        <v>1116</v>
      </c>
      <c r="M1244" s="14" t="s">
        <v>81</v>
      </c>
      <c r="N1244" s="14" t="s">
        <v>1127</v>
      </c>
      <c r="O1244" s="14" t="s">
        <v>1063</v>
      </c>
      <c r="P1244" s="94" t="s">
        <v>1174</v>
      </c>
      <c r="Q1244" s="6"/>
    </row>
    <row r="1245" spans="1:17">
      <c r="A1245" s="79">
        <v>43677</v>
      </c>
      <c r="B1245" s="11" t="s">
        <v>1028</v>
      </c>
      <c r="C1245" s="11" t="s">
        <v>170</v>
      </c>
      <c r="D1245" s="11" t="s">
        <v>78</v>
      </c>
      <c r="E1245" s="17"/>
      <c r="F1245" s="12">
        <v>166755</v>
      </c>
      <c r="G1245" s="90">
        <f t="shared" si="39"/>
        <v>254.21635869424367</v>
      </c>
      <c r="H1245" s="90">
        <v>655.95699999999999</v>
      </c>
      <c r="I1245" s="13">
        <f t="shared" si="40"/>
        <v>-9084202.5099999998</v>
      </c>
      <c r="J1245" s="14" t="s">
        <v>1136</v>
      </c>
      <c r="K1245" s="11">
        <v>3126114</v>
      </c>
      <c r="L1245" s="14" t="s">
        <v>1116</v>
      </c>
      <c r="M1245" s="14" t="s">
        <v>81</v>
      </c>
      <c r="N1245" s="14" t="s">
        <v>1127</v>
      </c>
      <c r="O1245" s="14" t="s">
        <v>1063</v>
      </c>
      <c r="P1245" s="94" t="s">
        <v>1176</v>
      </c>
      <c r="Q1245" s="6"/>
    </row>
    <row r="1246" spans="1:17">
      <c r="A1246" s="79">
        <v>43677</v>
      </c>
      <c r="B1246" s="14" t="s">
        <v>997</v>
      </c>
      <c r="C1246" s="14" t="s">
        <v>1022</v>
      </c>
      <c r="D1246" s="14" t="s">
        <v>172</v>
      </c>
      <c r="E1246" s="17"/>
      <c r="F1246" s="15">
        <v>3484</v>
      </c>
      <c r="G1246" s="90">
        <f t="shared" si="39"/>
        <v>5.3113237605513772</v>
      </c>
      <c r="H1246" s="90">
        <v>655.95699999999999</v>
      </c>
      <c r="I1246" s="13">
        <f t="shared" si="40"/>
        <v>-9087686.5099999998</v>
      </c>
      <c r="J1246" s="14" t="s">
        <v>1136</v>
      </c>
      <c r="K1246" s="11">
        <v>3126114</v>
      </c>
      <c r="L1246" s="14" t="s">
        <v>1116</v>
      </c>
      <c r="M1246" s="14" t="s">
        <v>81</v>
      </c>
      <c r="N1246" s="14" t="s">
        <v>1127</v>
      </c>
      <c r="O1246" s="14" t="s">
        <v>1063</v>
      </c>
      <c r="P1246" s="94" t="s">
        <v>1174</v>
      </c>
      <c r="Q1246" s="6"/>
    </row>
    <row r="1247" spans="1:17">
      <c r="A1247" s="79">
        <v>43677</v>
      </c>
      <c r="B1247" s="11" t="s">
        <v>1029</v>
      </c>
      <c r="C1247" s="11" t="s">
        <v>170</v>
      </c>
      <c r="D1247" s="11" t="s">
        <v>78</v>
      </c>
      <c r="E1247" s="17"/>
      <c r="F1247" s="12">
        <v>193600</v>
      </c>
      <c r="G1247" s="90">
        <f t="shared" si="39"/>
        <v>295.14129737162648</v>
      </c>
      <c r="H1247" s="90">
        <v>655.95699999999999</v>
      </c>
      <c r="I1247" s="13">
        <f t="shared" si="40"/>
        <v>-9281286.5099999998</v>
      </c>
      <c r="J1247" s="14" t="s">
        <v>1136</v>
      </c>
      <c r="K1247" s="11">
        <v>3126115</v>
      </c>
      <c r="L1247" s="14" t="s">
        <v>1116</v>
      </c>
      <c r="M1247" s="14" t="s">
        <v>81</v>
      </c>
      <c r="N1247" s="14" t="s">
        <v>1127</v>
      </c>
      <c r="O1247" s="14" t="s">
        <v>1063</v>
      </c>
      <c r="P1247" s="94" t="s">
        <v>1176</v>
      </c>
      <c r="Q1247" s="6"/>
    </row>
    <row r="1248" spans="1:17">
      <c r="A1248" s="79">
        <v>43677</v>
      </c>
      <c r="B1248" s="14" t="s">
        <v>998</v>
      </c>
      <c r="C1248" s="14" t="s">
        <v>1022</v>
      </c>
      <c r="D1248" s="14" t="s">
        <v>172</v>
      </c>
      <c r="E1248" s="21"/>
      <c r="F1248" s="15">
        <v>3484</v>
      </c>
      <c r="G1248" s="90">
        <f t="shared" si="39"/>
        <v>5.3113237605513772</v>
      </c>
      <c r="H1248" s="90">
        <v>655.95699999999999</v>
      </c>
      <c r="I1248" s="13">
        <f t="shared" si="40"/>
        <v>-9284770.5099999998</v>
      </c>
      <c r="J1248" s="14" t="s">
        <v>1136</v>
      </c>
      <c r="K1248" s="11">
        <v>3126115</v>
      </c>
      <c r="L1248" s="14" t="s">
        <v>1116</v>
      </c>
      <c r="M1248" s="14" t="s">
        <v>81</v>
      </c>
      <c r="N1248" s="14" t="s">
        <v>1127</v>
      </c>
      <c r="O1248" s="14" t="s">
        <v>1063</v>
      </c>
      <c r="P1248" s="94" t="s">
        <v>1174</v>
      </c>
      <c r="Q1248" s="6"/>
    </row>
    <row r="1249" spans="1:17">
      <c r="A1249" s="86"/>
      <c r="B1249" s="86"/>
      <c r="C1249" s="86"/>
      <c r="D1249" s="86"/>
      <c r="E1249" s="87"/>
      <c r="F1249" s="87"/>
      <c r="G1249" s="87"/>
      <c r="H1249" s="87"/>
      <c r="I1249" s="88"/>
      <c r="J1249" s="86"/>
      <c r="K1249" s="86"/>
      <c r="L1249" s="86"/>
      <c r="M1249" s="86"/>
      <c r="N1249" s="86"/>
      <c r="O1249" s="86"/>
      <c r="P1249" s="88"/>
      <c r="Q1249" s="6"/>
    </row>
    <row r="1250" spans="1:17">
      <c r="A1250" s="14"/>
      <c r="B1250" s="14"/>
      <c r="C1250" s="14"/>
      <c r="D1250" s="14"/>
      <c r="E1250" s="15"/>
      <c r="F1250" s="15"/>
      <c r="G1250" s="15"/>
      <c r="H1250" s="15"/>
      <c r="I1250" s="6"/>
      <c r="J1250" s="14"/>
      <c r="K1250" s="14"/>
      <c r="L1250" s="14"/>
      <c r="M1250" s="14"/>
      <c r="N1250" s="14"/>
      <c r="O1250" s="14"/>
      <c r="Q1250" s="6"/>
    </row>
  </sheetData>
  <sortState ref="A12:L1241">
    <sortCondition ref="A12"/>
  </sortState>
  <mergeCells count="1">
    <mergeCell ref="A2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6"/>
  <sheetViews>
    <sheetView topLeftCell="H7" workbookViewId="0">
      <selection activeCell="O26" sqref="O26"/>
    </sheetView>
  </sheetViews>
  <sheetFormatPr baseColWidth="10" defaultRowHeight="15"/>
  <cols>
    <col min="1" max="1" width="22.42578125" style="52" bestFit="1" customWidth="1"/>
    <col min="2" max="2" width="25.28515625" style="52" bestFit="1" customWidth="1"/>
    <col min="3" max="3" width="10.28515625" style="52" bestFit="1" customWidth="1"/>
    <col min="4" max="4" width="11.5703125" style="52" bestFit="1" customWidth="1"/>
    <col min="5" max="5" width="12.140625" style="52" bestFit="1" customWidth="1"/>
    <col min="6" max="6" width="10.28515625" style="52" bestFit="1" customWidth="1"/>
    <col min="7" max="7" width="9.7109375" style="52" bestFit="1" customWidth="1"/>
    <col min="8" max="8" width="13" style="52" bestFit="1" customWidth="1"/>
    <col min="9" max="9" width="16.85546875" style="52" bestFit="1" customWidth="1"/>
    <col min="10" max="10" width="11.7109375" style="52" bestFit="1" customWidth="1"/>
    <col min="11" max="11" width="16.28515625" style="52" bestFit="1" customWidth="1"/>
    <col min="12" max="12" width="10.28515625" style="52" bestFit="1" customWidth="1"/>
    <col min="13" max="13" width="12" style="52" bestFit="1" customWidth="1"/>
    <col min="14" max="14" width="14" style="52" bestFit="1" customWidth="1"/>
    <col min="15" max="15" width="11.7109375" style="52" bestFit="1" customWidth="1"/>
    <col min="16" max="16" width="16.85546875" style="52" bestFit="1" customWidth="1"/>
    <col min="17" max="17" width="18.85546875" style="52" bestFit="1" customWidth="1"/>
    <col min="18" max="18" width="14.5703125" style="52" customWidth="1"/>
    <col min="19" max="19" width="7.7109375" style="52" hidden="1" customWidth="1"/>
    <col min="20" max="21" width="14" style="52" bestFit="1" customWidth="1"/>
    <col min="22" max="16384" width="11.42578125" style="52"/>
  </cols>
  <sheetData>
    <row r="3" spans="1:21">
      <c r="A3" s="83" t="s">
        <v>1167</v>
      </c>
      <c r="B3" s="83" t="s">
        <v>1196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/>
    </row>
    <row r="4" spans="1:21">
      <c r="A4" s="83" t="s">
        <v>1165</v>
      </c>
      <c r="B4" s="58" t="s">
        <v>1022</v>
      </c>
      <c r="C4" s="58" t="s">
        <v>162</v>
      </c>
      <c r="D4" s="58" t="s">
        <v>1008</v>
      </c>
      <c r="E4" s="58" t="s">
        <v>1007</v>
      </c>
      <c r="F4" s="58" t="s">
        <v>1051</v>
      </c>
      <c r="G4" s="58" t="s">
        <v>707</v>
      </c>
      <c r="H4" s="58" t="s">
        <v>82</v>
      </c>
      <c r="I4" s="58" t="s">
        <v>141</v>
      </c>
      <c r="J4" s="58" t="s">
        <v>170</v>
      </c>
      <c r="K4" s="58" t="s">
        <v>279</v>
      </c>
      <c r="L4" s="58" t="s">
        <v>171</v>
      </c>
      <c r="M4" s="58" t="s">
        <v>1004</v>
      </c>
      <c r="N4" s="58" t="s">
        <v>174</v>
      </c>
      <c r="O4" s="58" t="s">
        <v>27</v>
      </c>
      <c r="P4" s="58" t="s">
        <v>1005</v>
      </c>
      <c r="Q4" s="58" t="s">
        <v>119</v>
      </c>
      <c r="R4" s="58" t="s">
        <v>350</v>
      </c>
      <c r="S4" s="58" t="s">
        <v>1195</v>
      </c>
      <c r="T4" s="58" t="s">
        <v>1166</v>
      </c>
      <c r="U4"/>
    </row>
    <row r="5" spans="1:21">
      <c r="A5" s="84" t="s">
        <v>1117</v>
      </c>
      <c r="B5" s="58"/>
      <c r="C5" s="58">
        <v>20000</v>
      </c>
      <c r="D5" s="58"/>
      <c r="E5" s="58"/>
      <c r="F5" s="58"/>
      <c r="G5" s="58"/>
      <c r="H5" s="58"/>
      <c r="I5" s="58"/>
      <c r="J5" s="58">
        <v>40000</v>
      </c>
      <c r="K5" s="58"/>
      <c r="L5" s="58"/>
      <c r="M5" s="58"/>
      <c r="N5" s="58"/>
      <c r="O5" s="58">
        <v>718000</v>
      </c>
      <c r="P5" s="58">
        <v>16000</v>
      </c>
      <c r="Q5" s="58">
        <v>385000</v>
      </c>
      <c r="R5" s="58">
        <v>140500</v>
      </c>
      <c r="S5" s="58"/>
      <c r="T5" s="58">
        <v>1319500</v>
      </c>
      <c r="U5"/>
    </row>
    <row r="6" spans="1:21">
      <c r="A6" s="85" t="s">
        <v>20</v>
      </c>
      <c r="B6" s="58"/>
      <c r="C6" s="58">
        <v>20000</v>
      </c>
      <c r="D6" s="58"/>
      <c r="E6" s="58"/>
      <c r="F6" s="58"/>
      <c r="G6" s="58"/>
      <c r="H6" s="58"/>
      <c r="I6" s="58"/>
      <c r="J6" s="58">
        <v>40000</v>
      </c>
      <c r="K6" s="58"/>
      <c r="L6" s="58"/>
      <c r="M6" s="58"/>
      <c r="N6" s="58"/>
      <c r="O6" s="58">
        <v>718000</v>
      </c>
      <c r="P6" s="58">
        <v>16000</v>
      </c>
      <c r="Q6" s="58">
        <v>385000</v>
      </c>
      <c r="R6" s="58">
        <v>140500</v>
      </c>
      <c r="S6" s="58"/>
      <c r="T6" s="58">
        <v>1319500</v>
      </c>
      <c r="U6"/>
    </row>
    <row r="7" spans="1:21">
      <c r="A7" s="84" t="s">
        <v>1118</v>
      </c>
      <c r="B7" s="58">
        <v>29948</v>
      </c>
      <c r="C7" s="58">
        <v>182000</v>
      </c>
      <c r="D7" s="58">
        <v>65000</v>
      </c>
      <c r="E7" s="58"/>
      <c r="F7" s="58">
        <v>240000</v>
      </c>
      <c r="G7" s="58">
        <v>90600</v>
      </c>
      <c r="H7" s="58">
        <v>848500</v>
      </c>
      <c r="I7" s="58">
        <v>13770</v>
      </c>
      <c r="J7" s="58"/>
      <c r="K7" s="58"/>
      <c r="L7" s="58">
        <v>115000</v>
      </c>
      <c r="M7" s="58">
        <v>5000</v>
      </c>
      <c r="N7" s="58">
        <v>21100</v>
      </c>
      <c r="O7" s="58">
        <v>695000</v>
      </c>
      <c r="P7" s="58">
        <v>30100</v>
      </c>
      <c r="Q7" s="58">
        <v>1276000</v>
      </c>
      <c r="R7" s="58"/>
      <c r="S7" s="58"/>
      <c r="T7" s="58">
        <v>3612018</v>
      </c>
      <c r="U7"/>
    </row>
    <row r="8" spans="1:21">
      <c r="A8" s="85" t="s">
        <v>78</v>
      </c>
      <c r="B8" s="58"/>
      <c r="C8" s="58">
        <v>172000</v>
      </c>
      <c r="D8" s="58">
        <v>65000</v>
      </c>
      <c r="E8" s="58"/>
      <c r="F8" s="58">
        <v>240000</v>
      </c>
      <c r="G8" s="58">
        <v>90600</v>
      </c>
      <c r="H8" s="58">
        <v>848500</v>
      </c>
      <c r="I8" s="58"/>
      <c r="J8" s="58"/>
      <c r="K8" s="58"/>
      <c r="L8" s="58"/>
      <c r="M8" s="58"/>
      <c r="N8" s="58"/>
      <c r="O8" s="58">
        <v>634000</v>
      </c>
      <c r="P8" s="58">
        <v>30100</v>
      </c>
      <c r="Q8" s="58">
        <v>1276000</v>
      </c>
      <c r="R8" s="58"/>
      <c r="S8" s="58"/>
      <c r="T8" s="58">
        <v>3356200</v>
      </c>
      <c r="U8"/>
    </row>
    <row r="9" spans="1:21">
      <c r="A9" s="85" t="s">
        <v>180</v>
      </c>
      <c r="B9" s="58"/>
      <c r="C9" s="58">
        <v>10000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>
        <v>61000</v>
      </c>
      <c r="P9" s="58"/>
      <c r="Q9" s="58"/>
      <c r="R9" s="58"/>
      <c r="S9" s="58"/>
      <c r="T9" s="58">
        <v>71000</v>
      </c>
      <c r="U9"/>
    </row>
    <row r="10" spans="1:21">
      <c r="A10" s="85" t="s">
        <v>172</v>
      </c>
      <c r="B10" s="58">
        <v>29948</v>
      </c>
      <c r="C10" s="58"/>
      <c r="D10" s="58"/>
      <c r="E10" s="58"/>
      <c r="F10" s="58"/>
      <c r="G10" s="58"/>
      <c r="H10" s="58"/>
      <c r="I10" s="58">
        <v>13770</v>
      </c>
      <c r="J10" s="58"/>
      <c r="K10" s="58"/>
      <c r="L10" s="58">
        <v>115000</v>
      </c>
      <c r="M10" s="58">
        <v>5000</v>
      </c>
      <c r="N10" s="58">
        <v>21100</v>
      </c>
      <c r="O10" s="58"/>
      <c r="P10" s="58"/>
      <c r="Q10" s="58"/>
      <c r="R10" s="58"/>
      <c r="S10" s="58"/>
      <c r="T10" s="58">
        <v>184818</v>
      </c>
      <c r="U10"/>
    </row>
    <row r="11" spans="1:21">
      <c r="A11" s="84" t="s">
        <v>1116</v>
      </c>
      <c r="B11" s="58">
        <v>27872</v>
      </c>
      <c r="C11" s="58"/>
      <c r="D11" s="58"/>
      <c r="E11" s="58"/>
      <c r="F11" s="58"/>
      <c r="G11" s="58"/>
      <c r="H11" s="58">
        <v>400000</v>
      </c>
      <c r="I11" s="58"/>
      <c r="J11" s="58">
        <v>2568063</v>
      </c>
      <c r="K11" s="58">
        <v>1710000</v>
      </c>
      <c r="L11" s="58"/>
      <c r="M11" s="58"/>
      <c r="N11" s="58"/>
      <c r="O11" s="58"/>
      <c r="P11" s="58"/>
      <c r="Q11" s="58">
        <v>920000</v>
      </c>
      <c r="R11" s="58"/>
      <c r="S11" s="58"/>
      <c r="T11" s="58">
        <v>5625935</v>
      </c>
      <c r="U11"/>
    </row>
    <row r="12" spans="1:21">
      <c r="A12" s="85" t="s">
        <v>20</v>
      </c>
      <c r="B12" s="58"/>
      <c r="C12" s="58"/>
      <c r="D12" s="58"/>
      <c r="E12" s="58"/>
      <c r="F12" s="58"/>
      <c r="G12" s="58"/>
      <c r="H12" s="58"/>
      <c r="I12" s="58"/>
      <c r="J12" s="58">
        <v>217803</v>
      </c>
      <c r="K12" s="58"/>
      <c r="L12" s="58"/>
      <c r="M12" s="58"/>
      <c r="N12" s="58"/>
      <c r="O12" s="58"/>
      <c r="P12" s="58"/>
      <c r="Q12" s="58"/>
      <c r="R12" s="58"/>
      <c r="S12" s="58"/>
      <c r="T12" s="58">
        <v>217803</v>
      </c>
      <c r="U12"/>
    </row>
    <row r="13" spans="1:21">
      <c r="A13" s="85" t="s">
        <v>78</v>
      </c>
      <c r="B13" s="58"/>
      <c r="C13" s="58"/>
      <c r="D13" s="58"/>
      <c r="E13" s="58"/>
      <c r="F13" s="58"/>
      <c r="G13" s="58"/>
      <c r="H13" s="58">
        <v>400000</v>
      </c>
      <c r="I13" s="58"/>
      <c r="J13" s="58">
        <v>1714938</v>
      </c>
      <c r="K13" s="58"/>
      <c r="L13" s="58"/>
      <c r="M13" s="58"/>
      <c r="N13" s="58"/>
      <c r="O13" s="58"/>
      <c r="P13" s="58"/>
      <c r="Q13" s="58">
        <v>920000</v>
      </c>
      <c r="R13" s="58"/>
      <c r="S13" s="58"/>
      <c r="T13" s="58">
        <v>3034938</v>
      </c>
      <c r="U13"/>
    </row>
    <row r="14" spans="1:21">
      <c r="A14" s="85" t="s">
        <v>165</v>
      </c>
      <c r="B14" s="58"/>
      <c r="C14" s="58"/>
      <c r="D14" s="58"/>
      <c r="E14" s="58"/>
      <c r="F14" s="58"/>
      <c r="G14" s="58"/>
      <c r="H14" s="58"/>
      <c r="I14" s="58"/>
      <c r="J14" s="58">
        <v>562482</v>
      </c>
      <c r="K14" s="58"/>
      <c r="L14" s="58"/>
      <c r="M14" s="58"/>
      <c r="N14" s="58"/>
      <c r="O14" s="58"/>
      <c r="P14" s="58"/>
      <c r="Q14" s="58"/>
      <c r="R14" s="58"/>
      <c r="S14" s="58"/>
      <c r="T14" s="58">
        <v>562482</v>
      </c>
      <c r="U14"/>
    </row>
    <row r="15" spans="1:21">
      <c r="A15" s="85" t="s">
        <v>180</v>
      </c>
      <c r="B15" s="58"/>
      <c r="C15" s="58"/>
      <c r="D15" s="58"/>
      <c r="E15" s="58"/>
      <c r="F15" s="58"/>
      <c r="G15" s="58"/>
      <c r="H15" s="58"/>
      <c r="I15" s="58"/>
      <c r="J15" s="58">
        <v>72840</v>
      </c>
      <c r="K15" s="58"/>
      <c r="L15" s="58"/>
      <c r="M15" s="58"/>
      <c r="N15" s="58"/>
      <c r="O15" s="58"/>
      <c r="P15" s="58"/>
      <c r="Q15" s="58"/>
      <c r="R15" s="58"/>
      <c r="S15" s="58"/>
      <c r="T15" s="58">
        <v>72840</v>
      </c>
      <c r="U15"/>
    </row>
    <row r="16" spans="1:21">
      <c r="A16" s="85" t="s">
        <v>172</v>
      </c>
      <c r="B16" s="58">
        <v>27872</v>
      </c>
      <c r="C16" s="58"/>
      <c r="D16" s="58"/>
      <c r="E16" s="58"/>
      <c r="F16" s="58"/>
      <c r="G16" s="58"/>
      <c r="H16" s="58"/>
      <c r="I16" s="58"/>
      <c r="J16" s="58"/>
      <c r="K16" s="58">
        <v>1710000</v>
      </c>
      <c r="L16" s="58"/>
      <c r="M16" s="58"/>
      <c r="N16" s="58"/>
      <c r="O16" s="58"/>
      <c r="P16" s="58"/>
      <c r="Q16" s="58"/>
      <c r="R16" s="58"/>
      <c r="S16" s="58"/>
      <c r="T16" s="58">
        <v>1737872</v>
      </c>
      <c r="U16"/>
    </row>
    <row r="17" spans="1:21">
      <c r="A17" s="84" t="s">
        <v>1197</v>
      </c>
      <c r="B17" s="58">
        <v>47146</v>
      </c>
      <c r="C17" s="58">
        <v>620000</v>
      </c>
      <c r="D17" s="58"/>
      <c r="E17" s="58">
        <v>20000</v>
      </c>
      <c r="F17" s="58"/>
      <c r="G17" s="58"/>
      <c r="H17" s="58"/>
      <c r="I17" s="58">
        <v>258603.51</v>
      </c>
      <c r="J17" s="58">
        <v>534000</v>
      </c>
      <c r="K17" s="58">
        <v>46300</v>
      </c>
      <c r="L17" s="58">
        <v>643000</v>
      </c>
      <c r="M17" s="58">
        <v>580500</v>
      </c>
      <c r="N17" s="58">
        <v>74464</v>
      </c>
      <c r="O17" s="58">
        <v>95000</v>
      </c>
      <c r="P17" s="58"/>
      <c r="Q17" s="58">
        <v>1428000</v>
      </c>
      <c r="R17" s="58"/>
      <c r="S17" s="58"/>
      <c r="T17" s="58">
        <v>4347013.51</v>
      </c>
      <c r="U17"/>
    </row>
    <row r="18" spans="1:21">
      <c r="A18" s="85" t="s">
        <v>20</v>
      </c>
      <c r="B18" s="58"/>
      <c r="C18" s="58"/>
      <c r="D18" s="58"/>
      <c r="E18" s="58"/>
      <c r="F18" s="58"/>
      <c r="G18" s="58"/>
      <c r="H18" s="58"/>
      <c r="I18" s="58"/>
      <c r="J18" s="58">
        <v>510000</v>
      </c>
      <c r="K18" s="58"/>
      <c r="L18" s="58"/>
      <c r="M18" s="58"/>
      <c r="N18" s="58"/>
      <c r="O18" s="58"/>
      <c r="P18" s="58"/>
      <c r="Q18" s="58">
        <v>1383000</v>
      </c>
      <c r="R18" s="58"/>
      <c r="S18" s="58"/>
      <c r="T18" s="58">
        <v>1893000</v>
      </c>
      <c r="U18"/>
    </row>
    <row r="19" spans="1:21">
      <c r="A19" s="85" t="s">
        <v>78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>
        <v>45000</v>
      </c>
      <c r="R19" s="58"/>
      <c r="S19" s="58"/>
      <c r="T19" s="58">
        <v>45000</v>
      </c>
      <c r="U19"/>
    </row>
    <row r="20" spans="1:21">
      <c r="A20" s="85" t="s">
        <v>165</v>
      </c>
      <c r="B20" s="58"/>
      <c r="C20" s="58"/>
      <c r="D20" s="58"/>
      <c r="E20" s="58"/>
      <c r="F20" s="58"/>
      <c r="G20" s="58"/>
      <c r="H20" s="58"/>
      <c r="I20" s="58"/>
      <c r="J20" s="58">
        <v>24000</v>
      </c>
      <c r="K20" s="58"/>
      <c r="L20" s="58"/>
      <c r="M20" s="58"/>
      <c r="N20" s="58"/>
      <c r="O20" s="58">
        <v>95000</v>
      </c>
      <c r="P20" s="58"/>
      <c r="Q20" s="58"/>
      <c r="R20" s="58"/>
      <c r="S20" s="58"/>
      <c r="T20" s="58">
        <v>119000</v>
      </c>
      <c r="U20"/>
    </row>
    <row r="21" spans="1:21">
      <c r="A21" s="85" t="s">
        <v>180</v>
      </c>
      <c r="B21" s="58"/>
      <c r="C21" s="58">
        <v>560000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>
        <v>560000</v>
      </c>
      <c r="U21"/>
    </row>
    <row r="22" spans="1:21">
      <c r="A22" s="85" t="s">
        <v>172</v>
      </c>
      <c r="B22" s="58">
        <v>47146</v>
      </c>
      <c r="C22" s="58"/>
      <c r="D22" s="58"/>
      <c r="E22" s="58">
        <v>20000</v>
      </c>
      <c r="F22" s="58"/>
      <c r="G22" s="58"/>
      <c r="H22" s="58"/>
      <c r="I22" s="58">
        <v>258603.51</v>
      </c>
      <c r="J22" s="58"/>
      <c r="K22" s="58">
        <v>46300</v>
      </c>
      <c r="L22" s="58">
        <v>643000</v>
      </c>
      <c r="M22" s="58">
        <v>580500</v>
      </c>
      <c r="N22" s="58">
        <v>74464</v>
      </c>
      <c r="O22" s="58"/>
      <c r="P22" s="58"/>
      <c r="Q22" s="58"/>
      <c r="R22" s="58"/>
      <c r="S22" s="58"/>
      <c r="T22" s="58">
        <v>1670013.51</v>
      </c>
      <c r="U22"/>
    </row>
    <row r="23" spans="1:21">
      <c r="A23" s="85" t="s">
        <v>999</v>
      </c>
      <c r="B23" s="58"/>
      <c r="C23" s="58">
        <v>60000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>
        <v>60000</v>
      </c>
      <c r="U23"/>
    </row>
    <row r="24" spans="1:21" hidden="1">
      <c r="A24" s="85" t="s">
        <v>1195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/>
    </row>
    <row r="25" spans="1:21">
      <c r="A25" s="84" t="s">
        <v>1166</v>
      </c>
      <c r="B25" s="58">
        <v>104966</v>
      </c>
      <c r="C25" s="58">
        <v>822000</v>
      </c>
      <c r="D25" s="58">
        <v>65000</v>
      </c>
      <c r="E25" s="58">
        <v>20000</v>
      </c>
      <c r="F25" s="58">
        <v>240000</v>
      </c>
      <c r="G25" s="58">
        <v>90600</v>
      </c>
      <c r="H25" s="58">
        <v>1248500</v>
      </c>
      <c r="I25" s="58">
        <v>272373.51</v>
      </c>
      <c r="J25" s="58">
        <v>3142063</v>
      </c>
      <c r="K25" s="58">
        <v>1756300</v>
      </c>
      <c r="L25" s="58">
        <v>758000</v>
      </c>
      <c r="M25" s="58">
        <v>585500</v>
      </c>
      <c r="N25" s="58">
        <v>95564</v>
      </c>
      <c r="O25" s="58">
        <v>1508000</v>
      </c>
      <c r="P25" s="58">
        <v>46100</v>
      </c>
      <c r="Q25" s="58">
        <v>4009000</v>
      </c>
      <c r="R25" s="58">
        <v>140500</v>
      </c>
      <c r="S25" s="58"/>
      <c r="T25" s="58">
        <v>14904466.51</v>
      </c>
      <c r="U25"/>
    </row>
    <row r="26" spans="1:2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1"/>
  <sheetViews>
    <sheetView workbookViewId="0">
      <selection activeCell="D15" sqref="D15"/>
    </sheetView>
  </sheetViews>
  <sheetFormatPr baseColWidth="10" defaultRowHeight="15"/>
  <cols>
    <col min="1" max="1" width="22.42578125" style="52" bestFit="1" customWidth="1"/>
    <col min="2" max="2" width="17.5703125" style="52" bestFit="1" customWidth="1"/>
    <col min="3" max="5" width="11.42578125" style="52"/>
    <col min="6" max="6" width="11.7109375" style="52" bestFit="1" customWidth="1"/>
    <col min="7" max="16384" width="11.42578125" style="52"/>
  </cols>
  <sheetData>
    <row r="3" spans="1:2">
      <c r="A3" s="83" t="s">
        <v>1165</v>
      </c>
      <c r="B3" s="58" t="s">
        <v>1167</v>
      </c>
    </row>
    <row r="4" spans="1:2">
      <c r="A4" s="84" t="s">
        <v>186</v>
      </c>
      <c r="B4" s="58">
        <v>722700</v>
      </c>
    </row>
    <row r="5" spans="1:2">
      <c r="A5" s="84" t="s">
        <v>187</v>
      </c>
      <c r="B5" s="58">
        <v>676750</v>
      </c>
    </row>
    <row r="6" spans="1:2">
      <c r="A6" s="84" t="s">
        <v>21</v>
      </c>
      <c r="B6" s="58">
        <v>676100</v>
      </c>
    </row>
    <row r="7" spans="1:2">
      <c r="A7" s="84" t="s">
        <v>79</v>
      </c>
      <c r="B7" s="58">
        <v>244175</v>
      </c>
    </row>
    <row r="8" spans="1:2">
      <c r="A8" s="84" t="s">
        <v>176</v>
      </c>
      <c r="B8" s="58">
        <v>425800</v>
      </c>
    </row>
    <row r="9" spans="1:2">
      <c r="A9" s="84" t="s">
        <v>179</v>
      </c>
      <c r="B9" s="58">
        <v>247370</v>
      </c>
    </row>
    <row r="10" spans="1:2">
      <c r="A10" s="84" t="s">
        <v>655</v>
      </c>
      <c r="B10" s="58">
        <v>145400</v>
      </c>
    </row>
    <row r="11" spans="1:2">
      <c r="A11" s="84" t="s">
        <v>335</v>
      </c>
      <c r="B11" s="58">
        <v>1212800</v>
      </c>
    </row>
    <row r="12" spans="1:2">
      <c r="A12" s="84" t="s">
        <v>177</v>
      </c>
      <c r="B12" s="58">
        <v>833300</v>
      </c>
    </row>
    <row r="13" spans="1:2">
      <c r="A13" s="84" t="s">
        <v>183</v>
      </c>
      <c r="B13" s="58">
        <v>505500</v>
      </c>
    </row>
    <row r="14" spans="1:2">
      <c r="A14" s="84" t="s">
        <v>38</v>
      </c>
      <c r="B14" s="58">
        <v>521029</v>
      </c>
    </row>
    <row r="15" spans="1:2">
      <c r="A15" s="84" t="s">
        <v>24</v>
      </c>
      <c r="B15" s="58">
        <v>337435</v>
      </c>
    </row>
    <row r="16" spans="1:2">
      <c r="A16" s="84" t="s">
        <v>501</v>
      </c>
      <c r="B16" s="58">
        <v>129478.51000000001</v>
      </c>
    </row>
    <row r="17" spans="1:2">
      <c r="A17" s="84" t="s">
        <v>178</v>
      </c>
      <c r="B17" s="58">
        <v>134000</v>
      </c>
    </row>
    <row r="18" spans="1:2">
      <c r="A18" s="84" t="s">
        <v>647</v>
      </c>
      <c r="B18" s="58">
        <v>394600</v>
      </c>
    </row>
    <row r="19" spans="1:2">
      <c r="A19" s="84" t="s">
        <v>1136</v>
      </c>
      <c r="B19" s="58">
        <v>7698029</v>
      </c>
    </row>
    <row r="20" spans="1:2">
      <c r="A20" s="84" t="s">
        <v>1166</v>
      </c>
      <c r="B20" s="58">
        <v>14904466.51</v>
      </c>
    </row>
    <row r="21" spans="1:2">
      <c r="A21"/>
      <c r="B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topLeftCell="A22" workbookViewId="0">
      <selection activeCell="K40" sqref="K40"/>
    </sheetView>
  </sheetViews>
  <sheetFormatPr baseColWidth="10" defaultRowHeight="15"/>
  <cols>
    <col min="2" max="2" width="19.28515625" customWidth="1"/>
    <col min="3" max="3" width="14.28515625" bestFit="1" customWidth="1"/>
    <col min="4" max="4" width="12.42578125" bestFit="1" customWidth="1"/>
    <col min="5" max="5" width="11.85546875" customWidth="1"/>
    <col min="12" max="12" width="11.7109375" bestFit="1" customWidth="1"/>
    <col min="13" max="13" width="12.42578125" bestFit="1" customWidth="1"/>
    <col min="14" max="14" width="11.7109375" bestFit="1" customWidth="1"/>
  </cols>
  <sheetData>
    <row r="1" spans="1:15" ht="16.5">
      <c r="A1" s="22" t="s">
        <v>1130</v>
      </c>
      <c r="B1" s="22"/>
      <c r="C1" s="22"/>
      <c r="D1" s="22"/>
      <c r="E1" s="23"/>
      <c r="F1" s="23"/>
      <c r="G1" s="23"/>
      <c r="H1" s="23"/>
      <c r="I1" s="23"/>
      <c r="J1" s="23"/>
      <c r="K1" s="23"/>
      <c r="L1" s="23"/>
      <c r="M1" s="23"/>
    </row>
    <row r="2" spans="1:15" ht="18">
      <c r="A2" s="102" t="s">
        <v>1161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5" ht="16.5">
      <c r="A3" s="24"/>
      <c r="B3" s="4"/>
      <c r="C3" s="5"/>
      <c r="D3" s="5"/>
      <c r="E3" s="5"/>
      <c r="F3" s="5"/>
      <c r="G3" s="5"/>
      <c r="H3" s="5"/>
      <c r="I3" s="5"/>
      <c r="J3" s="5"/>
      <c r="K3" s="4"/>
      <c r="L3" s="4"/>
      <c r="M3" s="4"/>
    </row>
    <row r="4" spans="1:15" ht="15.75">
      <c r="A4" s="103" t="s">
        <v>1131</v>
      </c>
      <c r="B4" s="105" t="s">
        <v>1132</v>
      </c>
      <c r="C4" s="107" t="s">
        <v>1162</v>
      </c>
      <c r="D4" s="107" t="s">
        <v>1197</v>
      </c>
      <c r="E4" s="99" t="s">
        <v>1133</v>
      </c>
      <c r="F4" s="100"/>
      <c r="G4" s="100"/>
      <c r="H4" s="100"/>
      <c r="I4" s="100"/>
      <c r="J4" s="101"/>
      <c r="K4" s="109" t="s">
        <v>1134</v>
      </c>
      <c r="L4" s="111" t="s">
        <v>1135</v>
      </c>
      <c r="M4" s="113" t="s">
        <v>1163</v>
      </c>
    </row>
    <row r="5" spans="1:15" ht="16.5">
      <c r="A5" s="104"/>
      <c r="B5" s="106"/>
      <c r="C5" s="108"/>
      <c r="D5" s="108"/>
      <c r="E5" s="25" t="s">
        <v>1136</v>
      </c>
      <c r="F5" s="26" t="s">
        <v>38</v>
      </c>
      <c r="G5" s="25" t="s">
        <v>24</v>
      </c>
      <c r="H5" s="53" t="s">
        <v>1137</v>
      </c>
      <c r="I5" s="53" t="s">
        <v>179</v>
      </c>
      <c r="J5" s="53" t="s">
        <v>186</v>
      </c>
      <c r="K5" s="110"/>
      <c r="L5" s="112"/>
      <c r="M5" s="114"/>
    </row>
    <row r="6" spans="1:15" ht="16.5">
      <c r="A6" s="27"/>
      <c r="B6" s="28" t="s">
        <v>1138</v>
      </c>
      <c r="C6" s="29"/>
      <c r="D6" s="29"/>
      <c r="E6" s="29"/>
      <c r="F6" s="29"/>
      <c r="G6" s="29"/>
      <c r="H6" s="29"/>
      <c r="I6" s="29"/>
      <c r="J6" s="29"/>
      <c r="K6" s="29"/>
      <c r="L6" s="30"/>
      <c r="M6" s="31"/>
    </row>
    <row r="7" spans="1:15" s="60" customFormat="1" ht="16.5">
      <c r="A7" s="32" t="s">
        <v>1164</v>
      </c>
      <c r="B7" s="33" t="s">
        <v>187</v>
      </c>
      <c r="C7" s="59">
        <v>152180</v>
      </c>
      <c r="D7" s="34"/>
      <c r="E7" s="34"/>
      <c r="F7" s="34">
        <v>207600</v>
      </c>
      <c r="G7" s="34">
        <v>467800</v>
      </c>
      <c r="H7" s="34"/>
      <c r="I7" s="34"/>
      <c r="J7" s="34"/>
      <c r="K7" s="34"/>
      <c r="L7" s="59">
        <v>676750</v>
      </c>
      <c r="M7" s="35">
        <f>+SUM(C7:J7)-(K7+L7)</f>
        <v>150830</v>
      </c>
    </row>
    <row r="8" spans="1:15" s="60" customFormat="1" ht="16.5">
      <c r="A8" s="32" t="s">
        <v>1164</v>
      </c>
      <c r="B8" s="33" t="s">
        <v>186</v>
      </c>
      <c r="C8" s="59">
        <v>24900</v>
      </c>
      <c r="D8" s="34"/>
      <c r="E8" s="34"/>
      <c r="F8" s="34">
        <f>457400+55000</f>
        <v>512400</v>
      </c>
      <c r="G8" s="34">
        <v>280000</v>
      </c>
      <c r="H8" s="34">
        <v>20000</v>
      </c>
      <c r="I8" s="34">
        <v>70000</v>
      </c>
      <c r="J8" s="34"/>
      <c r="K8" s="34">
        <v>111200</v>
      </c>
      <c r="L8" s="59">
        <v>722700</v>
      </c>
      <c r="M8" s="35">
        <f t="shared" ref="M8:M35" si="0">+SUM(C8:J8)-(K8+L8)</f>
        <v>73400</v>
      </c>
      <c r="N8" s="64"/>
      <c r="O8" s="66"/>
    </row>
    <row r="9" spans="1:15" s="60" customFormat="1" ht="16.5">
      <c r="A9" s="32" t="s">
        <v>1164</v>
      </c>
      <c r="B9" s="33" t="s">
        <v>1139</v>
      </c>
      <c r="C9" s="59">
        <v>44500</v>
      </c>
      <c r="D9" s="34"/>
      <c r="E9" s="34"/>
      <c r="F9" s="34"/>
      <c r="G9" s="34"/>
      <c r="H9" s="34"/>
      <c r="I9" s="34"/>
      <c r="J9" s="34"/>
      <c r="K9" s="34"/>
      <c r="L9" s="55"/>
      <c r="M9" s="35">
        <f t="shared" si="0"/>
        <v>44500</v>
      </c>
      <c r="O9" s="67"/>
    </row>
    <row r="10" spans="1:15" s="60" customFormat="1" ht="16.5">
      <c r="A10" s="32" t="s">
        <v>1164</v>
      </c>
      <c r="B10" s="36" t="s">
        <v>1140</v>
      </c>
      <c r="C10" s="59">
        <v>6575</v>
      </c>
      <c r="D10" s="34"/>
      <c r="E10" s="34"/>
      <c r="F10" s="34"/>
      <c r="G10" s="34"/>
      <c r="H10" s="34"/>
      <c r="I10" s="34"/>
      <c r="J10" s="34"/>
      <c r="K10" s="37"/>
      <c r="L10" s="55"/>
      <c r="M10" s="35">
        <f t="shared" si="0"/>
        <v>6575</v>
      </c>
      <c r="O10" s="67"/>
    </row>
    <row r="11" spans="1:15" s="60" customFormat="1" ht="16.5">
      <c r="A11" s="32" t="s">
        <v>1164</v>
      </c>
      <c r="B11" s="36" t="s">
        <v>1141</v>
      </c>
      <c r="C11" s="59">
        <v>88500</v>
      </c>
      <c r="D11" s="34"/>
      <c r="E11" s="34"/>
      <c r="F11" s="34">
        <v>385800</v>
      </c>
      <c r="G11" s="34">
        <v>274600</v>
      </c>
      <c r="H11" s="34"/>
      <c r="I11" s="34"/>
      <c r="J11" s="34"/>
      <c r="K11" s="37"/>
      <c r="L11" s="59">
        <v>676100</v>
      </c>
      <c r="M11" s="35">
        <f t="shared" si="0"/>
        <v>72800</v>
      </c>
      <c r="O11" s="66"/>
    </row>
    <row r="12" spans="1:15" s="60" customFormat="1" ht="16.5">
      <c r="A12" s="32" t="s">
        <v>1164</v>
      </c>
      <c r="B12" s="36" t="s">
        <v>79</v>
      </c>
      <c r="C12" s="40">
        <v>45395</v>
      </c>
      <c r="D12" s="34"/>
      <c r="E12" s="34"/>
      <c r="F12" s="34">
        <v>257600</v>
      </c>
      <c r="G12" s="34">
        <v>130000</v>
      </c>
      <c r="H12" s="34"/>
      <c r="I12" s="34"/>
      <c r="J12" s="34"/>
      <c r="K12" s="37">
        <v>107000</v>
      </c>
      <c r="L12" s="59">
        <v>244175</v>
      </c>
      <c r="M12" s="35">
        <f t="shared" si="0"/>
        <v>81820</v>
      </c>
      <c r="N12" s="65"/>
      <c r="O12" s="66"/>
    </row>
    <row r="13" spans="1:15" s="60" customFormat="1" ht="16.5">
      <c r="A13" s="32" t="s">
        <v>1164</v>
      </c>
      <c r="B13" s="36" t="s">
        <v>176</v>
      </c>
      <c r="C13" s="59">
        <v>70825</v>
      </c>
      <c r="D13" s="34"/>
      <c r="E13" s="34"/>
      <c r="F13" s="34">
        <v>92600</v>
      </c>
      <c r="G13" s="34">
        <v>308500</v>
      </c>
      <c r="H13" s="34"/>
      <c r="I13" s="34"/>
      <c r="J13" s="34"/>
      <c r="K13" s="37"/>
      <c r="L13" s="59">
        <v>425800</v>
      </c>
      <c r="M13" s="35">
        <f t="shared" si="0"/>
        <v>46125</v>
      </c>
      <c r="O13" s="67"/>
    </row>
    <row r="14" spans="1:15" s="60" customFormat="1" ht="16.5">
      <c r="A14" s="32" t="s">
        <v>1164</v>
      </c>
      <c r="B14" s="36" t="s">
        <v>1142</v>
      </c>
      <c r="C14" s="59">
        <v>5172</v>
      </c>
      <c r="D14" s="34"/>
      <c r="E14" s="34"/>
      <c r="F14" s="34"/>
      <c r="G14" s="34"/>
      <c r="H14" s="34"/>
      <c r="I14" s="34"/>
      <c r="J14" s="34"/>
      <c r="K14" s="37"/>
      <c r="L14" s="55"/>
      <c r="M14" s="35">
        <f t="shared" si="0"/>
        <v>5172</v>
      </c>
      <c r="O14" s="67"/>
    </row>
    <row r="15" spans="1:15" s="60" customFormat="1" ht="16.5">
      <c r="A15" s="32" t="s">
        <v>1164</v>
      </c>
      <c r="B15" s="36" t="s">
        <v>1143</v>
      </c>
      <c r="C15" s="59">
        <v>1600</v>
      </c>
      <c r="D15" s="34"/>
      <c r="E15" s="34"/>
      <c r="F15" s="34"/>
      <c r="G15" s="34"/>
      <c r="H15" s="34"/>
      <c r="I15" s="34"/>
      <c r="J15" s="34"/>
      <c r="K15" s="37"/>
      <c r="L15" s="55"/>
      <c r="M15" s="35">
        <f t="shared" si="0"/>
        <v>1600</v>
      </c>
      <c r="O15" s="67"/>
    </row>
    <row r="16" spans="1:15" s="60" customFormat="1" ht="16.5">
      <c r="A16" s="32" t="s">
        <v>1164</v>
      </c>
      <c r="B16" s="38" t="s">
        <v>1144</v>
      </c>
      <c r="C16" s="59">
        <v>62145</v>
      </c>
      <c r="D16" s="34"/>
      <c r="E16" s="34"/>
      <c r="F16" s="34">
        <v>30000</v>
      </c>
      <c r="G16" s="34">
        <v>270000</v>
      </c>
      <c r="H16" s="34">
        <v>10000</v>
      </c>
      <c r="I16" s="34"/>
      <c r="J16" s="34"/>
      <c r="K16" s="39">
        <f>70000+51100</f>
        <v>121100</v>
      </c>
      <c r="L16" s="59">
        <v>247370</v>
      </c>
      <c r="M16" s="35">
        <f t="shared" si="0"/>
        <v>3675</v>
      </c>
      <c r="O16" s="66"/>
    </row>
    <row r="17" spans="1:15" s="60" customFormat="1" ht="16.5">
      <c r="A17" s="32" t="s">
        <v>1164</v>
      </c>
      <c r="B17" s="38" t="s">
        <v>1145</v>
      </c>
      <c r="C17" s="59">
        <v>41500</v>
      </c>
      <c r="D17" s="34"/>
      <c r="E17" s="34"/>
      <c r="F17" s="34"/>
      <c r="G17" s="34"/>
      <c r="H17" s="34"/>
      <c r="I17" s="34"/>
      <c r="J17" s="34"/>
      <c r="K17" s="40"/>
      <c r="L17" s="55"/>
      <c r="M17" s="35">
        <f t="shared" si="0"/>
        <v>41500</v>
      </c>
      <c r="O17" s="67"/>
    </row>
    <row r="18" spans="1:15" s="60" customFormat="1" ht="16.5">
      <c r="A18" s="32" t="s">
        <v>1164</v>
      </c>
      <c r="B18" s="38" t="s">
        <v>1146</v>
      </c>
      <c r="C18" s="59">
        <v>23700</v>
      </c>
      <c r="D18" s="34"/>
      <c r="E18" s="34"/>
      <c r="F18" s="34"/>
      <c r="G18" s="34"/>
      <c r="H18" s="34"/>
      <c r="I18" s="34"/>
      <c r="J18" s="34"/>
      <c r="K18" s="40"/>
      <c r="L18" s="55"/>
      <c r="M18" s="35">
        <f t="shared" si="0"/>
        <v>23700</v>
      </c>
      <c r="O18" s="67"/>
    </row>
    <row r="19" spans="1:15" s="60" customFormat="1" ht="16.5">
      <c r="A19" s="32" t="s">
        <v>1164</v>
      </c>
      <c r="B19" s="38" t="s">
        <v>1147</v>
      </c>
      <c r="C19" s="40">
        <v>173629</v>
      </c>
      <c r="D19" s="34"/>
      <c r="E19" s="34"/>
      <c r="F19" s="34">
        <v>100000</v>
      </c>
      <c r="G19" s="34">
        <v>200000</v>
      </c>
      <c r="H19" s="34"/>
      <c r="I19" s="34"/>
      <c r="J19" s="34"/>
      <c r="K19" s="40">
        <f>135000+68300</f>
        <v>203300</v>
      </c>
      <c r="L19" s="59">
        <v>145400</v>
      </c>
      <c r="M19" s="35">
        <f t="shared" si="0"/>
        <v>124929</v>
      </c>
      <c r="N19" s="65"/>
      <c r="O19" s="66"/>
    </row>
    <row r="20" spans="1:15" s="60" customFormat="1" ht="16.5">
      <c r="A20" s="32" t="s">
        <v>1164</v>
      </c>
      <c r="B20" s="38" t="s">
        <v>1148</v>
      </c>
      <c r="C20" s="59">
        <v>34600</v>
      </c>
      <c r="D20" s="34"/>
      <c r="E20" s="34"/>
      <c r="F20" s="34"/>
      <c r="G20" s="34"/>
      <c r="H20" s="34"/>
      <c r="I20" s="34"/>
      <c r="J20" s="34"/>
      <c r="K20" s="40"/>
      <c r="L20" s="55"/>
      <c r="M20" s="35">
        <f t="shared" si="0"/>
        <v>34600</v>
      </c>
      <c r="O20" s="67"/>
    </row>
    <row r="21" spans="1:15" s="60" customFormat="1" ht="16.5">
      <c r="A21" s="32" t="s">
        <v>1164</v>
      </c>
      <c r="B21" s="38" t="s">
        <v>335</v>
      </c>
      <c r="C21" s="59">
        <v>196750</v>
      </c>
      <c r="D21" s="34"/>
      <c r="E21" s="34"/>
      <c r="F21" s="34">
        <v>585600</v>
      </c>
      <c r="G21" s="34">
        <v>440000</v>
      </c>
      <c r="H21" s="34"/>
      <c r="I21" s="34"/>
      <c r="J21" s="34"/>
      <c r="K21" s="40"/>
      <c r="L21" s="59">
        <v>1212800</v>
      </c>
      <c r="M21" s="35">
        <f t="shared" si="0"/>
        <v>9550</v>
      </c>
    </row>
    <row r="22" spans="1:15" s="60" customFormat="1" ht="16.5">
      <c r="A22" s="32" t="s">
        <v>1164</v>
      </c>
      <c r="B22" s="38" t="s">
        <v>1149</v>
      </c>
      <c r="C22" s="59">
        <v>249769</v>
      </c>
      <c r="D22" s="34"/>
      <c r="E22" s="34"/>
      <c r="F22" s="34"/>
      <c r="G22" s="34"/>
      <c r="H22" s="34"/>
      <c r="I22" s="34"/>
      <c r="J22" s="34"/>
      <c r="K22" s="40"/>
      <c r="L22" s="55"/>
      <c r="M22" s="35">
        <f t="shared" si="0"/>
        <v>249769</v>
      </c>
    </row>
    <row r="23" spans="1:15" s="60" customFormat="1" ht="16.5">
      <c r="A23" s="32" t="s">
        <v>1164</v>
      </c>
      <c r="B23" s="38" t="s">
        <v>1150</v>
      </c>
      <c r="C23" s="59">
        <v>233614</v>
      </c>
      <c r="D23" s="34"/>
      <c r="E23" s="34"/>
      <c r="F23" s="34"/>
      <c r="G23" s="34"/>
      <c r="H23" s="34"/>
      <c r="I23" s="34"/>
      <c r="J23" s="34"/>
      <c r="K23" s="40"/>
      <c r="L23" s="55"/>
      <c r="M23" s="35">
        <f t="shared" si="0"/>
        <v>233614</v>
      </c>
    </row>
    <row r="24" spans="1:15" s="60" customFormat="1" ht="16.5">
      <c r="A24" s="32" t="s">
        <v>1164</v>
      </c>
      <c r="B24" s="38" t="s">
        <v>1151</v>
      </c>
      <c r="C24" s="59">
        <v>252193</v>
      </c>
      <c r="D24" s="34"/>
      <c r="E24" s="34"/>
      <c r="F24" s="34">
        <f>522500+17000</f>
        <v>539500</v>
      </c>
      <c r="G24" s="34">
        <v>210800</v>
      </c>
      <c r="H24" s="34"/>
      <c r="I24" s="34"/>
      <c r="J24" s="34"/>
      <c r="K24" s="40"/>
      <c r="L24" s="59">
        <v>833300</v>
      </c>
      <c r="M24" s="35">
        <f t="shared" si="0"/>
        <v>169193</v>
      </c>
      <c r="O24" s="61"/>
    </row>
    <row r="25" spans="1:15" s="60" customFormat="1" ht="16.5">
      <c r="A25" s="32" t="s">
        <v>1164</v>
      </c>
      <c r="B25" s="38" t="s">
        <v>1152</v>
      </c>
      <c r="C25" s="59">
        <v>-4305</v>
      </c>
      <c r="D25" s="34"/>
      <c r="E25" s="34"/>
      <c r="F25" s="34"/>
      <c r="G25" s="34"/>
      <c r="H25" s="34"/>
      <c r="I25" s="34"/>
      <c r="J25" s="34"/>
      <c r="K25" s="40"/>
      <c r="L25" s="55"/>
      <c r="M25" s="35">
        <f t="shared" si="0"/>
        <v>-4305</v>
      </c>
    </row>
    <row r="26" spans="1:15" s="60" customFormat="1" ht="16.5">
      <c r="A26" s="32" t="s">
        <v>1164</v>
      </c>
      <c r="B26" s="41" t="s">
        <v>183</v>
      </c>
      <c r="C26" s="40">
        <v>187175</v>
      </c>
      <c r="D26" s="34"/>
      <c r="E26" s="34"/>
      <c r="F26" s="34">
        <v>343300</v>
      </c>
      <c r="G26" s="34">
        <v>100000</v>
      </c>
      <c r="H26" s="34">
        <v>80000</v>
      </c>
      <c r="I26" s="34"/>
      <c r="J26" s="34"/>
      <c r="K26" s="40">
        <v>152000</v>
      </c>
      <c r="L26" s="59">
        <v>505500</v>
      </c>
      <c r="M26" s="35">
        <f t="shared" si="0"/>
        <v>52975</v>
      </c>
      <c r="N26" s="65"/>
      <c r="O26" s="66"/>
    </row>
    <row r="27" spans="1:15" s="60" customFormat="1" ht="16.5">
      <c r="A27" s="32" t="s">
        <v>1164</v>
      </c>
      <c r="B27" s="41" t="s">
        <v>1153</v>
      </c>
      <c r="C27" s="59">
        <v>3725496</v>
      </c>
      <c r="D27" s="34"/>
      <c r="E27" s="34">
        <v>4000000</v>
      </c>
      <c r="F27" s="34"/>
      <c r="G27" s="34">
        <v>27000</v>
      </c>
      <c r="H27" s="34"/>
      <c r="I27" s="34"/>
      <c r="J27" s="34"/>
      <c r="K27" s="34">
        <f>3491400+3388735-507800</f>
        <v>6372335</v>
      </c>
      <c r="L27" s="59">
        <v>521029</v>
      </c>
      <c r="M27" s="35">
        <f t="shared" si="0"/>
        <v>859132</v>
      </c>
    </row>
    <row r="28" spans="1:15" s="60" customFormat="1" ht="16.5">
      <c r="A28" s="32" t="s">
        <v>1164</v>
      </c>
      <c r="B28" s="38" t="s">
        <v>1154</v>
      </c>
      <c r="C28" s="59">
        <v>67074</v>
      </c>
      <c r="D28" s="34"/>
      <c r="E28" s="34"/>
      <c r="F28" s="34">
        <v>3388735</v>
      </c>
      <c r="G28" s="42"/>
      <c r="H28" s="42"/>
      <c r="I28" s="42"/>
      <c r="J28" s="42"/>
      <c r="K28" s="40">
        <v>3089100</v>
      </c>
      <c r="L28" s="59">
        <v>337435</v>
      </c>
      <c r="M28" s="35">
        <f t="shared" si="0"/>
        <v>29274</v>
      </c>
    </row>
    <row r="29" spans="1:15" s="60" customFormat="1" ht="16.5">
      <c r="A29" s="32" t="s">
        <v>1164</v>
      </c>
      <c r="B29" s="38" t="s">
        <v>1155</v>
      </c>
      <c r="C29" s="59">
        <v>386618</v>
      </c>
      <c r="D29" s="34"/>
      <c r="E29" s="34"/>
      <c r="F29" s="34">
        <v>150000</v>
      </c>
      <c r="G29" s="34">
        <v>50000</v>
      </c>
      <c r="H29" s="34"/>
      <c r="I29" s="34"/>
      <c r="J29" s="34"/>
      <c r="K29" s="40"/>
      <c r="L29" s="59">
        <v>129478.51000000001</v>
      </c>
      <c r="M29" s="35">
        <f t="shared" si="0"/>
        <v>457139.49</v>
      </c>
    </row>
    <row r="30" spans="1:15" s="60" customFormat="1" ht="16.5">
      <c r="A30" s="32" t="s">
        <v>1164</v>
      </c>
      <c r="B30" s="38" t="s">
        <v>178</v>
      </c>
      <c r="C30" s="59">
        <v>7000</v>
      </c>
      <c r="D30" s="34"/>
      <c r="E30" s="34"/>
      <c r="F30" s="34">
        <v>105000</v>
      </c>
      <c r="G30" s="34">
        <v>60000</v>
      </c>
      <c r="H30" s="34"/>
      <c r="I30" s="34"/>
      <c r="J30" s="34"/>
      <c r="K30" s="40"/>
      <c r="L30" s="59">
        <v>134000</v>
      </c>
      <c r="M30" s="35">
        <f t="shared" si="0"/>
        <v>38000</v>
      </c>
    </row>
    <row r="31" spans="1:15" s="60" customFormat="1" ht="16.5">
      <c r="A31" s="32" t="s">
        <v>1164</v>
      </c>
      <c r="B31" s="38" t="s">
        <v>647</v>
      </c>
      <c r="C31" s="59">
        <v>84275</v>
      </c>
      <c r="D31" s="34"/>
      <c r="E31" s="34"/>
      <c r="F31" s="34">
        <f>94000+29000</f>
        <v>123000</v>
      </c>
      <c r="G31" s="34">
        <v>200000</v>
      </c>
      <c r="H31" s="34">
        <v>25000</v>
      </c>
      <c r="I31" s="34"/>
      <c r="J31" s="34">
        <v>111200</v>
      </c>
      <c r="K31" s="40"/>
      <c r="L31" s="59">
        <v>394600</v>
      </c>
      <c r="M31" s="35">
        <f t="shared" si="0"/>
        <v>148875</v>
      </c>
      <c r="O31" s="61"/>
    </row>
    <row r="32" spans="1:15" s="60" customFormat="1" ht="16.5">
      <c r="A32" s="32" t="s">
        <v>1164</v>
      </c>
      <c r="B32" s="38" t="s">
        <v>1156</v>
      </c>
      <c r="C32" s="59">
        <v>35300</v>
      </c>
      <c r="D32" s="34"/>
      <c r="E32" s="34"/>
      <c r="F32" s="34"/>
      <c r="G32" s="34"/>
      <c r="H32" s="34"/>
      <c r="I32" s="34"/>
      <c r="J32" s="34"/>
      <c r="K32" s="40"/>
      <c r="L32" s="55"/>
      <c r="M32" s="35">
        <f t="shared" si="0"/>
        <v>35300</v>
      </c>
    </row>
    <row r="33" spans="1:14" s="60" customFormat="1" ht="16.5">
      <c r="A33" s="29"/>
      <c r="B33" s="28" t="s">
        <v>1157</v>
      </c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30">
        <f t="shared" si="0"/>
        <v>0</v>
      </c>
    </row>
    <row r="34" spans="1:14" s="60" customFormat="1" ht="16.5">
      <c r="A34" s="32" t="s">
        <v>1164</v>
      </c>
      <c r="B34" s="43" t="s">
        <v>1158</v>
      </c>
      <c r="C34" s="59">
        <f>6802403-857200-440747</f>
        <v>5504456</v>
      </c>
      <c r="D34" s="34">
        <v>5616212</v>
      </c>
      <c r="E34" s="34"/>
      <c r="F34" s="34"/>
      <c r="G34" s="34"/>
      <c r="H34" s="34"/>
      <c r="I34" s="34"/>
      <c r="J34" s="34"/>
      <c r="K34" s="40">
        <v>5000000</v>
      </c>
      <c r="L34" s="62">
        <v>2072094</v>
      </c>
      <c r="M34" s="35">
        <f t="shared" si="0"/>
        <v>4048574</v>
      </c>
    </row>
    <row r="35" spans="1:14" s="60" customFormat="1" ht="16.5">
      <c r="A35" s="32" t="s">
        <v>1164</v>
      </c>
      <c r="B35" s="43" t="s">
        <v>1159</v>
      </c>
      <c r="C35" s="59">
        <f>3482802+1920000+11000+440747</f>
        <v>5854549</v>
      </c>
      <c r="D35" s="44"/>
      <c r="E35" s="34"/>
      <c r="F35" s="34"/>
      <c r="G35" s="34"/>
      <c r="H35" s="34"/>
      <c r="I35" s="34"/>
      <c r="J35" s="34"/>
      <c r="K35" s="40"/>
      <c r="L35" s="63">
        <v>5625935</v>
      </c>
      <c r="M35" s="35">
        <f t="shared" si="0"/>
        <v>228614</v>
      </c>
    </row>
    <row r="36" spans="1:14" s="60" customFormat="1" ht="16.5">
      <c r="A36" s="97" t="s">
        <v>1160</v>
      </c>
      <c r="B36" s="98"/>
      <c r="C36" s="45">
        <f>+SUM(C7:C35)</f>
        <v>17555185</v>
      </c>
      <c r="D36" s="45">
        <f t="shared" ref="D36:M36" si="1">+SUM(D7:D35)</f>
        <v>5616212</v>
      </c>
      <c r="E36" s="45">
        <f t="shared" si="1"/>
        <v>4000000</v>
      </c>
      <c r="F36" s="45">
        <f t="shared" si="1"/>
        <v>6821135</v>
      </c>
      <c r="G36" s="45">
        <f t="shared" si="1"/>
        <v>3018700</v>
      </c>
      <c r="H36" s="45">
        <f t="shared" si="1"/>
        <v>135000</v>
      </c>
      <c r="I36" s="45">
        <f t="shared" si="1"/>
        <v>70000</v>
      </c>
      <c r="J36" s="45">
        <f t="shared" si="1"/>
        <v>111200</v>
      </c>
      <c r="K36" s="45">
        <f t="shared" si="1"/>
        <v>15156035</v>
      </c>
      <c r="L36" s="45">
        <f t="shared" si="1"/>
        <v>14904466.51</v>
      </c>
      <c r="M36" s="45">
        <f t="shared" si="1"/>
        <v>7266930.4900000002</v>
      </c>
    </row>
    <row r="37" spans="1:14" ht="16.5">
      <c r="A37" s="4"/>
      <c r="B37" s="4"/>
      <c r="C37" s="5"/>
      <c r="D37" s="5"/>
      <c r="E37" s="5"/>
      <c r="F37" s="5"/>
      <c r="G37" s="5"/>
      <c r="H37" s="5"/>
      <c r="I37" s="5"/>
      <c r="J37" s="5"/>
      <c r="K37" s="4"/>
      <c r="L37" s="4"/>
      <c r="M37" s="46"/>
    </row>
    <row r="38" spans="1:14" ht="16.5">
      <c r="A38" s="23"/>
      <c r="B38" s="23"/>
      <c r="C38" s="23"/>
      <c r="D38" s="23"/>
      <c r="E38" s="5"/>
      <c r="F38" s="23"/>
      <c r="G38" s="23"/>
      <c r="H38" s="23"/>
      <c r="I38" s="23"/>
      <c r="J38" s="23"/>
      <c r="K38" s="23"/>
      <c r="L38" s="23"/>
      <c r="M38" s="47"/>
    </row>
    <row r="39" spans="1:14" ht="17.25" thickBot="1">
      <c r="A39" s="23"/>
      <c r="B39" s="4" t="s">
        <v>1202</v>
      </c>
      <c r="C39" s="5"/>
      <c r="D39" s="5"/>
      <c r="E39" s="5"/>
      <c r="F39" s="5"/>
      <c r="G39" s="5"/>
      <c r="H39" s="5"/>
      <c r="I39" s="5"/>
      <c r="J39" s="5"/>
      <c r="K39" s="23"/>
      <c r="L39" s="95"/>
      <c r="M39" s="47"/>
      <c r="N39" s="58"/>
    </row>
    <row r="40" spans="1:14" ht="17.25" thickBot="1">
      <c r="A40" s="23"/>
      <c r="B40" s="48">
        <f>+C36</f>
        <v>17555185</v>
      </c>
      <c r="C40" s="49">
        <f>+D36</f>
        <v>5616212</v>
      </c>
      <c r="D40" s="49">
        <f>+L36</f>
        <v>14904466.51</v>
      </c>
      <c r="E40" s="49">
        <v>1000000</v>
      </c>
      <c r="F40" s="92">
        <f>B40+C40-D40-E40</f>
        <v>7266930.4900000002</v>
      </c>
      <c r="G40" s="23"/>
      <c r="H40" s="47"/>
      <c r="I40" s="47"/>
      <c r="J40" s="47"/>
      <c r="K40" s="23"/>
      <c r="L40" s="95"/>
      <c r="M40" s="47"/>
    </row>
    <row r="41" spans="1:14">
      <c r="H41" s="15"/>
      <c r="I41" s="15"/>
      <c r="J41" s="15"/>
      <c r="M41" s="58"/>
      <c r="N41" s="58"/>
    </row>
    <row r="42" spans="1:14">
      <c r="L42" s="58"/>
    </row>
    <row r="44" spans="1:14">
      <c r="I44" s="54"/>
      <c r="L44" s="52"/>
      <c r="M44" s="58"/>
    </row>
    <row r="45" spans="1:14">
      <c r="I45" s="54"/>
    </row>
    <row r="46" spans="1:14">
      <c r="I46" s="54"/>
      <c r="L46" s="58"/>
    </row>
    <row r="47" spans="1:14">
      <c r="I47" s="54"/>
    </row>
    <row r="48" spans="1:14">
      <c r="I48" s="54"/>
    </row>
    <row r="49" spans="9:10">
      <c r="I49" s="54"/>
    </row>
    <row r="50" spans="9:10">
      <c r="I50" s="54"/>
    </row>
    <row r="51" spans="9:10">
      <c r="I51" s="54"/>
    </row>
    <row r="52" spans="9:10">
      <c r="I52" s="54"/>
    </row>
    <row r="53" spans="9:10">
      <c r="I53" s="54"/>
    </row>
    <row r="54" spans="9:10">
      <c r="I54" s="54"/>
    </row>
    <row r="55" spans="9:10">
      <c r="I55" s="54"/>
    </row>
    <row r="56" spans="9:10">
      <c r="I56" s="54"/>
    </row>
    <row r="57" spans="9:10">
      <c r="I57" s="54"/>
    </row>
    <row r="58" spans="9:10">
      <c r="I58" s="54"/>
    </row>
    <row r="59" spans="9:10">
      <c r="I59" s="54"/>
    </row>
    <row r="60" spans="9:10">
      <c r="I60" s="54"/>
    </row>
    <row r="61" spans="9:10">
      <c r="I61" s="56"/>
      <c r="J61" s="57"/>
    </row>
  </sheetData>
  <mergeCells count="10">
    <mergeCell ref="A36:B36"/>
    <mergeCell ref="E4:J4"/>
    <mergeCell ref="A2:M2"/>
    <mergeCell ref="A4:A5"/>
    <mergeCell ref="B4:B5"/>
    <mergeCell ref="C4:C5"/>
    <mergeCell ref="D4:D5"/>
    <mergeCell ref="K4:K5"/>
    <mergeCell ref="L4:L5"/>
    <mergeCell ref="M4:M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datas</vt:lpstr>
      <vt:lpstr>Tableau</vt:lpstr>
      <vt:lpstr>Activistes and bank</vt:lpstr>
      <vt:lpstr>Balance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2019-10-03T19:41:50Z</dcterms:modified>
</cp:coreProperties>
</file>