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9105"/>
  </bookViews>
  <sheets>
    <sheet name="Datas" sheetId="12" r:id="rId1"/>
    <sheet name="Tableau" sheetId="15" r:id="rId2"/>
    <sheet name="Balance" sheetId="14" r:id="rId3"/>
    <sheet name="Activistes and bank" sheetId="13" r:id="rId4"/>
  </sheets>
  <externalReferences>
    <externalReference r:id="rId5"/>
  </externalReferences>
  <definedNames>
    <definedName name="_xlnm._FilterDatabase" localSheetId="0" hidden="1">Datas!$A$11:$S$376</definedName>
    <definedName name="Départements">[1]Feuil6!$G$6:$G$14</definedName>
    <definedName name="Dépenses">[1]Feuil6!$A$6:$A$25</definedName>
  </definedNames>
  <calcPr calcId="124519"/>
  <pivotCaches>
    <pivotCache cacheId="109" r:id="rId6"/>
  </pivotCaches>
</workbook>
</file>

<file path=xl/calcChain.xml><?xml version="1.0" encoding="utf-8"?>
<calcChain xmlns="http://schemas.openxmlformats.org/spreadsheetml/2006/main">
  <c r="C5" i="12"/>
  <c r="C47" i="14" l="1"/>
  <c r="D43"/>
  <c r="E43"/>
  <c r="F43"/>
  <c r="I43"/>
  <c r="J43"/>
  <c r="K43"/>
  <c r="L43"/>
  <c r="M43"/>
  <c r="N43"/>
  <c r="F47" s="1"/>
  <c r="C43"/>
  <c r="O42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7"/>
  <c r="O38"/>
  <c r="O39"/>
  <c r="O40"/>
  <c r="O41"/>
  <c r="O9"/>
  <c r="B47"/>
  <c r="H36"/>
  <c r="O36" s="1"/>
  <c r="G10"/>
  <c r="O10" s="1"/>
  <c r="I12" i="12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I99" s="1"/>
  <c r="I100" s="1"/>
  <c r="I101" s="1"/>
  <c r="I102" s="1"/>
  <c r="I103" s="1"/>
  <c r="I104" s="1"/>
  <c r="I105" s="1"/>
  <c r="I106" s="1"/>
  <c r="I107" s="1"/>
  <c r="I108" s="1"/>
  <c r="I109" s="1"/>
  <c r="I110" s="1"/>
  <c r="I111" s="1"/>
  <c r="I112" s="1"/>
  <c r="I113" s="1"/>
  <c r="I114" s="1"/>
  <c r="I115" s="1"/>
  <c r="I116" s="1"/>
  <c r="I117" s="1"/>
  <c r="I118" s="1"/>
  <c r="I119" s="1"/>
  <c r="I120" s="1"/>
  <c r="I121" s="1"/>
  <c r="I122" s="1"/>
  <c r="I123" s="1"/>
  <c r="I124" s="1"/>
  <c r="I125" s="1"/>
  <c r="I126" s="1"/>
  <c r="I127" s="1"/>
  <c r="I128" s="1"/>
  <c r="I129" s="1"/>
  <c r="I130" s="1"/>
  <c r="I131" s="1"/>
  <c r="I132" s="1"/>
  <c r="I133" s="1"/>
  <c r="I134" s="1"/>
  <c r="I135" s="1"/>
  <c r="I136" s="1"/>
  <c r="I137" s="1"/>
  <c r="I138" s="1"/>
  <c r="I139" s="1"/>
  <c r="I140" s="1"/>
  <c r="I141" s="1"/>
  <c r="I142" s="1"/>
  <c r="I143" s="1"/>
  <c r="I144" s="1"/>
  <c r="I145" s="1"/>
  <c r="I146" s="1"/>
  <c r="I147" s="1"/>
  <c r="I148" s="1"/>
  <c r="I149" s="1"/>
  <c r="I150" s="1"/>
  <c r="I151" s="1"/>
  <c r="I152" s="1"/>
  <c r="I153" s="1"/>
  <c r="I154" s="1"/>
  <c r="I155" s="1"/>
  <c r="I156" s="1"/>
  <c r="I157" s="1"/>
  <c r="I158" s="1"/>
  <c r="I159" s="1"/>
  <c r="I160" s="1"/>
  <c r="I161" s="1"/>
  <c r="I162" s="1"/>
  <c r="I163" s="1"/>
  <c r="I164" s="1"/>
  <c r="I165" s="1"/>
  <c r="I166" s="1"/>
  <c r="I167" s="1"/>
  <c r="I168" s="1"/>
  <c r="I169" s="1"/>
  <c r="I170" s="1"/>
  <c r="I171" s="1"/>
  <c r="I172" s="1"/>
  <c r="I173" s="1"/>
  <c r="I174" s="1"/>
  <c r="I175" s="1"/>
  <c r="I176" s="1"/>
  <c r="I177" s="1"/>
  <c r="I178" s="1"/>
  <c r="I179" s="1"/>
  <c r="O43" i="14" l="1"/>
  <c r="G43"/>
  <c r="H43"/>
  <c r="G47"/>
  <c r="I180" i="12"/>
  <c r="I181" s="1"/>
  <c r="I182" s="1"/>
  <c r="I183" s="1"/>
  <c r="I184" s="1"/>
  <c r="I185" s="1"/>
  <c r="I186" s="1"/>
  <c r="I187" s="1"/>
  <c r="I188" s="1"/>
  <c r="I189" s="1"/>
  <c r="F190"/>
  <c r="F185"/>
  <c r="F180"/>
  <c r="C6" s="1"/>
  <c r="C7" s="1"/>
  <c r="I190" l="1"/>
  <c r="I191" s="1"/>
  <c r="I192" s="1"/>
  <c r="I193" s="1"/>
  <c r="I194" s="1"/>
  <c r="I195" s="1"/>
  <c r="I196" s="1"/>
  <c r="I197" s="1"/>
  <c r="I198" s="1"/>
  <c r="I199" s="1"/>
  <c r="I200" s="1"/>
  <c r="I201" s="1"/>
  <c r="I202" s="1"/>
  <c r="I203" s="1"/>
  <c r="I204" s="1"/>
  <c r="I205" s="1"/>
  <c r="I206" s="1"/>
  <c r="I207" s="1"/>
  <c r="I208" s="1"/>
  <c r="I209" s="1"/>
  <c r="I210" s="1"/>
  <c r="I211" s="1"/>
  <c r="I212" s="1"/>
  <c r="I213" s="1"/>
  <c r="I214" s="1"/>
  <c r="I215" s="1"/>
  <c r="I216" s="1"/>
  <c r="I217" s="1"/>
  <c r="I218" s="1"/>
  <c r="I219" s="1"/>
  <c r="I220" s="1"/>
  <c r="I221" s="1"/>
  <c r="I222" s="1"/>
  <c r="I223" s="1"/>
  <c r="I224" s="1"/>
  <c r="I225" s="1"/>
  <c r="I226" s="1"/>
  <c r="I227" s="1"/>
  <c r="I228" s="1"/>
  <c r="I229" s="1"/>
  <c r="I230" s="1"/>
  <c r="I231" s="1"/>
  <c r="I232" s="1"/>
  <c r="I233" s="1"/>
  <c r="I234" s="1"/>
  <c r="I235" s="1"/>
  <c r="I236" s="1"/>
  <c r="I237" s="1"/>
  <c r="I238" s="1"/>
  <c r="I239" s="1"/>
  <c r="I240" s="1"/>
  <c r="I241" s="1"/>
  <c r="I242" s="1"/>
  <c r="I243" s="1"/>
  <c r="I244" s="1"/>
  <c r="I245" s="1"/>
  <c r="I246" s="1"/>
  <c r="I247" s="1"/>
  <c r="I248" s="1"/>
  <c r="I249" s="1"/>
  <c r="I250" s="1"/>
  <c r="I251" s="1"/>
  <c r="I252" s="1"/>
  <c r="I253" s="1"/>
  <c r="I254" s="1"/>
  <c r="I255" s="1"/>
  <c r="I256" s="1"/>
  <c r="I257" s="1"/>
  <c r="I258" s="1"/>
  <c r="I259" s="1"/>
  <c r="I260" s="1"/>
  <c r="I261" s="1"/>
  <c r="I262" s="1"/>
  <c r="I263" s="1"/>
  <c r="I264" s="1"/>
  <c r="I265" s="1"/>
  <c r="I266" s="1"/>
  <c r="I267" s="1"/>
  <c r="I268" s="1"/>
  <c r="I269" s="1"/>
  <c r="I270" s="1"/>
  <c r="I271" s="1"/>
  <c r="I272" s="1"/>
  <c r="I273" s="1"/>
  <c r="I274" s="1"/>
  <c r="I275" s="1"/>
  <c r="I276" s="1"/>
  <c r="I277" s="1"/>
  <c r="I278" s="1"/>
  <c r="I279" s="1"/>
  <c r="I280" s="1"/>
  <c r="I281" s="1"/>
  <c r="I282" s="1"/>
  <c r="I283" s="1"/>
  <c r="I284" s="1"/>
  <c r="I285" s="1"/>
  <c r="I286" s="1"/>
  <c r="I287" s="1"/>
  <c r="I288" s="1"/>
  <c r="I289" s="1"/>
  <c r="I290" s="1"/>
  <c r="I291" s="1"/>
  <c r="I292" s="1"/>
  <c r="I293" s="1"/>
  <c r="I294" s="1"/>
  <c r="I295" s="1"/>
  <c r="I296" s="1"/>
  <c r="I297" s="1"/>
  <c r="I298" s="1"/>
  <c r="I299" s="1"/>
  <c r="I300" s="1"/>
  <c r="I301" s="1"/>
  <c r="I302" s="1"/>
  <c r="I303" s="1"/>
  <c r="I304" s="1"/>
  <c r="I305" s="1"/>
  <c r="I306" s="1"/>
  <c r="I307" s="1"/>
  <c r="I308" s="1"/>
  <c r="I309" s="1"/>
  <c r="I310" s="1"/>
  <c r="I311" s="1"/>
  <c r="I312" s="1"/>
  <c r="I313" s="1"/>
  <c r="I314" s="1"/>
  <c r="I315" s="1"/>
  <c r="I316" s="1"/>
  <c r="I317" s="1"/>
  <c r="I318" s="1"/>
  <c r="I319" s="1"/>
  <c r="I320" s="1"/>
  <c r="I321" s="1"/>
  <c r="I322" s="1"/>
  <c r="I323" s="1"/>
  <c r="I324" s="1"/>
  <c r="I325" s="1"/>
  <c r="I326" s="1"/>
  <c r="I327" s="1"/>
  <c r="I328" s="1"/>
  <c r="I329" s="1"/>
  <c r="I330" s="1"/>
  <c r="I331" s="1"/>
  <c r="I332" s="1"/>
  <c r="I333" s="1"/>
  <c r="I334" s="1"/>
  <c r="I335" s="1"/>
  <c r="I336" s="1"/>
  <c r="I337" s="1"/>
  <c r="I338" s="1"/>
  <c r="I339" s="1"/>
  <c r="I340" s="1"/>
  <c r="I341" s="1"/>
  <c r="I342" s="1"/>
  <c r="I343" s="1"/>
  <c r="I344" s="1"/>
  <c r="I345" s="1"/>
  <c r="I346" s="1"/>
  <c r="I347" s="1"/>
  <c r="I348" s="1"/>
  <c r="I349" s="1"/>
  <c r="I350" s="1"/>
  <c r="I351" s="1"/>
  <c r="I352" s="1"/>
  <c r="I353" s="1"/>
  <c r="I354" s="1"/>
  <c r="I355" s="1"/>
  <c r="I356" s="1"/>
  <c r="I357" s="1"/>
  <c r="I358" s="1"/>
  <c r="I359" s="1"/>
  <c r="I360" s="1"/>
  <c r="I361" s="1"/>
  <c r="I362" s="1"/>
  <c r="I363" s="1"/>
  <c r="I364" s="1"/>
  <c r="I365" s="1"/>
  <c r="I366" s="1"/>
  <c r="I367" s="1"/>
  <c r="I368" s="1"/>
  <c r="I369" s="1"/>
  <c r="I370" s="1"/>
  <c r="I371" s="1"/>
  <c r="I372" s="1"/>
  <c r="I373" s="1"/>
  <c r="I374" s="1"/>
  <c r="I375" s="1"/>
  <c r="I376" s="1"/>
</calcChain>
</file>

<file path=xl/comments1.xml><?xml version="1.0" encoding="utf-8"?>
<comments xmlns="http://schemas.openxmlformats.org/spreadsheetml/2006/main">
  <authors>
    <author>CJ2018-3</author>
  </authors>
  <commentList>
    <comment ref="C39" authorId="0">
      <text>
        <r>
          <rPr>
            <b/>
            <sz val="9"/>
            <color indexed="81"/>
            <rFont val="Tahoma"/>
            <family val="2"/>
          </rPr>
          <t>CJ2018-3:</t>
        </r>
        <r>
          <rPr>
            <sz val="9"/>
            <color indexed="81"/>
            <rFont val="Tahoma"/>
            <family val="2"/>
          </rPr>
          <t xml:space="preserve">
Loyer caution nouvel appartement mis en attente, suivant les recommandations de l'auditeur</t>
        </r>
      </text>
    </comment>
  </commentList>
</comments>
</file>

<file path=xl/sharedStrings.xml><?xml version="1.0" encoding="utf-8"?>
<sst xmlns="http://schemas.openxmlformats.org/spreadsheetml/2006/main" count="3569" uniqueCount="528">
  <si>
    <t>Solde</t>
  </si>
  <si>
    <t>Total montant reçu</t>
  </si>
  <si>
    <t>Total montant dépensé</t>
  </si>
  <si>
    <t>Date</t>
  </si>
  <si>
    <t>Détails</t>
  </si>
  <si>
    <t>Type de dépenses (Personnel, Bonus/ Lawyer Bonus, Travel Expenses, Travel subsistence, Office Materials,Rent &amp; Utilities, Services,Telephone, Internet,Bonus,Trust building, Bank charges,Transfer fees, Jail Visits, Editing Costs,Equipment, Publications, Court fees,Lawyer fees)</t>
  </si>
  <si>
    <t>Department  (Investigations, Legal, Operations, Media, Management, CCU, EAGLE Family, Policy &amp; External relations)</t>
  </si>
  <si>
    <t>Montant reçu</t>
  </si>
  <si>
    <t xml:space="preserve">Montant dépensé </t>
  </si>
  <si>
    <t>Balance</t>
  </si>
  <si>
    <t>Name</t>
  </si>
  <si>
    <t>Reçu</t>
  </si>
  <si>
    <t xml:space="preserve">Donneur </t>
  </si>
  <si>
    <t>PAYS</t>
  </si>
  <si>
    <t>VERIFICATION</t>
  </si>
  <si>
    <t>Transport</t>
  </si>
  <si>
    <t>personnel</t>
  </si>
  <si>
    <t>Alexis</t>
  </si>
  <si>
    <t>CONGO</t>
  </si>
  <si>
    <t>oui</t>
  </si>
  <si>
    <t>Décharge</t>
  </si>
  <si>
    <t>décharge</t>
  </si>
  <si>
    <t>OUI</t>
  </si>
  <si>
    <t>Office Materials</t>
  </si>
  <si>
    <t>Transfer fees</t>
  </si>
  <si>
    <t>Bank fees</t>
  </si>
  <si>
    <t>Services</t>
  </si>
  <si>
    <t>Telephone</t>
  </si>
  <si>
    <t>Equipment</t>
  </si>
  <si>
    <t>Court fees</t>
  </si>
  <si>
    <t>Lawyer fees</t>
  </si>
  <si>
    <t>Bonus</t>
  </si>
  <si>
    <t>bonus</t>
  </si>
  <si>
    <t>Personnel</t>
  </si>
  <si>
    <t>legal</t>
  </si>
  <si>
    <t>Achat billet Dolisie-BZV</t>
  </si>
  <si>
    <t>o</t>
  </si>
  <si>
    <t>Mavy</t>
  </si>
  <si>
    <t>Legal</t>
  </si>
  <si>
    <t>Jospin</t>
  </si>
  <si>
    <t>Food allowance à Sibiti du 06 au 09 Octobre 2019</t>
  </si>
  <si>
    <t>Achat sac d'amoniac servant de mettre les produits saisis</t>
  </si>
  <si>
    <t>Achat billet Dolisie-Brazzaville</t>
  </si>
  <si>
    <t>Food allowance à Dolisie du 09 au 12 Octobre 2019</t>
  </si>
  <si>
    <t>Shely</t>
  </si>
  <si>
    <t>Achat billet retour sur brazzaville</t>
  </si>
  <si>
    <t>Achat serrure de la porte pour la chambre Palf Ouesso</t>
  </si>
  <si>
    <t>Visite geôle à Brazzaville</t>
  </si>
  <si>
    <t>2019/58</t>
  </si>
  <si>
    <t>2019/36</t>
  </si>
  <si>
    <t>N°7</t>
  </si>
  <si>
    <t>FN°097</t>
  </si>
  <si>
    <t>FN°0123</t>
  </si>
  <si>
    <t>FN°041/mh/19</t>
  </si>
  <si>
    <t>Crépin</t>
  </si>
  <si>
    <t>Food allowance du 15 au 16/10/2019 à Dolisie</t>
  </si>
  <si>
    <t>Unique ration journalière des prévenus à Dolisie compte tenu du programme chargé du juriste qui n'a pu les nourrir le matin</t>
  </si>
  <si>
    <t>Ration des prévenus le matin à Dolisie</t>
  </si>
  <si>
    <t>Ration des prévenus le soir à Dolisie</t>
  </si>
  <si>
    <t>ɣ</t>
  </si>
  <si>
    <t>N°610076</t>
  </si>
  <si>
    <t>N°610077</t>
  </si>
  <si>
    <t>Herick</t>
  </si>
  <si>
    <t>Oui</t>
  </si>
  <si>
    <t xml:space="preserve">Décharge </t>
  </si>
  <si>
    <t xml:space="preserve">Jus au restaurant avec les 5 opj à Sibiti en attendant le top </t>
  </si>
  <si>
    <t xml:space="preserve">Bonus gendarmes à Sibiti opération Jean Bruno </t>
  </si>
  <si>
    <t>Food allowance à Sibiti du 06 au 11 octobre 2019</t>
  </si>
  <si>
    <t xml:space="preserve">Jus avec les OPJ à l'hôtel Mpori de Dolisie en attendant le top </t>
  </si>
  <si>
    <t>Bonus gendarmes de Dolisie  (opération Fabrice )</t>
  </si>
  <si>
    <t>Amenophys</t>
  </si>
  <si>
    <t>Photocopie et impression du kit juridique</t>
  </si>
  <si>
    <t>091007302019--61</t>
  </si>
  <si>
    <t>N°60129969</t>
  </si>
  <si>
    <t>N°60129968</t>
  </si>
  <si>
    <t>N°60129967</t>
  </si>
  <si>
    <t>Achat deux (02) cartes sim MTN et Airtel</t>
  </si>
  <si>
    <t>2019-46</t>
  </si>
  <si>
    <t>2019-34</t>
  </si>
  <si>
    <t>Food allowance à owando du 23 au 26 octobre 2019 soient 03 jours</t>
  </si>
  <si>
    <t>FN°038/MH/19</t>
  </si>
  <si>
    <t>FN°208</t>
  </si>
  <si>
    <t>FN°211</t>
  </si>
  <si>
    <t>FN°035</t>
  </si>
  <si>
    <t>Office</t>
  </si>
  <si>
    <t>Evariste</t>
  </si>
  <si>
    <t>Media</t>
  </si>
  <si>
    <t>Investigations</t>
  </si>
  <si>
    <t>i23c</t>
  </si>
  <si>
    <t>Achat billet Nkayi-Brazzaville (départ pour Brazzaville)</t>
  </si>
  <si>
    <t>Travel subsistence</t>
  </si>
  <si>
    <t>Achat billet BZ-Oyo (mission pour Oyo)</t>
  </si>
  <si>
    <t>Achat boisson (rencontre avec une cible au Hall de commerce)</t>
  </si>
  <si>
    <t>Achat boisson (rencontre avec 2 cibles Kamba et Didas)</t>
  </si>
  <si>
    <t>Achat bière et repas (dernière rencontre avec la cible pour renforcement)</t>
  </si>
  <si>
    <t>FN°008/OCT</t>
  </si>
  <si>
    <t>Food allowance mission Oyo du 8 au 14 Octobre 2019</t>
  </si>
  <si>
    <t>Achat billet Brazza-Dolisie (départ pour Dolisie)</t>
  </si>
  <si>
    <t>Achat bande (stratégie op)</t>
  </si>
  <si>
    <t>Achat boisson et repas (trust building avec la cible à Tam tam)</t>
  </si>
  <si>
    <t>Achat boisson (préparation Op)</t>
  </si>
  <si>
    <t>Achat boisson (Rencontre avec 2 cibles Bale et Chris)</t>
  </si>
  <si>
    <t>Achat boisson (rencontre avec la cible Chris)</t>
  </si>
  <si>
    <t>Achat boisson et repas (renforcement avec Bâle)</t>
  </si>
  <si>
    <t>Achat boisson (rencontre avec Zoro)</t>
  </si>
  <si>
    <t>Achat billet PN-Brazzaville (retour à Brazzaville)</t>
  </si>
  <si>
    <t>B52</t>
  </si>
  <si>
    <t>Food allowance /Pause Mission d'inoni du 07au 11/10/2019</t>
  </si>
  <si>
    <t>FN°59</t>
  </si>
  <si>
    <t>FN°27</t>
  </si>
  <si>
    <t>O</t>
  </si>
  <si>
    <t>Achat billet ocean du nord pour la mission ngo mpoya</t>
  </si>
  <si>
    <t>IT87</t>
  </si>
  <si>
    <t>Achat du billet BZV-PNR pour mission d'investigation</t>
  </si>
  <si>
    <t>2019/32</t>
  </si>
  <si>
    <t>Trust Building</t>
  </si>
  <si>
    <t>Achat billet PNR-BZV pour retour de mission</t>
  </si>
  <si>
    <t>oui/ facture N°89</t>
  </si>
  <si>
    <t>Food Allowance mission de PNR du 04 au 10/10/2019</t>
  </si>
  <si>
    <t>FN°034</t>
  </si>
  <si>
    <t>Dalia</t>
  </si>
  <si>
    <t>management</t>
  </si>
  <si>
    <t>Rent &amp;utilities</t>
  </si>
  <si>
    <t>GCF/24</t>
  </si>
  <si>
    <t>GCF/06</t>
  </si>
  <si>
    <t>GCF/11</t>
  </si>
  <si>
    <t>GCF/13</t>
  </si>
  <si>
    <t xml:space="preserve">Achat (4) cartouches d encre hp 63 </t>
  </si>
  <si>
    <t>GCF/</t>
  </si>
  <si>
    <t>GCF/27</t>
  </si>
  <si>
    <t>Frais delivrance certificat médical ONEMO/Contrat shely</t>
  </si>
  <si>
    <t>Frais delivrance carte de travil ONEMO/Contrat shely</t>
  </si>
  <si>
    <t>GCF/09</t>
  </si>
  <si>
    <t>N°14376</t>
  </si>
  <si>
    <t>N°14374</t>
  </si>
  <si>
    <t>N°42</t>
  </si>
  <si>
    <t>GCF/03</t>
  </si>
  <si>
    <t>GCF/16</t>
  </si>
  <si>
    <t>GCF/15</t>
  </si>
  <si>
    <t>ci64</t>
  </si>
  <si>
    <t>Achat timbres impots fiscaux</t>
  </si>
  <si>
    <t>GCF/08</t>
  </si>
  <si>
    <t>GCF/10</t>
  </si>
  <si>
    <t>Frais mission à Djambala du 29 au 31 oct 19/Me MOUYETI Scrutin</t>
  </si>
  <si>
    <t>Ration du detenu à djambala du 29 au 31 octobre 2019 soient 03 jours</t>
  </si>
  <si>
    <t>GCF/07</t>
  </si>
  <si>
    <t>N°14370</t>
  </si>
  <si>
    <t>GCF/12</t>
  </si>
  <si>
    <t>FN°007</t>
  </si>
  <si>
    <t>N°041007302019-4</t>
  </si>
  <si>
    <t>N°058</t>
  </si>
  <si>
    <t>N°005</t>
  </si>
  <si>
    <t>N°241006002019-52</t>
  </si>
  <si>
    <t>N°44</t>
  </si>
  <si>
    <t>Achat boisson (rencontre avec Grace et Orlove)</t>
  </si>
  <si>
    <t>Achat boisson (rencontre avec Fouti Mobile et sa copine)</t>
  </si>
  <si>
    <t>N°11/09</t>
  </si>
  <si>
    <t>Achat boisson (rencontre avec Mesmin)</t>
  </si>
  <si>
    <t>N°0212</t>
  </si>
  <si>
    <t>N°301005002019-35</t>
  </si>
  <si>
    <t>N°36</t>
  </si>
  <si>
    <t>N°020</t>
  </si>
  <si>
    <t>N°010</t>
  </si>
  <si>
    <t>Achat boisson et repas (rencontre avec 2 cibles Francis et Emmanuel)</t>
  </si>
  <si>
    <t>Food allowance pendant la pause</t>
  </si>
  <si>
    <t>Achat crédit Téléphonique MTN</t>
  </si>
  <si>
    <t>Achat Billet BZV-OYO</t>
  </si>
  <si>
    <t>N°301007002019--59</t>
  </si>
  <si>
    <t>N°0093745</t>
  </si>
  <si>
    <t>Perrine Odier</t>
  </si>
  <si>
    <t>decharche</t>
  </si>
  <si>
    <t>Ln9</t>
  </si>
  <si>
    <t>AGIOS DU 31/08/19 AU 30/09/19</t>
  </si>
  <si>
    <t>BCI</t>
  </si>
  <si>
    <t>Relevé</t>
  </si>
  <si>
    <t xml:space="preserve">Paiement frais d'Hôtel du 26 Septembre au 2 Octobre 2019 à Nkayi </t>
  </si>
  <si>
    <t>Food allowance mission Nkayi du 26 septembre au 2 Octobre 2019</t>
  </si>
  <si>
    <t>FRAIS RET.DEPLACE Chq n°3643178</t>
  </si>
  <si>
    <t>Food allowance mission Ndendé (Gabon) du 02 au 03/10/2019</t>
  </si>
  <si>
    <t>Jack-Bénisson</t>
  </si>
  <si>
    <t>Paiement frais d'Hôtel 02 nuitées mission à Ndendé (Gabon) du 01 au 03/10/2019</t>
  </si>
  <si>
    <t>Reglement honoraire de consultation du mois Septembre 2019/I23c</t>
  </si>
  <si>
    <t>FRAIS RET.DEPLACE Chq n°3643179</t>
  </si>
  <si>
    <t>Virement pour le reglement du loyer bureau de BZV-Octobre 2019/Agence Pluriel Solutions</t>
  </si>
  <si>
    <t>VRT</t>
  </si>
  <si>
    <t>EXTRAIT DE COMPTE</t>
  </si>
  <si>
    <t>Paiement frais d'hôtel 01 nuitée mission Dolisie du 05 au 06/10/2019</t>
  </si>
  <si>
    <t>Food allowance mission Dolisie du 06/10/2019</t>
  </si>
  <si>
    <t>Paiement frais d'Hôtel du 07 au 09/10/2019 à Dolisie</t>
  </si>
  <si>
    <t>Paiement frais d'hôtel 03 nuitées mission Sibiti du 06 au 09/10/2019</t>
  </si>
  <si>
    <t>Food allowance mission Dolisie du 07 au 09/10/2019</t>
  </si>
  <si>
    <t>Achat Billet BZV-Owando</t>
  </si>
  <si>
    <t>Paiement frais d'hôtel à Sibiti du 06 au 09 Octobre 2019 Soit 03 nuitées</t>
  </si>
  <si>
    <t>Paiement frais d'hôtel mission de PNR 6 nuitées du 04 au 10/10/2019</t>
  </si>
  <si>
    <t>Facture d'achat fournitures de bureau-BUROTOP/CHQ N°3643180</t>
  </si>
  <si>
    <t>Office materials</t>
  </si>
  <si>
    <t>Maitre MOUYETI Scrutin Mabiking pour solde contrat d'engagement d'avocat du 11 Juillet 2019 CAS FOUNA Mick   /CHQ N 03643181</t>
  </si>
  <si>
    <t>FRAIS RET.DEPLACE Chq n°03643181</t>
  </si>
  <si>
    <t>Maitre MOUYETI Scrutin Mabiking pour solde contrat d'engagement d'avocat du 11 Juillet 2019 CAS MOUKASSA   /CHQ N 03643182</t>
  </si>
  <si>
    <t>FRAIS RET.DEPLACE Chq n°03643182</t>
  </si>
  <si>
    <t>Achat Billet Owando-BZV</t>
  </si>
  <si>
    <t>Achat billet brazzaville-Ouesso</t>
  </si>
  <si>
    <t>Achat Billet Bzv-Dolisie/ALEXIS</t>
  </si>
  <si>
    <t>Paiement frais d'hôtel 02 Nuitées à Dolisie du 15 au 16/10/2019 à 17 heures</t>
  </si>
  <si>
    <t>Food allowance à Dolisie du 15 au 16 octobre 2019</t>
  </si>
  <si>
    <t>Achat Billet dolisie-MBINDA</t>
  </si>
  <si>
    <t>Achat Billet MBINDA- Dolisie</t>
  </si>
  <si>
    <t>Avance salaire du mois d'Octobre 2019-CI64/CHQ N°3643184</t>
  </si>
  <si>
    <t>FRAIS RET.DEPLACE Chq n°03643184</t>
  </si>
  <si>
    <t>PAIEMENT CHARGES SOCIALES (Juillet,Août et septembre 2019)- CI64</t>
  </si>
  <si>
    <t>PAIEMENT CHARGES SOCIALES (Juillet, Août et Septembre 2019)- MESANGE</t>
  </si>
  <si>
    <t>PAIEMENT CHARGES SOCIALES (Juillet, Août et septembre 2019)- EVARISTE</t>
  </si>
  <si>
    <t>PAIEMENT CHARGES SOCIALES (Juillet,Août et septembre 2019)- MAVY</t>
  </si>
  <si>
    <t>Management</t>
  </si>
  <si>
    <t>PAIEMENT CHARGES SOCIALES (Juillet, Août et Septembre 2019)- HERICK</t>
  </si>
  <si>
    <t>PAIEMENT CHARGES SOCIALES (Juillet, Août et Septembre 2019)- JACK BENISSON</t>
  </si>
  <si>
    <t>PAIEMENT CHARGES SOCIALES (Juillet,Août et Septembre 2019)- CREPIN</t>
  </si>
  <si>
    <t>PAIEMENT CHARGES SOCIALES (Juillet et Août 2019)- GAUDET</t>
  </si>
  <si>
    <t>PAIEMENT CHARGES SOCIALES (Juillet,Août et Septembre 2019)- DALIA</t>
  </si>
  <si>
    <t>PAIEMENT CHARGES SOCIALES (Juillet, Août et Septembre 2019)- JOSPIN</t>
  </si>
  <si>
    <t>PAIEMENT CHARGES SOCIALES (Juillet, Août et Septembre 2019)- AMENOPHYS</t>
  </si>
  <si>
    <t>PAIEMENT CHARGES SOCIALES -(Juillet, Août et Septembre 2019) ALEXIS</t>
  </si>
  <si>
    <t>Food allowance à Ouesso du 15 au 18 Octobre 2019</t>
  </si>
  <si>
    <t>Paiement frais d'hôtel 01 Nuitée à Mbinda du 18 au 19/10/2019</t>
  </si>
  <si>
    <t>Food allowance dolisie du 15 au 21/10/19</t>
  </si>
  <si>
    <t>Paiement frais d'hôtel du 15 au 22/10/19 à dolisie</t>
  </si>
  <si>
    <t>Paiement frais d'hôtel 03 Nuitées à Dolisie du 19 au 22 octobre 2019</t>
  </si>
  <si>
    <t>Food allowance à Dolisie du 20 au 22 octobre 2019</t>
  </si>
  <si>
    <t>Avance honoraires contrat d'avocat Me MOUSSAHOU GOMA Anicet/Cas MATSOUNGA Jean Bruno</t>
  </si>
  <si>
    <t>FRAIS RET.DEPLACE Chq n°3643185</t>
  </si>
  <si>
    <t>Paiement frais d'Hôtel du 24 au 25/10/2019 à Ouesso</t>
  </si>
  <si>
    <t>Achat Billet BZV-OUESSO</t>
  </si>
  <si>
    <t>Paiement frais d'hôtel 06 Nuitées à Dolisie du 19 au 25/10/2019</t>
  </si>
  <si>
    <t>Food allowance du 19 au 25/10/2019 à DOLISIE</t>
  </si>
  <si>
    <t>Achat Billet Dolisie-Brazzaville</t>
  </si>
  <si>
    <t>Paiement frais d'Hôtel du 25 au 27/10/2019 à Souanké</t>
  </si>
  <si>
    <t>Paiement salaire du mois d'octobre 2019-Perrine ODIER/CHQ N 3643191</t>
  </si>
  <si>
    <t>FRAIS RET.DEPLACE Chq n°3643191</t>
  </si>
  <si>
    <t>Paiement salaire du mois d'octobre 2019-Shely BOULA/CHQ N 3643191</t>
  </si>
  <si>
    <t>FRAIS RET.DEPLACE Chq n°3643186</t>
  </si>
  <si>
    <t>Paiement salaire du mois d'octobre 2019-Alexis NGOMA/CHQ N 3643190</t>
  </si>
  <si>
    <t>FRAIS RET.DEPLACE Chq n°3643190</t>
  </si>
  <si>
    <t>Paiement salaire du mois d'octobre 2019-Jospin KAYA/CHQ N 3643187</t>
  </si>
  <si>
    <t>FRAIS RET.DEPLACE Chq n°3643187</t>
  </si>
  <si>
    <t>Avance honoraires contrat d'avocat Me BIYOUDI MIAKASSISSA Séverin/Cas IBONGA Fabrice</t>
  </si>
  <si>
    <t>FRAIS RET.DEPLACE Chq n°3643193</t>
  </si>
  <si>
    <t>Paiement frais d'Hôtel du 27 au 29/10/2019 à Sembé</t>
  </si>
  <si>
    <t>Achat credit téléphonique AIRTEL/ Budget du mois de Novembre 2019 -CHQ N° 3643194</t>
  </si>
  <si>
    <t>FRAIS RET.DEPLACE Chq n°3643194</t>
  </si>
  <si>
    <t>Achat credit téléphonique MTN/ Budget du mois d'octobre 2019 -CHQ N° 3643177</t>
  </si>
  <si>
    <t>Paiement frais d'Hôtel du 29 au 30/10/2019 à Ouesso</t>
  </si>
  <si>
    <t>Virement salaire d'octobre 2019-Mésange CIGNAS</t>
  </si>
  <si>
    <t>Ordre de virement</t>
  </si>
  <si>
    <t>Virement salaire d'octobre 2019-Evariste LELOUSSI</t>
  </si>
  <si>
    <t>Virement salaire d'octobre 2019-Herick TCHICAYA</t>
  </si>
  <si>
    <t>Virement salaire d'octobre 2019-Crépin IBOUILI</t>
  </si>
  <si>
    <t>Virement salaire d'octobre 2019-Dalia Palyga KOUNINGANGA OYONTSIO</t>
  </si>
  <si>
    <t>Virement salaire d'octobre 2019- NZENGOMONA NTADI Pricille Déborah (suite à la procuration de Mr Jack Bénisson MALONGA MERSY en mission en RCA)</t>
  </si>
  <si>
    <t>Virement salaire d'octobre 2019-Mavy Dierre Aimerel MALELA</t>
  </si>
  <si>
    <t>Virement salaire d'octobre 2019-Amenophys MOUSSAKANDAT</t>
  </si>
  <si>
    <t>FRAIS S/VIRT SALAIRE OCTOBRE 2019</t>
  </si>
  <si>
    <t>Reglement salaire du mois d'Octobre 2019/CI64 CHQ N°3643188</t>
  </si>
  <si>
    <t>FRAIS RET.DEPLACE Chq n°3643188</t>
  </si>
  <si>
    <t>Reglement facture bonus medias portant sur les audiences du 08 et 10 Octobre 2019 à la Cour d'appel de BZV et de Dolisie/CHQ N°3635095</t>
  </si>
  <si>
    <t>FRAIS RET.DEPLACE Chq n°3635095</t>
  </si>
  <si>
    <t>FRAIS RET.DEPLACE Chq n°3635096</t>
  </si>
  <si>
    <t>FRAIS RET.DEPLACE Chq n°3635097</t>
  </si>
  <si>
    <t>Reglement facture bonus medias portant sur l'arrestation d'un trafiquant des produits de faune le 07 Octobre 2019 à SIBITI dans le département de la Lékoumou/CHQ N°3635098</t>
  </si>
  <si>
    <t>FRAIS RET.DEPLACE Chq n°3635098</t>
  </si>
  <si>
    <t>Jack Bénisson MALONGA MERSY-Bonus mission RCA/CHQ N°3635099</t>
  </si>
  <si>
    <t>FRAIS RET.DEPLACE Chq n°3635099</t>
  </si>
  <si>
    <t>COTISATION WEB BANK</t>
  </si>
  <si>
    <t>FRAIS RET.DEPLACE Chq n°36350100</t>
  </si>
  <si>
    <t>Reglement facture bonus medias portant sur l'arrestation de deux trafiquants de produits de faune le 16 et 17 Octobre 2019 à Dolisie dans le département du Niari/CHQ N° 3635151</t>
  </si>
  <si>
    <t>FRAIS RET.DEPLACE Chq n°3635151</t>
  </si>
  <si>
    <t>FRAIS RET.DEPLACE Chq n°3635152</t>
  </si>
  <si>
    <t>Reglement facture bonus medias portant sur la condamnation d'un greffier principal par le TGI d'OWANDO le 24 Octobre 2019/CHQ N°3635153</t>
  </si>
  <si>
    <t>FRAIS RET.DEPLACE Chq n°3635153</t>
  </si>
  <si>
    <t>BCI-CP</t>
  </si>
  <si>
    <t xml:space="preserve">Food allowance mission Ngongo du 28/09 au 01/10/2019 </t>
  </si>
  <si>
    <t>Food allowance mission Ngongo du 04 au 05/10/2019</t>
  </si>
  <si>
    <t>Achat carburant BJ EF pour intervention opération (1 bidon de 25 L)</t>
  </si>
  <si>
    <t>Frais de transfert à Hérick</t>
  </si>
  <si>
    <t>Frais de mission Me Anicet MOUSSAHOU GOMA-mission SIBITI</t>
  </si>
  <si>
    <t xml:space="preserve">Solde facture bonus médias portant sur les audiences du 08 et 10 Octobre 2019 à la Cour d'appel de BZV et de Dolisie </t>
  </si>
  <si>
    <t>Shely BOULA-bonus du mois de septembre 2019</t>
  </si>
  <si>
    <t>Bonus Opération SIBITI  du 07 Octobre 2019/CI64</t>
  </si>
  <si>
    <t>Bonus du mois de septembre 2019/Jospin KAYA</t>
  </si>
  <si>
    <t>Bonus du mois de septembre 2019/dalia OYONTSIO</t>
  </si>
  <si>
    <t>Bonus du mois de septembre 2019/ALEXIS NGOMA</t>
  </si>
  <si>
    <t>Bonus  du mois de Septembre 2019-CREPIN IBOUILI</t>
  </si>
  <si>
    <t>Bonus de responsabilité du mois de septembre 2019/ HERICK TCHICAYA</t>
  </si>
  <si>
    <t>Bonus  du mois de Septembre 2019/ HERICK THICAYA</t>
  </si>
  <si>
    <t>Bonus Operation Dolisie du 15 Octobre 2019/ HERICK TCHICAYA</t>
  </si>
  <si>
    <t>Bonus Opération Dolisie du 15 Octobre 2019/ I23C</t>
  </si>
  <si>
    <t>Bonus Operation Dolisie du 15 Octobre 2019/ Crepin IBOUILI</t>
  </si>
  <si>
    <t>Bonus Operation Dolisie du 15 Octobre 2019/ALEXIS NGOMA</t>
  </si>
  <si>
    <t>Bonus du mois de septembre 2019/ci64</t>
  </si>
  <si>
    <t>Bonus Opération Dolisie du 15 Octobre 2019-EF POUR MISSION MBINDA</t>
  </si>
  <si>
    <t>Bonus Opération Dolisie du 15 Octobre 2019-Gendarmerie Nationale/POUR MISSION MBINDA</t>
  </si>
  <si>
    <t xml:space="preserve">Bonus Opération Dolisie du 15 Octobre 2019- EF </t>
  </si>
  <si>
    <t>Bonus du mois de septembre 2019/Evariste LELOUSSI</t>
  </si>
  <si>
    <t>Bonus du mois de septembre 2019/AMENOPHYS MOUSSAKANDAT</t>
  </si>
  <si>
    <t>Bonus Opération SIBITI du 07 Octobre 2019/I23C</t>
  </si>
  <si>
    <t>Bonus Opération SIBITI du 07 Octobre 2019/JOSPIN KAYA</t>
  </si>
  <si>
    <t>Bonus Opération SIBITI du 07 Octobre 2019/Herick TCHICAYA</t>
  </si>
  <si>
    <t>Bonus Opération SIBITI du 07 Octobre 2019/Jack Benisson</t>
  </si>
  <si>
    <t>Bonus Opération SIBITI du 07 Octobre 2019/alexis NGOMA</t>
  </si>
  <si>
    <t>Operations</t>
  </si>
  <si>
    <t>Frais de Transferrement du prévenu MEKOUTA Blandin d'OYO à BZV ensemble avec le chauffeur, deux policiers et le directeur de la MA</t>
  </si>
  <si>
    <t>Achat (transfert) crédit Libertis (Gabon Telecom)/mission GABON</t>
  </si>
  <si>
    <t>Ration du détenu Owando-OYO</t>
  </si>
  <si>
    <t>Ration du detenu à Owando du 11 octobre 2019 soit 01 jour</t>
  </si>
  <si>
    <t>Visite geôle à Ouesso du 16 au 17 octobre 2019</t>
  </si>
  <si>
    <t>Ration du prévenu à Mbinda</t>
  </si>
  <si>
    <t>Ration des detenus à dolisie du 16 au 21/10/19</t>
  </si>
  <si>
    <t>Ration du detenu à Owando du 23 et 25 octobre 2019 soit 02 jours</t>
  </si>
  <si>
    <t>Ration du détenu du 06 au 11/10/19 à SIBITI</t>
  </si>
  <si>
    <t>Ration des détenus à Dolisie</t>
  </si>
  <si>
    <t>Jail visit</t>
  </si>
  <si>
    <t>Achat des ampoules pour l'éclairage du bureau PALF</t>
  </si>
  <si>
    <t>Achat agrafes 5 Boites pour le Bureau PALF</t>
  </si>
  <si>
    <t>Impression procedure EF+photocopie</t>
  </si>
  <si>
    <t>Team Building</t>
  </si>
  <si>
    <t>Achat carburant pour le vehicule-mission Operation MBINDA</t>
  </si>
  <si>
    <t>impression documents planches photographiques des prévenus de Dolisie IBONGA Ghislain et IBONGA Fabrice</t>
  </si>
  <si>
    <t>Services bureautiques/Impression procedure EF</t>
  </si>
  <si>
    <t xml:space="preserve">Bonus Operation EF à Sibiti cas Jean Bruno </t>
  </si>
  <si>
    <t>Main d'œuvre du menuisier pose serrure de la porte pour la chambre Palf Ouesso</t>
  </si>
  <si>
    <t>Prestation octobre 2019 Odile FIELO( la technicienne de surface)</t>
  </si>
  <si>
    <t>Frais de transfert à Hérick/MBINDA par mobile money</t>
  </si>
  <si>
    <t>Achat à manger et boire lors de la rencontre avec la cible à PNR</t>
  </si>
  <si>
    <t>Achat boisson lors de ma rencontre avec la cible à PNR</t>
  </si>
  <si>
    <t>Achat boisson et repas lors de notre rencontre avec Béllone et deux de ses amis à Sibiti</t>
  </si>
  <si>
    <t>Achat jus lors de la rencontre avec la cible à PNR</t>
  </si>
  <si>
    <t>Achat boisson et nourriture durant notre rencontre avec la cible à PNR</t>
  </si>
  <si>
    <t>Achat Boisson lors de la rencontre avec la cible -mission d'inoni</t>
  </si>
  <si>
    <t>Achat à manger et boisson lors de ma rencontre avec les cibles à Nzassi</t>
  </si>
  <si>
    <t xml:space="preserve">Achat boisson lors de la rencontre avec les cibles - mission d'inoni </t>
  </si>
  <si>
    <t>Achat repas (rencontre avec la cible des perroquets dans la cave du boulevard)</t>
  </si>
  <si>
    <t xml:space="preserve">Achat boisson lors de la rencontre avec les cibles à Nzassi </t>
  </si>
  <si>
    <t>Achat boisson lors de la rencontre avec les cibles- mission de kinkala</t>
  </si>
  <si>
    <t>Achat boisson dans le hall de l'hôtel avec la cible</t>
  </si>
  <si>
    <t>Achat boisson à ngambere et arachide lors de la mision de kinkala avec la cible</t>
  </si>
  <si>
    <t>Achat boisson lors de la rencontre avec la cible -mission kinkala madingou</t>
  </si>
  <si>
    <t xml:space="preserve">Achat Boisson à la gare lors de la rencontre avec la cible </t>
  </si>
  <si>
    <t xml:space="preserve">Achat boisson à la poste lors de la rencontre avec la cible -mission kinkala madingou </t>
  </si>
  <si>
    <t xml:space="preserve">Achat boisson lors de la rencontre avec la cible-mission kinkala madingou </t>
  </si>
  <si>
    <t>Achat boisson plus 3 Chaussons lors du rendez vous avec la cible</t>
  </si>
  <si>
    <t>Achat de six pots de boisson locale avec la cible</t>
  </si>
  <si>
    <t>Achat Boisson lors de la rencontre avec les cibles</t>
  </si>
  <si>
    <t>Achat Boisson avec la cible au marché de  mpouya</t>
  </si>
  <si>
    <t>Achat Boisson lors de la rencontre avec la cible</t>
  </si>
  <si>
    <t>Achat boisson pour renforcement confiance (informateur Aubin+Idriss+Judicaël)</t>
  </si>
  <si>
    <t>Achat boisson pour renforcement confiance (informateurs Loïc+Ballack+Lambert+Grâce)</t>
  </si>
  <si>
    <t>Achat boisson pour renforcement confiance- informateur (Leandre + Loïc)</t>
  </si>
  <si>
    <t>Achat boisson lors de la rencontre avec la cible</t>
  </si>
  <si>
    <t>Achat boisson lors de la rencontre avec Béllone à Sibiti</t>
  </si>
  <si>
    <t>Achat boisson lors de la rencontre avec Fabrice à Dolise</t>
  </si>
  <si>
    <t>Food allowance du 04 au 09/10/2019 à DOLISIE</t>
  </si>
  <si>
    <t>Paiement frais d'hôtel à Dolisie du 09 au 12 Octobre 2019 soit 03 nuitées</t>
  </si>
  <si>
    <t>Paiement frais d'hôtel -Nuitées à Sibiti du 06 au 11 octobre 2019</t>
  </si>
  <si>
    <t>Paiement Frais d'hôtel du 07 au 11/10/2019 a inoni</t>
  </si>
  <si>
    <t>Paiement frais d'hôtel du 06 au 12/10/19 a SIBITI</t>
  </si>
  <si>
    <t>Food allowance à Owando du 09 au 12 octobre 2019 soient 03 Nuitées</t>
  </si>
  <si>
    <t>Paiement frais d'hôtel à Owando du 09 au 12 octobre 2019 soient 03 Nuitées</t>
  </si>
  <si>
    <t>Paiement frais d'hôtel 06 nuitées du 8 au 14 Octobre 2019 (cfr mission Oyo)</t>
  </si>
  <si>
    <t>Paiement frais d'hôtel 02 Nuitées à Dolisie du 15 au 16 octobre 2019 à 17h</t>
  </si>
  <si>
    <t>Paiement frais d'Hôtel 01 nuitée du 15 au 16/10/2019</t>
  </si>
  <si>
    <t>Paiement frais d'hôtel du 16 au 18/10/2019 lors de mission kinkala</t>
  </si>
  <si>
    <t>Food Allowance du 16 au 19/10/2019 à Mbinda</t>
  </si>
  <si>
    <t>Paiement frais d'hôtel à Mbinda  (1 nuitée )</t>
  </si>
  <si>
    <t>Paiement frais d'hôtel du 18 au 20/10/2019 lors de mission Madingou</t>
  </si>
  <si>
    <t xml:space="preserve">Food allowance misson Dolisie-PNR du 15 au 23/10 </t>
  </si>
  <si>
    <t>Paiement frais d'hôtel 07 nuitées du 16 au 23/10/2019 MISSION DOLISIE-PNR</t>
  </si>
  <si>
    <t>Food allowance sibiti du 22 au 25/10/19</t>
  </si>
  <si>
    <t>Paiement frais d'hôtel du 22 au 26/10/19 a SIBITI</t>
  </si>
  <si>
    <t>Paiement frais d'hôtel à Owando du 23 au 26 octobre 2019 soient 03 Nuitées</t>
  </si>
  <si>
    <t>Paiement frais d'hôtel du 23 au 26/10/2019 pour la mission Ngo Mpouya</t>
  </si>
  <si>
    <t>Paiement frais d'hôtel du 26 au 27/10/19 à DOLISIE</t>
  </si>
  <si>
    <t>Food allowance du 26 au 27/10/19 à DOLISIE</t>
  </si>
  <si>
    <t>Paiement frais d'hôtel du 26 au 29/10/2019 pour la mission de Ngo Mpouya</t>
  </si>
  <si>
    <t>Food allowance du 24 au 30/10/2019 mission SOUANKE, SEMBE ET OUESSO</t>
  </si>
  <si>
    <t>Food allowance du 06 au 12/10/19 A SIBITI</t>
  </si>
  <si>
    <t>Paiement frais d'hôtel 03 nuitées du 28/09 au 01/10/2019</t>
  </si>
  <si>
    <t>Achat téléphone de marque techno SPARK3/Ln9</t>
  </si>
  <si>
    <t>Food allowance pendant la Pause</t>
  </si>
  <si>
    <t>Food allowance du 30 septembre au 02 octobre à OWANDO</t>
  </si>
  <si>
    <t>Reglement facture honoraire de consultation du mois d'octobre 2019/IT87</t>
  </si>
  <si>
    <t>Solde facture honoraire de consultation pour le mois de Septembre 2019/I23c</t>
  </si>
  <si>
    <t>Frais d'établissement du certificat d’hebergement à la DDST /MULANGA JULIO</t>
  </si>
  <si>
    <t>Reglement facture honoraire de consultation du mois Septembre 2019/iT87</t>
  </si>
  <si>
    <t>Frais transfert à Alexis</t>
  </si>
  <si>
    <t>Frais de transfert à Alexis</t>
  </si>
  <si>
    <t>Frais de transfert à Crepin</t>
  </si>
  <si>
    <t xml:space="preserve">Frais de transfert à Crépin par mobile money </t>
  </si>
  <si>
    <t>Frais de transfert à B52</t>
  </si>
  <si>
    <t>Frais de transfert à ci64</t>
  </si>
  <si>
    <t>Frais de transfert à AMENOPHYS</t>
  </si>
  <si>
    <t>Frais transfert à I23c</t>
  </si>
  <si>
    <t>Frais de transfert à LN9</t>
  </si>
  <si>
    <t>Frais de transfert à IT87</t>
  </si>
  <si>
    <t>Frais de transfert à Jospin</t>
  </si>
  <si>
    <t>Frais de transfert à I23C</t>
  </si>
  <si>
    <t>Frais de transfert à JOSPIN</t>
  </si>
  <si>
    <t>Frais de transfert à Crépin</t>
  </si>
  <si>
    <t>Frais de transfert à I23c</t>
  </si>
  <si>
    <t>Paiement frais d'Hôtel 02 nuitées mission Ngongo du 03 au 05/10/2019</t>
  </si>
  <si>
    <t>Achat carburant pour le transferement du prévenu MEFOUTA Blandin OWANDO BZV</t>
  </si>
  <si>
    <t>Frais peage relatif au transferement du prévenu MEFOUTA Blandin OWANDO BZV</t>
  </si>
  <si>
    <t>Achat billet Bzv - Loudima</t>
  </si>
  <si>
    <t xml:space="preserve"> Achat Billet BZV-Dolisie/IBOUILI</t>
  </si>
  <si>
    <t xml:space="preserve"> Achat Billet Bzv-Dolisie/HERICK</t>
  </si>
  <si>
    <t>Achat Carburant pour l'opération d'arrestation de Ghislain à Mbinda</t>
  </si>
  <si>
    <t>Achat Billet Owando-oyo</t>
  </si>
  <si>
    <t>Achat Billet Oyo-Bzv</t>
  </si>
  <si>
    <t>Achat Billet Ngo -Brazzaville pour le retour d'une mission de 6 jours</t>
  </si>
  <si>
    <t>Achat OUESSO-BZV</t>
  </si>
  <si>
    <t>Paiement frais d'Hôtel du 04 au 07/10/2019 à Sibiti</t>
  </si>
  <si>
    <t>Achat Billet Bzv-Sibiti</t>
  </si>
  <si>
    <t>Paiement frais d'Hôtel du 30 septembre au 02 octobre 2019 à OWANDO</t>
  </si>
  <si>
    <t>Foot allowance du 16 au20/10/2019 -KINKALA-MADINGOU</t>
  </si>
  <si>
    <t>Food allowance du 23 au 29/10/2019 A NGO-MPOUYA</t>
  </si>
  <si>
    <t>Achat carburant groupe Electrogène Hôtel à SIBITI en vue de progresser avec la procedure des EF.</t>
  </si>
  <si>
    <t>Pour solde fichier comptable IT87-Fin de collaboration</t>
  </si>
  <si>
    <t>Cumul transport local mensuel/B52</t>
  </si>
  <si>
    <t>Cumul transport local mensuel/Alexis</t>
  </si>
  <si>
    <t>Cumul transport local mensuel/i23c</t>
  </si>
  <si>
    <t>Cumul transport local mensuel/HERICK</t>
  </si>
  <si>
    <t>Cumul transport local mensuel/JOSPIN</t>
  </si>
  <si>
    <t>Cumul transport local mensuel/IT87</t>
  </si>
  <si>
    <t>Cumul transport local mensuel/AMENOPHYS</t>
  </si>
  <si>
    <t>Cumul transport local mensuel/LN9</t>
  </si>
  <si>
    <t>Cumul transport local mensuel/PERRINE</t>
  </si>
  <si>
    <t>Cumul transport local mensuel/SHELY</t>
  </si>
  <si>
    <t>Cumul transport local mensuel/CI64</t>
  </si>
  <si>
    <t>Cumul transport local mensuel/EVARISTE</t>
  </si>
  <si>
    <t>Cumul transport local mensuel/DALIA</t>
  </si>
  <si>
    <t>Cumul transport local mensuel/CREPIN</t>
  </si>
  <si>
    <t>Cumul transport local mensuel/JACK BENISSON</t>
  </si>
  <si>
    <t>Cumul transport local mensuel/MAVY</t>
  </si>
  <si>
    <t>PROJECT</t>
  </si>
  <si>
    <t>RALFF</t>
  </si>
  <si>
    <t>PALF</t>
  </si>
  <si>
    <t>EAGLE-AVAAZ</t>
  </si>
  <si>
    <t>EAGLE-USFWS</t>
  </si>
  <si>
    <t>UE</t>
  </si>
  <si>
    <t>CIDT</t>
  </si>
  <si>
    <t>Avance honoraires contrat d'avocat Me Anicet MOUSSAHOU GOMA/Cas MILIKA Patrick</t>
  </si>
  <si>
    <t>Achat billet Maitre Anicet MOUSSAHOU BZV-LOUDIMA</t>
  </si>
  <si>
    <t>Virt Grant USFWS</t>
  </si>
  <si>
    <t>Ligne budgétaire</t>
  </si>
  <si>
    <t>5.6</t>
  </si>
  <si>
    <t>5.2.2</t>
  </si>
  <si>
    <t>1.1.1.9</t>
  </si>
  <si>
    <t>1.1.1.7</t>
  </si>
  <si>
    <t>1.1.1.1</t>
  </si>
  <si>
    <t>1.1.2.1</t>
  </si>
  <si>
    <t>1.1.1.4</t>
  </si>
  <si>
    <t>4.4</t>
  </si>
  <si>
    <t>4.2</t>
  </si>
  <si>
    <t>4.6</t>
  </si>
  <si>
    <t>2.2</t>
  </si>
  <si>
    <t>1.3.2</t>
  </si>
  <si>
    <t>Food allowance à Mbinda du 16 au 19 octobre 2019</t>
  </si>
  <si>
    <t>Achat Billet Madingou-BZV</t>
  </si>
  <si>
    <t>Reglement facture LCDE-consommation en eau/5bm (septembre-Octobre) 2019</t>
  </si>
  <si>
    <t>Ticket d'entrée peage au port d'Oyo</t>
  </si>
  <si>
    <t>Reglement facture LCDE-consommation en eau/4bm (Juillet-Août 2019)</t>
  </si>
  <si>
    <t>Frais de transfert à B52 par mobile money</t>
  </si>
  <si>
    <t>Étiquettes de lignes</t>
  </si>
  <si>
    <t>(vide)</t>
  </si>
  <si>
    <t>Total général</t>
  </si>
  <si>
    <t>Valeurs</t>
  </si>
  <si>
    <t xml:space="preserve">Somme de Montant dépensé </t>
  </si>
  <si>
    <t>Somme de Montant reçu</t>
  </si>
  <si>
    <r>
      <t xml:space="preserve">Monnaie de tenue de compte: </t>
    </r>
    <r>
      <rPr>
        <b/>
        <sz val="11"/>
        <color theme="5"/>
        <rFont val="Arial Narrow"/>
        <family val="2"/>
      </rPr>
      <t>XAF</t>
    </r>
  </si>
  <si>
    <t>BALANCE CAISSES ET BANQUE AU 31 Octobre 2019</t>
  </si>
  <si>
    <t>Mois</t>
  </si>
  <si>
    <t>Noms &amp; prénoms</t>
  </si>
  <si>
    <t>Balance au          01 Octobre 2019</t>
  </si>
  <si>
    <t>MONTANT RECU DE</t>
  </si>
  <si>
    <t>Transféré</t>
  </si>
  <si>
    <t>Dépensé</t>
  </si>
  <si>
    <t>Balance au 31 OCTOBRE 2019</t>
  </si>
  <si>
    <t>Hérick</t>
  </si>
  <si>
    <t>I23C</t>
  </si>
  <si>
    <t>CI64</t>
  </si>
  <si>
    <t>Caisses</t>
  </si>
  <si>
    <t>Octobre</t>
  </si>
  <si>
    <t>BI92</t>
  </si>
  <si>
    <t>Bley</t>
  </si>
  <si>
    <t>Dieudonné</t>
  </si>
  <si>
    <t>E8</t>
  </si>
  <si>
    <t>Evariste LELOUSSI</t>
  </si>
  <si>
    <t>Hélène</t>
  </si>
  <si>
    <t>E4</t>
  </si>
  <si>
    <t>Franck</t>
  </si>
  <si>
    <t>Hérick TCHICAYA</t>
  </si>
  <si>
    <t>HI92</t>
  </si>
  <si>
    <t>i73x</t>
  </si>
  <si>
    <t>i55s</t>
  </si>
  <si>
    <t>it87</t>
  </si>
  <si>
    <t>Jack Bénisson</t>
  </si>
  <si>
    <t>LN9</t>
  </si>
  <si>
    <t>Mavy MALELA</t>
  </si>
  <si>
    <t>Mésange CIGNAS</t>
  </si>
  <si>
    <t>Perrine ODIER</t>
  </si>
  <si>
    <t>Stone</t>
  </si>
  <si>
    <t>Sven</t>
  </si>
  <si>
    <t>Banques</t>
  </si>
  <si>
    <t>BCI-Compte principal</t>
  </si>
  <si>
    <t>BCI-sous compte</t>
  </si>
  <si>
    <t>TOTAUX</t>
  </si>
  <si>
    <t>USFWS</t>
  </si>
  <si>
    <t>Grant reçu</t>
  </si>
  <si>
    <t>Virt Grant UE</t>
  </si>
  <si>
    <t>Balance au 1er Octobre + montant reçu en Octobre - dépenses faites en Octobre= Balance au 31 Octobre 2019</t>
  </si>
  <si>
    <t>Attente</t>
  </si>
  <si>
    <t>Eliezer MOUANGA</t>
  </si>
  <si>
    <t>Étiquettes de colonnes</t>
  </si>
  <si>
    <t>Spent in $</t>
  </si>
  <si>
    <t>Exchange rate $</t>
  </si>
  <si>
    <r>
      <t xml:space="preserve">Monnaie de tenue de compte: </t>
    </r>
    <r>
      <rPr>
        <b/>
        <sz val="12"/>
        <rFont val="Arial Narrow"/>
        <family val="2"/>
      </rPr>
      <t>XAF</t>
    </r>
  </si>
  <si>
    <t>Rubriques</t>
  </si>
  <si>
    <t>Montant en FCFA Centrale</t>
  </si>
  <si>
    <t>Montant en USD</t>
  </si>
  <si>
    <t>Rapport financier PALF-Octobre 2019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</si>
</sst>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_-* #,##0\ _€_-;\-* #,##0\ _€_-;_-* &quot;-&quot;??\ _€_-;_-@"/>
    <numFmt numFmtId="165" formatCode="[$-409]d\-mmm\-yy"/>
    <numFmt numFmtId="166" formatCode="_-* #,##0\ _€_-;\-* #,##0\ _€_-;_-* &quot;-&quot;??\ _€_-;_-@_-"/>
    <numFmt numFmtId="168" formatCode="[$-409]d\-mmm\-yy;@"/>
  </numFmts>
  <fonts count="19">
    <font>
      <sz val="11"/>
      <color rgb="FF000000"/>
      <name val="Arial"/>
    </font>
    <font>
      <sz val="11"/>
      <color theme="1"/>
      <name val="맑은 고딕"/>
      <family val="2"/>
      <scheme val="minor"/>
    </font>
    <font>
      <sz val="11"/>
      <name val="Arial Narrow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rgb="FF00B050"/>
      <name val="Arial Narrow"/>
      <family val="2"/>
    </font>
    <font>
      <b/>
      <sz val="11"/>
      <name val="Arial Narrow"/>
      <family val="2"/>
    </font>
    <font>
      <sz val="11"/>
      <color rgb="FFFF000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5"/>
      <name val="Arial Narrow"/>
      <family val="2"/>
    </font>
    <font>
      <b/>
      <sz val="11"/>
      <color theme="5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i/>
      <sz val="11"/>
      <name val="Arial Narrow"/>
      <family val="2"/>
    </font>
    <font>
      <sz val="11"/>
      <name val="맑은 고딕"/>
      <family val="2"/>
      <scheme val="minor"/>
    </font>
    <font>
      <sz val="12"/>
      <name val="Arial Narrow"/>
      <family val="2"/>
    </font>
    <font>
      <sz val="12"/>
      <name val="맑은 고딕"/>
      <family val="2"/>
      <scheme val="minor"/>
    </font>
    <font>
      <b/>
      <sz val="16"/>
      <name val="Arial Narrow"/>
      <family val="2"/>
    </font>
  </fonts>
  <fills count="11">
    <fill>
      <patternFill patternType="none"/>
    </fill>
    <fill>
      <patternFill patternType="gray125"/>
    </fill>
    <fill>
      <patternFill patternType="lightGray">
        <bgColor rgb="FF0070C0"/>
      </patternFill>
    </fill>
    <fill>
      <patternFill patternType="gray125">
        <bgColor rgb="FF00B0F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5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>
      <protection locked="0"/>
    </xf>
    <xf numFmtId="0" fontId="1" fillId="0" borderId="0"/>
    <xf numFmtId="43" fontId="1" fillId="0" borderId="0" applyFont="0" applyFill="0" applyBorder="0" applyAlignment="0" applyProtection="0"/>
  </cellStyleXfs>
  <cellXfs count="115">
    <xf numFmtId="0" fontId="0" fillId="0" borderId="0" xfId="0" applyFont="1" applyAlignment="1">
      <alignment vertical="center"/>
    </xf>
    <xf numFmtId="0" fontId="2" fillId="0" borderId="0" xfId="0" applyFont="1" applyFill="1" applyBorder="1" applyAlignment="1"/>
    <xf numFmtId="166" fontId="2" fillId="0" borderId="0" xfId="1" applyNumberFormat="1" applyFont="1" applyFill="1" applyBorder="1" applyAlignment="1" applyProtection="1"/>
    <xf numFmtId="0" fontId="2" fillId="0" borderId="0" xfId="0" applyFont="1" applyFill="1" applyBorder="1"/>
    <xf numFmtId="164" fontId="2" fillId="0" borderId="0" xfId="0" applyNumberFormat="1" applyFont="1" applyFill="1" applyBorder="1"/>
    <xf numFmtId="166" fontId="2" fillId="0" borderId="0" xfId="1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66" fontId="2" fillId="0" borderId="0" xfId="1" applyNumberFormat="1" applyFont="1" applyFill="1" applyBorder="1" applyAlignment="1">
      <alignment vertical="center"/>
    </xf>
    <xf numFmtId="0" fontId="2" fillId="0" borderId="0" xfId="2" applyFont="1" applyFill="1" applyBorder="1" applyAlignment="1" applyProtection="1"/>
    <xf numFmtId="166" fontId="2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left" vertical="center"/>
    </xf>
    <xf numFmtId="166" fontId="2" fillId="0" borderId="0" xfId="1" applyNumberFormat="1" applyFont="1" applyFill="1" applyBorder="1" applyAlignment="1" applyProtection="1">
      <alignment horizontal="right" vertical="center"/>
    </xf>
    <xf numFmtId="166" fontId="2" fillId="0" borderId="0" xfId="1" applyNumberFormat="1" applyFont="1" applyFill="1" applyBorder="1" applyAlignment="1">
      <alignment horizontal="center" vertical="center"/>
    </xf>
    <xf numFmtId="0" fontId="2" fillId="0" borderId="0" xfId="2" applyFont="1" applyFill="1" applyBorder="1" applyProtection="1"/>
    <xf numFmtId="15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66" fontId="2" fillId="2" borderId="0" xfId="1" applyNumberFormat="1" applyFont="1" applyFill="1" applyBorder="1" applyAlignment="1">
      <alignment vertical="center"/>
    </xf>
    <xf numFmtId="0" fontId="7" fillId="0" borderId="0" xfId="0" applyFont="1" applyFill="1" applyBorder="1"/>
    <xf numFmtId="0" fontId="5" fillId="0" borderId="0" xfId="0" applyFont="1" applyFill="1" applyBorder="1" applyAlignment="1">
      <alignment vertical="center"/>
    </xf>
    <xf numFmtId="165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166" fontId="6" fillId="3" borderId="0" xfId="1" applyNumberFormat="1" applyFont="1" applyFill="1" applyBorder="1" applyAlignment="1">
      <alignment vertical="center"/>
    </xf>
    <xf numFmtId="164" fontId="6" fillId="3" borderId="0" xfId="0" applyNumberFormat="1" applyFont="1" applyFill="1" applyBorder="1" applyAlignment="1">
      <alignment vertical="center"/>
    </xf>
    <xf numFmtId="166" fontId="2" fillId="0" borderId="0" xfId="1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166" fontId="6" fillId="0" borderId="0" xfId="1" applyNumberFormat="1" applyFont="1" applyFill="1" applyBorder="1"/>
    <xf numFmtId="164" fontId="2" fillId="0" borderId="0" xfId="0" applyNumberFormat="1" applyFont="1" applyFill="1" applyBorder="1" applyAlignment="1">
      <alignment vertical="center"/>
    </xf>
    <xf numFmtId="166" fontId="0" fillId="0" borderId="0" xfId="1" applyNumberFormat="1" applyFont="1" applyAlignment="1">
      <alignment vertical="center"/>
    </xf>
    <xf numFmtId="0" fontId="0" fillId="0" borderId="0" xfId="0"/>
    <xf numFmtId="0" fontId="10" fillId="0" borderId="0" xfId="0" applyFont="1"/>
    <xf numFmtId="0" fontId="2" fillId="0" borderId="0" xfId="0" applyFont="1"/>
    <xf numFmtId="0" fontId="12" fillId="4" borderId="0" xfId="0" applyFont="1" applyFill="1" applyAlignment="1">
      <alignment horizontal="center"/>
    </xf>
    <xf numFmtId="0" fontId="6" fillId="0" borderId="0" xfId="0" applyFont="1" applyFill="1"/>
    <xf numFmtId="0" fontId="2" fillId="0" borderId="0" xfId="0" applyFont="1" applyFill="1"/>
    <xf numFmtId="166" fontId="2" fillId="0" borderId="0" xfId="1" applyNumberFormat="1" applyFont="1" applyFill="1"/>
    <xf numFmtId="168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66" fontId="13" fillId="0" borderId="2" xfId="1" applyNumberFormat="1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68" fontId="13" fillId="0" borderId="6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66" fontId="13" fillId="0" borderId="6" xfId="1" applyNumberFormat="1" applyFont="1" applyFill="1" applyBorder="1" applyAlignment="1">
      <alignment horizontal="center" vertical="center" wrapText="1"/>
    </xf>
    <xf numFmtId="166" fontId="13" fillId="0" borderId="6" xfId="1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/>
    </xf>
    <xf numFmtId="0" fontId="13" fillId="6" borderId="6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166" fontId="2" fillId="8" borderId="3" xfId="1" applyNumberFormat="1" applyFont="1" applyFill="1" applyBorder="1" applyAlignment="1">
      <alignment horizontal="center" vertical="center"/>
    </xf>
    <xf numFmtId="0" fontId="14" fillId="8" borderId="4" xfId="0" applyFont="1" applyFill="1" applyBorder="1"/>
    <xf numFmtId="166" fontId="2" fillId="8" borderId="4" xfId="1" applyNumberFormat="1" applyFont="1" applyFill="1" applyBorder="1"/>
    <xf numFmtId="166" fontId="2" fillId="8" borderId="4" xfId="0" applyNumberFormat="1" applyFont="1" applyFill="1" applyBorder="1"/>
    <xf numFmtId="166" fontId="2" fillId="8" borderId="7" xfId="0" applyNumberFormat="1" applyFont="1" applyFill="1" applyBorder="1" applyAlignment="1">
      <alignment horizontal="center" vertical="center" wrapText="1"/>
    </xf>
    <xf numFmtId="166" fontId="2" fillId="0" borderId="6" xfId="1" applyNumberFormat="1" applyFont="1" applyBorder="1"/>
    <xf numFmtId="166" fontId="2" fillId="0" borderId="8" xfId="1" applyNumberFormat="1" applyFont="1" applyBorder="1"/>
    <xf numFmtId="166" fontId="0" fillId="0" borderId="1" xfId="1" applyNumberFormat="1" applyFont="1" applyBorder="1" applyAlignment="1">
      <alignment vertical="center"/>
    </xf>
    <xf numFmtId="166" fontId="2" fillId="0" borderId="7" xfId="1" applyNumberFormat="1" applyFont="1" applyBorder="1"/>
    <xf numFmtId="166" fontId="2" fillId="0" borderId="1" xfId="1" applyNumberFormat="1" applyFont="1" applyBorder="1"/>
    <xf numFmtId="166" fontId="0" fillId="0" borderId="1" xfId="1" applyNumberFormat="1" applyFont="1" applyBorder="1"/>
    <xf numFmtId="166" fontId="2" fillId="0" borderId="1" xfId="0" applyNumberFormat="1" applyFont="1" applyBorder="1"/>
    <xf numFmtId="166" fontId="2" fillId="0" borderId="8" xfId="1" applyNumberFormat="1" applyFont="1" applyFill="1" applyBorder="1" applyAlignment="1">
      <alignment horizontal="left" vertical="center"/>
    </xf>
    <xf numFmtId="166" fontId="2" fillId="0" borderId="1" xfId="1" applyNumberFormat="1" applyFont="1" applyFill="1" applyBorder="1" applyAlignment="1">
      <alignment horizontal="center" vertical="center"/>
    </xf>
    <xf numFmtId="0" fontId="2" fillId="0" borderId="3" xfId="0" applyFont="1" applyFill="1" applyBorder="1"/>
    <xf numFmtId="166" fontId="2" fillId="9" borderId="1" xfId="1" applyNumberFormat="1" applyFont="1" applyFill="1" applyBorder="1"/>
    <xf numFmtId="166" fontId="2" fillId="0" borderId="1" xfId="1" applyNumberFormat="1" applyFont="1" applyFill="1" applyBorder="1"/>
    <xf numFmtId="0" fontId="2" fillId="0" borderId="5" xfId="0" applyFont="1" applyFill="1" applyBorder="1"/>
    <xf numFmtId="0" fontId="2" fillId="0" borderId="1" xfId="0" applyFont="1" applyBorder="1"/>
    <xf numFmtId="166" fontId="15" fillId="0" borderId="1" xfId="1" applyNumberFormat="1" applyFont="1" applyBorder="1"/>
    <xf numFmtId="166" fontId="2" fillId="8" borderId="1" xfId="0" applyNumberFormat="1" applyFont="1" applyFill="1" applyBorder="1"/>
    <xf numFmtId="0" fontId="6" fillId="0" borderId="4" xfId="0" applyFont="1" applyFill="1" applyBorder="1"/>
    <xf numFmtId="17" fontId="6" fillId="0" borderId="1" xfId="0" applyNumberFormat="1" applyFont="1" applyFill="1" applyBorder="1" applyAlignment="1">
      <alignment horizontal="center"/>
    </xf>
    <xf numFmtId="166" fontId="6" fillId="5" borderId="1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/>
    <xf numFmtId="166" fontId="2" fillId="0" borderId="0" xfId="0" applyNumberFormat="1" applyFont="1"/>
    <xf numFmtId="166" fontId="6" fillId="0" borderId="9" xfId="0" applyNumberFormat="1" applyFont="1" applyFill="1" applyBorder="1"/>
    <xf numFmtId="166" fontId="6" fillId="0" borderId="10" xfId="1" applyNumberFormat="1" applyFont="1" applyFill="1" applyBorder="1"/>
    <xf numFmtId="166" fontId="6" fillId="0" borderId="0" xfId="0" applyNumberFormat="1" applyFont="1" applyFill="1" applyBorder="1"/>
    <xf numFmtId="166" fontId="3" fillId="0" borderId="0" xfId="1" applyNumberFormat="1" applyFont="1" applyAlignment="1">
      <alignment horizontal="left" vertical="center"/>
    </xf>
    <xf numFmtId="166" fontId="3" fillId="0" borderId="0" xfId="1" applyNumberFormat="1" applyFont="1" applyAlignment="1">
      <alignment vertical="center"/>
    </xf>
    <xf numFmtId="166" fontId="13" fillId="0" borderId="6" xfId="1" applyNumberFormat="1" applyFont="1" applyFill="1" applyBorder="1" applyAlignment="1">
      <alignment horizontal="center" vertical="center" wrapText="1"/>
    </xf>
    <xf numFmtId="166" fontId="0" fillId="0" borderId="7" xfId="1" applyNumberFormat="1" applyFont="1" applyBorder="1" applyAlignment="1">
      <alignment vertical="center"/>
    </xf>
    <xf numFmtId="166" fontId="3" fillId="0" borderId="1" xfId="1" applyNumberFormat="1" applyFont="1" applyBorder="1" applyAlignment="1">
      <alignment vertical="center"/>
    </xf>
    <xf numFmtId="166" fontId="13" fillId="0" borderId="1" xfId="1" applyNumberFormat="1" applyFont="1" applyFill="1" applyBorder="1" applyAlignment="1">
      <alignment vertical="center" wrapText="1"/>
    </xf>
    <xf numFmtId="0" fontId="13" fillId="5" borderId="7" xfId="0" applyFont="1" applyFill="1" applyBorder="1" applyAlignment="1">
      <alignment horizontal="center" vertical="center"/>
    </xf>
    <xf numFmtId="166" fontId="13" fillId="0" borderId="11" xfId="1" applyNumberFormat="1" applyFont="1" applyFill="1" applyBorder="1" applyAlignment="1">
      <alignment horizontal="center" vertical="center" wrapText="1"/>
    </xf>
    <xf numFmtId="166" fontId="13" fillId="0" borderId="12" xfId="1" applyNumberFormat="1" applyFont="1" applyFill="1" applyBorder="1" applyAlignment="1">
      <alignment horizontal="center" vertical="center" wrapText="1"/>
    </xf>
    <xf numFmtId="166" fontId="0" fillId="0" borderId="0" xfId="0" applyNumberFormat="1" applyFont="1" applyAlignment="1">
      <alignment vertical="center"/>
    </xf>
    <xf numFmtId="166" fontId="0" fillId="0" borderId="0" xfId="0" pivotButton="1" applyNumberFormat="1" applyFont="1" applyAlignment="1">
      <alignment vertical="center"/>
    </xf>
    <xf numFmtId="166" fontId="0" fillId="0" borderId="0" xfId="0" applyNumberFormat="1" applyFont="1" applyAlignment="1">
      <alignment horizontal="left" vertical="center"/>
    </xf>
    <xf numFmtId="166" fontId="0" fillId="0" borderId="0" xfId="0" applyNumberFormat="1" applyFont="1" applyAlignment="1">
      <alignment horizontal="left" vertical="center" indent="1"/>
    </xf>
    <xf numFmtId="0" fontId="6" fillId="10" borderId="0" xfId="0" applyFont="1" applyFill="1" applyBorder="1"/>
    <xf numFmtId="166" fontId="2" fillId="6" borderId="0" xfId="1" applyNumberFormat="1" applyFont="1" applyFill="1" applyBorder="1" applyAlignment="1">
      <alignment vertical="center"/>
    </xf>
    <xf numFmtId="166" fontId="2" fillId="6" borderId="0" xfId="1" applyNumberFormat="1" applyFont="1" applyFill="1" applyBorder="1"/>
    <xf numFmtId="166" fontId="2" fillId="6" borderId="0" xfId="1" applyNumberFormat="1" applyFont="1" applyFill="1" applyBorder="1" applyAlignment="1" applyProtection="1"/>
    <xf numFmtId="166" fontId="2" fillId="6" borderId="0" xfId="1" applyNumberFormat="1" applyFont="1" applyFill="1" applyBorder="1" applyAlignment="1">
      <alignment horizontal="center"/>
    </xf>
    <xf numFmtId="166" fontId="2" fillId="6" borderId="0" xfId="1" applyNumberFormat="1" applyFont="1" applyFill="1" applyBorder="1" applyAlignment="1" applyProtection="1">
      <alignment horizontal="right" vertical="center"/>
    </xf>
    <xf numFmtId="166" fontId="2" fillId="6" borderId="0" xfId="1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166" fontId="16" fillId="0" borderId="0" xfId="1" applyNumberFormat="1" applyFont="1" applyFill="1" applyBorder="1"/>
    <xf numFmtId="0" fontId="17" fillId="0" borderId="0" xfId="0" applyFont="1" applyFill="1" applyAlignment="1">
      <alignment horizontal="left"/>
    </xf>
    <xf numFmtId="0" fontId="18" fillId="6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1" fontId="13" fillId="0" borderId="1" xfId="0" applyNumberFormat="1" applyFont="1" applyFill="1" applyBorder="1" applyAlignment="1">
      <alignment horizontal="left"/>
    </xf>
    <xf numFmtId="166" fontId="16" fillId="0" borderId="0" xfId="1" applyNumberFormat="1" applyFont="1" applyFill="1"/>
    <xf numFmtId="3" fontId="16" fillId="0" borderId="1" xfId="0" applyNumberFormat="1" applyFont="1" applyFill="1" applyBorder="1" applyAlignment="1">
      <alignment horizontal="left" vertical="top"/>
    </xf>
    <xf numFmtId="166" fontId="16" fillId="0" borderId="0" xfId="1" applyNumberFormat="1" applyFont="1" applyFill="1" applyBorder="1" applyAlignment="1">
      <alignment vertical="top"/>
    </xf>
    <xf numFmtId="0" fontId="17" fillId="0" borderId="0" xfId="0" applyFont="1" applyFill="1"/>
    <xf numFmtId="166" fontId="13" fillId="0" borderId="13" xfId="1" applyNumberFormat="1" applyFont="1" applyFill="1" applyBorder="1" applyAlignment="1">
      <alignment horizontal="center" vertical="center" wrapText="1"/>
    </xf>
  </cellXfs>
  <cellStyles count="5">
    <cellStyle name="Excel Built-in Normal" xfId="2"/>
    <cellStyle name="Milliers" xfId="1" builtinId="3"/>
    <cellStyle name="Milliers 2" xfId="4"/>
    <cellStyle name="Normal" xfId="0" builtinId="0"/>
    <cellStyle name="Normal 2" xfId="3"/>
  </cellStyles>
  <dxfs count="7">
    <dxf>
      <numFmt numFmtId="166" formatCode="_-* #,##0\ _€_-;\-* #,##0\ _€_-;_-* &quot;-&quot;??\ _€_-;_-@_-"/>
    </dxf>
    <dxf>
      <numFmt numFmtId="166" formatCode="_-* #,##0\ _€_-;\-* #,##0\ _€_-;_-* &quot;-&quot;??\ _€_-;_-@_-"/>
    </dxf>
    <dxf>
      <numFmt numFmtId="167" formatCode="_-* #,##0.0\ _€_-;\-* #,##0.0\ _€_-;_-* &quot;-&quot;??\ _€_-;_-@_-"/>
    </dxf>
    <dxf>
      <numFmt numFmtId="166" formatCode="_-* #,##0\ _€_-;\-* #,##0\ _€_-;_-* &quot;-&quot;??\ _€_-;_-@_-"/>
    </dxf>
    <dxf>
      <numFmt numFmtId="166" formatCode="_-* #,##0\ _€_-;\-* #,##0\ _€_-;_-* &quot;-&quot;??\ _€_-;_-@_-"/>
    </dxf>
    <dxf>
      <numFmt numFmtId="166" formatCode="_-* #,##0\ _€_-;\-* #,##0\ _€_-;_-* &quot;-&quot;??\ _€_-;_-@_-"/>
    </dxf>
    <dxf>
      <numFmt numFmtId="166" formatCode="_-* #,##0\ _€_-;\-* #,##0\ _€_-;_-* &quot;-&quot;??\ _€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CONCILIATION\RAPPORT%20FIANACIER%20OCT%2019\Compta_Perrine_311019P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SALAIRE FCFA "/>
      <sheetName val="Commentaires"/>
      <sheetName val="Feuil2"/>
      <sheetName val="Feuil3"/>
      <sheetName val="Feuil4"/>
      <sheetName val="Feuil5"/>
      <sheetName val="Feuil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A6" t="str">
            <v xml:space="preserve">Transfert </v>
          </cell>
          <cell r="G6" t="str">
            <v>Investigations</v>
          </cell>
        </row>
        <row r="7">
          <cell r="A7" t="str">
            <v>Transport</v>
          </cell>
          <cell r="G7" t="str">
            <v>Legal</v>
          </cell>
        </row>
        <row r="8">
          <cell r="A8" t="str">
            <v>Flight</v>
          </cell>
          <cell r="G8" t="str">
            <v>Operations</v>
          </cell>
        </row>
        <row r="9">
          <cell r="A9" t="str">
            <v>Travel Expenses</v>
          </cell>
          <cell r="G9" t="str">
            <v>Media</v>
          </cell>
        </row>
        <row r="10">
          <cell r="A10" t="str">
            <v>Travel Subsistence</v>
          </cell>
          <cell r="G10" t="str">
            <v xml:space="preserve">Management </v>
          </cell>
        </row>
        <row r="11">
          <cell r="A11" t="str">
            <v>Office Materials</v>
          </cell>
          <cell r="G11" t="str">
            <v>CCU</v>
          </cell>
        </row>
        <row r="12">
          <cell r="A12" t="str">
            <v>Trust building</v>
          </cell>
          <cell r="G12" t="str">
            <v>EAGLE Family</v>
          </cell>
        </row>
        <row r="13">
          <cell r="A13" t="str">
            <v>Jail visits</v>
          </cell>
          <cell r="G13" t="str">
            <v>Policy</v>
          </cell>
        </row>
        <row r="14">
          <cell r="A14" t="str">
            <v>Transfer fees</v>
          </cell>
          <cell r="G14" t="str">
            <v>External relations</v>
          </cell>
        </row>
        <row r="15">
          <cell r="A15" t="str">
            <v>Bank fees</v>
          </cell>
        </row>
        <row r="16">
          <cell r="A16" t="str">
            <v>Services</v>
          </cell>
        </row>
        <row r="17">
          <cell r="A17" t="str">
            <v>Telephone</v>
          </cell>
        </row>
        <row r="18">
          <cell r="A18" t="str">
            <v>Rent &amp; Utilities</v>
          </cell>
        </row>
        <row r="19">
          <cell r="A19" t="str">
            <v>Internet</v>
          </cell>
        </row>
        <row r="20">
          <cell r="A20" t="str">
            <v>Editing costs</v>
          </cell>
        </row>
        <row r="21">
          <cell r="A21" t="str">
            <v>Equipment</v>
          </cell>
        </row>
        <row r="22">
          <cell r="A22" t="str">
            <v>Publications</v>
          </cell>
        </row>
        <row r="23">
          <cell r="A23" t="str">
            <v>Court fees</v>
          </cell>
        </row>
        <row r="24">
          <cell r="A24" t="str">
            <v>Lawyer fees</v>
          </cell>
        </row>
        <row r="25">
          <cell r="A25" t="str">
            <v>Bonus/lawyer bonus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J2018-3" refreshedDate="43802.463100694447" createdVersion="3" refreshedVersion="3" minRefreshableVersion="3" recordCount="365">
  <cacheSource type="worksheet">
    <worksheetSource ref="A11:P376" sheet="Datas"/>
  </cacheSource>
  <cacheFields count="14">
    <cacheField name="Date" numFmtId="15">
      <sharedItems containsSemiMixedTypes="0" containsNonDate="0" containsDate="1" containsString="0" minDate="2019-10-01T00:00:00" maxDate="2019-11-01T00:00:00"/>
    </cacheField>
    <cacheField name="Détails" numFmtId="0">
      <sharedItems/>
    </cacheField>
    <cacheField name="Type de dépenses (Personnel, Bonus/ Lawyer Bonus, Travel Expenses, Travel subsistence, Office Materials,Rent &amp; Utilities, Services,Telephone, Internet,Bonus,Trust building, Bank charges,Transfer fees, Jail Visits, Editing Costs,Equipment, Publications, Court fees,Lawyer fees)" numFmtId="0">
      <sharedItems containsBlank="1" count="17">
        <s v="Transfer fees"/>
        <s v="Jail visit"/>
        <s v="Transport"/>
        <s v="Office Materials"/>
        <s v="Personnel"/>
        <s v="Bank fees"/>
        <s v="Trust Building"/>
        <s v="Travel subsistence"/>
        <s v="Telephone"/>
        <s v="Court fees"/>
        <s v="Rent &amp;utilities"/>
        <s v="Bonus"/>
        <m/>
        <s v="Lawyer fees"/>
        <s v="Services"/>
        <s v="Equipment"/>
        <s v="Transport " u="1"/>
      </sharedItems>
    </cacheField>
    <cacheField name="Department  (Investigations, Legal, Operations, Media, Management, CCU, EAGLE Family, Policy &amp; External relations)" numFmtId="0">
      <sharedItems containsBlank="1" count="8">
        <s v="Office"/>
        <s v="legal"/>
        <s v="Investigations"/>
        <s v="Operations"/>
        <s v="Media"/>
        <m/>
        <s v="Team Building"/>
        <s v="Management"/>
      </sharedItems>
    </cacheField>
    <cacheField name="Montant reçu" numFmtId="166">
      <sharedItems containsString="0" containsBlank="1" containsNumber="1" containsInteger="1" minValue="11588760" maxValue="20048670"/>
    </cacheField>
    <cacheField name="Montant dépensé " numFmtId="166">
      <sharedItems containsString="0" containsBlank="1" containsNumber="1" containsInteger="1" minValue="475" maxValue="1312580"/>
    </cacheField>
    <cacheField name="Balance" numFmtId="164">
      <sharedItems containsSemiMixedTypes="0" containsString="0" containsNumber="1" containsInteger="1" minValue="-2326336" maxValue="22921729"/>
    </cacheField>
    <cacheField name="Name" numFmtId="0">
      <sharedItems containsBlank="1" count="19">
        <s v="Mavy"/>
        <s v="Alexis"/>
        <s v="Evariste"/>
        <s v="i23c"/>
        <s v="B52"/>
        <s v="BCI"/>
        <s v="BCI-CP"/>
        <s v="Jack-Bénisson"/>
        <s v="Shely"/>
        <s v="IT87"/>
        <s v="ci64"/>
        <s v="Amenophys"/>
        <s v="Herick"/>
        <s v="Ln9"/>
        <s v="Jospin"/>
        <s v="Crépin"/>
        <s v="Perrine Odier"/>
        <s v="Dalia"/>
        <m u="1"/>
      </sharedItems>
    </cacheField>
    <cacheField name="Reçu" numFmtId="0">
      <sharedItems containsMixedTypes="1" containsNumber="1" containsInteger="1" minValue="16" maxValue="36350100"/>
    </cacheField>
    <cacheField name="Donneur " numFmtId="0">
      <sharedItems count="4">
        <s v="EAGLE-USFWS"/>
        <s v="EAGLE-AVAAZ"/>
        <s v="UE"/>
        <s v="CIDT"/>
      </sharedItems>
    </cacheField>
    <cacheField name="PAYS" numFmtId="0">
      <sharedItems/>
    </cacheField>
    <cacheField name="PROJECT" numFmtId="0">
      <sharedItems/>
    </cacheField>
    <cacheField name="VERIFICATION" numFmtId="0">
      <sharedItems/>
    </cacheField>
    <cacheField name="Ligne budgétair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5">
  <r>
    <d v="2019-10-01T00:00:00"/>
    <s v="Frais de transfert à Alexis"/>
    <x v="0"/>
    <x v="0"/>
    <m/>
    <n v="2000"/>
    <n v="-2000"/>
    <x v="0"/>
    <s v="oui"/>
    <x v="0"/>
    <s v="CONGO"/>
    <s v="PALF"/>
    <s v="o"/>
    <m/>
  </r>
  <r>
    <d v="2019-10-01T00:00:00"/>
    <s v="Ration du détenu Owando-OYO"/>
    <x v="1"/>
    <x v="1"/>
    <m/>
    <n v="3000"/>
    <n v="-5000"/>
    <x v="1"/>
    <s v="Décharge"/>
    <x v="0"/>
    <s v="CONGO"/>
    <s v="PALF"/>
    <s v="ɣ"/>
    <m/>
  </r>
  <r>
    <d v="2019-10-01T00:00:00"/>
    <s v="Achat carburant pour le transferement du prévenu MEFOUTA Blandin OWANDO BZV"/>
    <x v="2"/>
    <x v="1"/>
    <m/>
    <n v="55575"/>
    <n v="-60575"/>
    <x v="1"/>
    <s v="oui"/>
    <x v="0"/>
    <s v="CONGO"/>
    <s v="PALF"/>
    <s v="o"/>
    <m/>
  </r>
  <r>
    <d v="2019-10-01T00:00:00"/>
    <s v="Achat des ampoules pour l'éclairage du bureau PALF"/>
    <x v="3"/>
    <x v="0"/>
    <m/>
    <n v="3000"/>
    <n v="-63575"/>
    <x v="2"/>
    <s v="oui"/>
    <x v="1"/>
    <s v="CONGO"/>
    <s v="RALFF"/>
    <s v="o"/>
    <m/>
  </r>
  <r>
    <d v="2019-10-01T00:00:00"/>
    <s v="Achat billet Nkayi-Brazzaville (départ pour Brazzaville)"/>
    <x v="2"/>
    <x v="2"/>
    <m/>
    <n v="8000"/>
    <n v="-71575"/>
    <x v="3"/>
    <s v="oui"/>
    <x v="0"/>
    <s v="CONGO"/>
    <s v="RALFF"/>
    <s v="o"/>
    <s v="2.2"/>
  </r>
  <r>
    <d v="2019-10-01T00:00:00"/>
    <s v="Food allowance pendant la Pause"/>
    <x v="4"/>
    <x v="2"/>
    <m/>
    <n v="1000"/>
    <n v="-72575"/>
    <x v="4"/>
    <s v="Décharge"/>
    <x v="1"/>
    <s v="CONGO"/>
    <s v="PALF"/>
    <s v="ɣ"/>
    <m/>
  </r>
  <r>
    <d v="2019-10-01T00:00:00"/>
    <s v="AGIOS DU 31/08/19 AU 30/09/19"/>
    <x v="5"/>
    <x v="0"/>
    <m/>
    <n v="5101"/>
    <n v="-77676"/>
    <x v="5"/>
    <s v="Relevé"/>
    <x v="2"/>
    <s v="CONGO"/>
    <s v="RALFF"/>
    <s v="o"/>
    <s v="5.6"/>
  </r>
  <r>
    <d v="2019-10-01T00:00:00"/>
    <s v="AGIOS DU 31/08/19 AU 30/09/19"/>
    <x v="5"/>
    <x v="0"/>
    <m/>
    <n v="5101"/>
    <n v="-82777"/>
    <x v="6"/>
    <s v="Relevé"/>
    <x v="0"/>
    <s v="CONGO"/>
    <s v="PALF"/>
    <s v="o"/>
    <m/>
  </r>
  <r>
    <d v="2019-10-01T00:00:00"/>
    <s v="Achat boisson pour renforcement confiance (informateur Aubin+Idriss+Judicaël)"/>
    <x v="6"/>
    <x v="1"/>
    <m/>
    <n v="3000"/>
    <n v="-85777"/>
    <x v="7"/>
    <s v="Décharge"/>
    <x v="1"/>
    <s v="CONGO"/>
    <s v="PALF"/>
    <s v="ɣ"/>
    <m/>
  </r>
  <r>
    <d v="2019-10-01T00:00:00"/>
    <s v="Food allowance mission Ngongo du 28/09 au 01/10/2019 "/>
    <x v="7"/>
    <x v="1"/>
    <m/>
    <n v="40000"/>
    <n v="-125777"/>
    <x v="7"/>
    <s v="Décharge"/>
    <x v="1"/>
    <s v="CONGO"/>
    <s v="RALFF"/>
    <s v="ɣ"/>
    <s v="1.3.2"/>
  </r>
  <r>
    <d v="2019-10-01T00:00:00"/>
    <s v="Paiement frais d'hôtel 03 nuitées du 28/09 au 01/10/2019"/>
    <x v="7"/>
    <x v="1"/>
    <m/>
    <n v="30000"/>
    <n v="-155777"/>
    <x v="7"/>
    <s v="oui"/>
    <x v="1"/>
    <s v="CONGO"/>
    <s v="RALFF"/>
    <s v="o"/>
    <s v="1.3.2"/>
  </r>
  <r>
    <d v="2019-10-01T00:00:00"/>
    <s v="Achat (transfert) crédit Libertis (Gabon Telecom)/mission GABON"/>
    <x v="8"/>
    <x v="0"/>
    <m/>
    <n v="5000"/>
    <n v="-160777"/>
    <x v="7"/>
    <s v="Décharge"/>
    <x v="1"/>
    <s v="CONGO"/>
    <s v="PALF"/>
    <s v="ɣ"/>
    <m/>
  </r>
  <r>
    <d v="2019-10-01T00:00:00"/>
    <s v="Achat boisson pour renforcement confiance (informateurs Loïc+Ballack+Lambert+Grâce)"/>
    <x v="6"/>
    <x v="1"/>
    <m/>
    <n v="3000"/>
    <n v="-163777"/>
    <x v="7"/>
    <s v="Décharge"/>
    <x v="1"/>
    <s v="CONGO"/>
    <s v="PALF"/>
    <s v="ɣ"/>
    <m/>
  </r>
  <r>
    <d v="2019-10-02T00:00:00"/>
    <s v="Frais de Transferrement du prévenu MEKOUTA Blandin d'OYO à BZV ensemble avec le chauffeur, deux policiers et le directeur de la MA"/>
    <x v="9"/>
    <x v="1"/>
    <m/>
    <n v="100000"/>
    <n v="-263777"/>
    <x v="1"/>
    <s v="Décharge"/>
    <x v="0"/>
    <s v="CONGO"/>
    <s v="PALF"/>
    <s v="ɣ"/>
    <m/>
  </r>
  <r>
    <d v="2019-10-02T00:00:00"/>
    <s v="Achat carburant pour le transferement du prévenu MEFOUTA Blandin OWANDO BZV"/>
    <x v="2"/>
    <x v="1"/>
    <m/>
    <n v="51300"/>
    <n v="-315077"/>
    <x v="1"/>
    <s v="oui"/>
    <x v="0"/>
    <s v="CONGO"/>
    <s v="PALF"/>
    <s v="o"/>
    <m/>
  </r>
  <r>
    <d v="2019-10-02T00:00:00"/>
    <s v="Food allowance du 30 septembre au 02 octobre à OWANDO"/>
    <x v="7"/>
    <x v="1"/>
    <m/>
    <n v="20000"/>
    <n v="-335077"/>
    <x v="1"/>
    <s v="Décharge"/>
    <x v="1"/>
    <s v="CONGO"/>
    <s v="RALFF"/>
    <s v="ɣ"/>
    <s v="1.3.2"/>
  </r>
  <r>
    <d v="2019-10-02T00:00:00"/>
    <s v="Paiement frais d'Hôtel du 30 septembre au 02 octobre 2019 à OWANDO"/>
    <x v="7"/>
    <x v="1"/>
    <m/>
    <n v="30000"/>
    <n v="-365077"/>
    <x v="1"/>
    <s v="oui"/>
    <x v="1"/>
    <s v="CONGO"/>
    <s v="RALFF"/>
    <s v="o"/>
    <s v="1.3.2"/>
  </r>
  <r>
    <d v="2019-10-02T00:00:00"/>
    <s v="Frais peage relatif au transferement du prévenu MEFOUTA Blandin OWANDO BZV"/>
    <x v="2"/>
    <x v="0"/>
    <m/>
    <n v="1500"/>
    <n v="-366577"/>
    <x v="1"/>
    <s v="oui"/>
    <x v="0"/>
    <s v="CONGO"/>
    <s v="PALF"/>
    <s v="o"/>
    <m/>
  </r>
  <r>
    <d v="2019-10-02T00:00:00"/>
    <s v="Paiement frais d'Hôtel du 26 Septembre au 2 Octobre 2019 à Nkayi "/>
    <x v="7"/>
    <x v="2"/>
    <m/>
    <n v="90000"/>
    <n v="-456577"/>
    <x v="3"/>
    <s v="oui"/>
    <x v="1"/>
    <s v="CONGO"/>
    <s v="RALFF"/>
    <s v="o"/>
    <s v="1.3.2"/>
  </r>
  <r>
    <d v="2019-10-02T00:00:00"/>
    <s v="Food allowance mission Nkayi du 26 septembre au 2 Octobre 2019"/>
    <x v="7"/>
    <x v="2"/>
    <m/>
    <n v="60000"/>
    <n v="-516577"/>
    <x v="3"/>
    <s v="Décharge"/>
    <x v="1"/>
    <s v="CONGO"/>
    <s v="RALFF"/>
    <s v="ɣ"/>
    <s v="1.3.2"/>
  </r>
  <r>
    <d v="2019-10-02T00:00:00"/>
    <s v="Food allowance pendant la Pause"/>
    <x v="4"/>
    <x v="2"/>
    <m/>
    <n v="1000"/>
    <n v="-517577"/>
    <x v="4"/>
    <s v="Décharge"/>
    <x v="1"/>
    <s v="CONGO"/>
    <s v="PALF"/>
    <s v="ɣ"/>
    <m/>
  </r>
  <r>
    <d v="2019-10-02T00:00:00"/>
    <s v="Reglement facture honoraire de consultation du mois Septembre 2019/iT87"/>
    <x v="4"/>
    <x v="2"/>
    <m/>
    <n v="250000"/>
    <n v="-767577"/>
    <x v="5"/>
    <n v="3643178"/>
    <x v="2"/>
    <s v="CONGO"/>
    <s v="RALFF"/>
    <s v="o"/>
    <s v="1.1.1.9"/>
  </r>
  <r>
    <d v="2019-10-02T00:00:00"/>
    <s v="FRAIS RET.DEPLACE Chq n°3643178"/>
    <x v="5"/>
    <x v="0"/>
    <m/>
    <n v="3484"/>
    <n v="-771061"/>
    <x v="5"/>
    <n v="3643178"/>
    <x v="2"/>
    <s v="CONGO"/>
    <s v="RALFF"/>
    <s v="o"/>
    <s v="5.6"/>
  </r>
  <r>
    <d v="2019-10-02T00:00:00"/>
    <s v="Achat boisson pour renforcement confiance- informateur (Leandre + Loïc)"/>
    <x v="6"/>
    <x v="1"/>
    <m/>
    <n v="3000"/>
    <n v="-774061"/>
    <x v="7"/>
    <s v="Décharge"/>
    <x v="1"/>
    <s v="CONGO"/>
    <s v="PALF"/>
    <s v="ɣ"/>
    <m/>
  </r>
  <r>
    <d v="2019-10-03T00:00:00"/>
    <s v="Food allowance pendant la Pause"/>
    <x v="4"/>
    <x v="2"/>
    <m/>
    <n v="1000"/>
    <n v="-775061"/>
    <x v="4"/>
    <s v="Décharge"/>
    <x v="1"/>
    <s v="CONGO"/>
    <s v="PALF"/>
    <s v="ɣ"/>
    <m/>
  </r>
  <r>
    <d v="2019-10-03T00:00:00"/>
    <s v="Achat boisson lors de la rencontre avec la cible"/>
    <x v="6"/>
    <x v="2"/>
    <m/>
    <n v="1000"/>
    <n v="-776061"/>
    <x v="4"/>
    <s v="Décharge"/>
    <x v="1"/>
    <s v="CONGO"/>
    <s v="PALF"/>
    <s v="ɣ"/>
    <m/>
  </r>
  <r>
    <d v="2019-10-03T00:00:00"/>
    <s v="Reglement facture LCDE-consommation en eau/4bm (Juillet-Août 2019)"/>
    <x v="10"/>
    <x v="0"/>
    <m/>
    <n v="12700"/>
    <n v="-788761"/>
    <x v="8"/>
    <s v="oui"/>
    <x v="0"/>
    <s v="CONGO"/>
    <s v="RALFF"/>
    <s v="o"/>
    <s v="4.4"/>
  </r>
  <r>
    <d v="2019-10-03T00:00:00"/>
    <s v="Reglement honoraire de consultation du mois Septembre 2019/I23c"/>
    <x v="4"/>
    <x v="2"/>
    <m/>
    <n v="280000"/>
    <n v="-1068761"/>
    <x v="5"/>
    <n v="3643179"/>
    <x v="2"/>
    <s v="CONGO"/>
    <s v="RALFF"/>
    <s v="o"/>
    <s v="1.1.1.9"/>
  </r>
  <r>
    <d v="2019-10-03T00:00:00"/>
    <s v="FRAIS RET.DEPLACE Chq n°3643179"/>
    <x v="5"/>
    <x v="0"/>
    <m/>
    <n v="3484"/>
    <n v="-1072245"/>
    <x v="5"/>
    <n v="3643179"/>
    <x v="2"/>
    <s v="CONGO"/>
    <s v="RALFF"/>
    <s v="o"/>
    <s v="5.6"/>
  </r>
  <r>
    <d v="2019-10-03T00:00:00"/>
    <s v="Virement pour le reglement du loyer bureau de BZV-Octobre 2019/Agence Pluriel Solutions"/>
    <x v="10"/>
    <x v="0"/>
    <m/>
    <n v="500000"/>
    <n v="-1572245"/>
    <x v="5"/>
    <s v="VRT"/>
    <x v="2"/>
    <s v="CONGO"/>
    <s v="RALFF"/>
    <s v="o"/>
    <s v="4.2"/>
  </r>
  <r>
    <d v="2019-10-03T00:00:00"/>
    <s v="Food allowance mission Ndendé (Gabon) du 02 au 03/10/2019"/>
    <x v="7"/>
    <x v="1"/>
    <m/>
    <n v="10000"/>
    <n v="-1582245"/>
    <x v="7"/>
    <s v="Décharge"/>
    <x v="1"/>
    <s v="CONGO"/>
    <s v="RALFF"/>
    <s v="ɣ"/>
    <s v="1.3.2"/>
  </r>
  <r>
    <d v="2019-10-03T00:00:00"/>
    <s v="Paiement frais d'Hôtel 02 nuitées mission à Ndendé (Gabon) du 01 au 03/10/2019"/>
    <x v="7"/>
    <x v="1"/>
    <m/>
    <n v="30000"/>
    <n v="-1612245"/>
    <x v="7"/>
    <s v="oui"/>
    <x v="1"/>
    <s v="CONGO"/>
    <s v="RALFF"/>
    <s v="o"/>
    <s v="1.3.2"/>
  </r>
  <r>
    <d v="2019-10-04T00:00:00"/>
    <s v="Food allowance pendant la Pause"/>
    <x v="4"/>
    <x v="2"/>
    <m/>
    <n v="1000"/>
    <n v="-1613245"/>
    <x v="4"/>
    <s v="Décharge"/>
    <x v="1"/>
    <s v="CONGO"/>
    <s v="PALF"/>
    <s v="ɣ"/>
    <m/>
  </r>
  <r>
    <d v="2019-10-04T00:00:00"/>
    <s v="Achat agrafes 5 Boites pour le Bureau PALF"/>
    <x v="3"/>
    <x v="0"/>
    <m/>
    <n v="2500"/>
    <n v="-1615745"/>
    <x v="4"/>
    <s v="oui"/>
    <x v="1"/>
    <s v="CONGO"/>
    <s v="RALFF"/>
    <s v="o"/>
    <m/>
  </r>
  <r>
    <d v="2019-10-04T00:00:00"/>
    <s v="Achat du billet BZV-PNR pour mission d'investigation"/>
    <x v="2"/>
    <x v="2"/>
    <m/>
    <n v="12000"/>
    <n v="-1627745"/>
    <x v="9"/>
    <s v="2019/32"/>
    <x v="0"/>
    <s v="CONGO"/>
    <s v="RALFF"/>
    <s v="o"/>
    <s v="2.2"/>
  </r>
  <r>
    <d v="2019-10-04T00:00:00"/>
    <s v="Achat billet Bzv - Loudima"/>
    <x v="2"/>
    <x v="2"/>
    <m/>
    <n v="9000"/>
    <n v="-1636745"/>
    <x v="10"/>
    <s v="N°041007302019-4"/>
    <x v="0"/>
    <s v="CONGO"/>
    <s v="RALFF"/>
    <s v="o"/>
    <s v="2.2"/>
  </r>
  <r>
    <d v="2019-10-04T00:00:00"/>
    <s v="Achat boisson lors de la rencontre avec Béllone à Sibiti"/>
    <x v="6"/>
    <x v="2"/>
    <m/>
    <n v="5000"/>
    <n v="-1641745"/>
    <x v="10"/>
    <s v="Décharge"/>
    <x v="1"/>
    <s v="CONGO"/>
    <s v="PALF"/>
    <s v="ɣ"/>
    <m/>
  </r>
  <r>
    <d v="2019-10-04T00:00:00"/>
    <s v="EXTRAIT DE COMPTE"/>
    <x v="5"/>
    <x v="0"/>
    <m/>
    <n v="2152"/>
    <n v="-1643897"/>
    <x v="5"/>
    <s v="Relevé"/>
    <x v="0"/>
    <s v="CONGO"/>
    <s v="RALFF"/>
    <s v="o"/>
    <s v="5.6"/>
  </r>
  <r>
    <d v="2019-10-05T00:00:00"/>
    <s v="Achat à manger et boire lors de la rencontre avec la cible à PNR"/>
    <x v="6"/>
    <x v="2"/>
    <m/>
    <n v="5000"/>
    <n v="-1648897"/>
    <x v="9"/>
    <s v="Décharge"/>
    <x v="1"/>
    <s v="CONGO"/>
    <s v="PALF"/>
    <s v="ɣ"/>
    <m/>
  </r>
  <r>
    <d v="2019-10-05T00:00:00"/>
    <s v="Achat boisson lors de ma rencontre avec la cible à PNR"/>
    <x v="6"/>
    <x v="2"/>
    <m/>
    <n v="2000"/>
    <n v="-1650897"/>
    <x v="9"/>
    <s v="Décharge"/>
    <x v="1"/>
    <s v="CONGO"/>
    <s v="PALF"/>
    <s v="ɣ"/>
    <m/>
  </r>
  <r>
    <d v="2019-10-05T00:00:00"/>
    <s v="Achat boisson et repas lors de notre rencontre avec Béllone et deux de ses amis à Sibiti"/>
    <x v="6"/>
    <x v="2"/>
    <m/>
    <n v="13000"/>
    <n v="-1663897"/>
    <x v="10"/>
    <s v="Décharge"/>
    <x v="1"/>
    <s v="CONGO"/>
    <s v="PALF"/>
    <s v="ɣ"/>
    <m/>
  </r>
  <r>
    <d v="2019-10-05T00:00:00"/>
    <s v="Food allowance mission Ngongo du 04 au 05/10/2019"/>
    <x v="7"/>
    <x v="1"/>
    <m/>
    <n v="20000"/>
    <n v="-1683897"/>
    <x v="7"/>
    <s v="Décharge"/>
    <x v="1"/>
    <s v="CONGO"/>
    <s v="RALFF"/>
    <s v="ɣ"/>
    <s v="1.3.2"/>
  </r>
  <r>
    <d v="2019-10-05T00:00:00"/>
    <s v="Paiement frais d'Hôtel 02 nuitées mission Ngongo du 03 au 05/10/2019"/>
    <x v="7"/>
    <x v="1"/>
    <m/>
    <n v="30000"/>
    <n v="-1713897"/>
    <x v="7"/>
    <s v="oui"/>
    <x v="1"/>
    <s v="CONGO"/>
    <s v="RALFF"/>
    <s v="o"/>
    <s v="1.3.2"/>
  </r>
  <r>
    <d v="2019-10-06T00:00:00"/>
    <s v="Achat Billet Bzv-Sibiti"/>
    <x v="2"/>
    <x v="1"/>
    <m/>
    <n v="24000"/>
    <n v="-1737897"/>
    <x v="1"/>
    <s v="oui"/>
    <x v="0"/>
    <s v="CONGO"/>
    <s v="RALFF"/>
    <s v="ɣ"/>
    <s v="2.2"/>
  </r>
  <r>
    <d v="2019-10-06T00:00:00"/>
    <s v="Achat jus lors de la rencontre avec la cible à PNR"/>
    <x v="6"/>
    <x v="2"/>
    <m/>
    <n v="2000"/>
    <n v="-1739897"/>
    <x v="9"/>
    <s v="Décharge"/>
    <x v="1"/>
    <s v="CONGO"/>
    <s v="PALF"/>
    <s v="ɣ"/>
    <m/>
  </r>
  <r>
    <d v="2019-10-06T00:00:00"/>
    <s v="Achat boisson et nourriture durant notre rencontre avec la cible à PNR"/>
    <x v="6"/>
    <x v="2"/>
    <m/>
    <n v="4000"/>
    <n v="-1743897"/>
    <x v="9"/>
    <s v="Décharge"/>
    <x v="1"/>
    <s v="CONGO"/>
    <s v="PALF"/>
    <s v="ɣ"/>
    <m/>
  </r>
  <r>
    <d v="2019-10-06T00:00:00"/>
    <s v="Paiement frais d'Hôtel du 04 au 07/10/2019 à Sibiti"/>
    <x v="7"/>
    <x v="2"/>
    <m/>
    <n v="45000"/>
    <n v="-1788897"/>
    <x v="10"/>
    <s v="N°058"/>
    <x v="1"/>
    <s v="CONGO"/>
    <s v="RALFF"/>
    <s v="ɣ"/>
    <s v="1.3.2"/>
  </r>
  <r>
    <d v="2019-10-06T00:00:00"/>
    <s v="Paiement frais d'hôtel 01 nuitée mission Dolisie du 05 au 06/10/2019"/>
    <x v="7"/>
    <x v="1"/>
    <m/>
    <n v="15000"/>
    <n v="-1803897"/>
    <x v="7"/>
    <s v="oui"/>
    <x v="1"/>
    <s v="CONGO"/>
    <s v="RALFF"/>
    <s v="o"/>
    <s v="1.3.2"/>
  </r>
  <r>
    <d v="2019-10-06T00:00:00"/>
    <s v="Food allowance mission Dolisie du 06/10/2019"/>
    <x v="7"/>
    <x v="1"/>
    <m/>
    <n v="10000"/>
    <n v="-1813897"/>
    <x v="7"/>
    <s v="Décharge"/>
    <x v="1"/>
    <s v="CONGO"/>
    <s v="RALFF"/>
    <s v="ɣ"/>
    <s v="1.3.2"/>
  </r>
  <r>
    <d v="2019-10-07T00:00:00"/>
    <s v="Photocopie et impression du kit juridique"/>
    <x v="3"/>
    <x v="0"/>
    <m/>
    <n v="17755"/>
    <n v="-1831652"/>
    <x v="11"/>
    <n v="16"/>
    <x v="1"/>
    <s v="CONGO"/>
    <s v="PALF"/>
    <s v="o"/>
    <m/>
  </r>
  <r>
    <d v="2019-10-07T00:00:00"/>
    <s v="Jus au restaurant avec les 5 opj à Sibiti en attendant le top "/>
    <x v="4"/>
    <x v="3"/>
    <m/>
    <n v="3000"/>
    <n v="-1834652"/>
    <x v="12"/>
    <s v="decharche"/>
    <x v="1"/>
    <s v="CONGO"/>
    <s v="PALF"/>
    <s v="ɣ"/>
    <m/>
  </r>
  <r>
    <d v="2019-10-07T00:00:00"/>
    <s v="Bonus gendarmes à Sibiti opération Jean Bruno "/>
    <x v="11"/>
    <x v="3"/>
    <m/>
    <n v="100000"/>
    <n v="-1934652"/>
    <x v="12"/>
    <s v="oui"/>
    <x v="1"/>
    <s v="CONGO"/>
    <s v="PALF"/>
    <s v="o"/>
    <m/>
  </r>
  <r>
    <d v="2019-10-07T00:00:00"/>
    <s v="Food allowance /Pause Mission d'inoni du 07au 11/10/2019"/>
    <x v="7"/>
    <x v="2"/>
    <m/>
    <n v="40000"/>
    <n v="-1974652"/>
    <x v="4"/>
    <s v="Décharge"/>
    <x v="1"/>
    <s v="CONGO"/>
    <s v="PALF"/>
    <s v="ɣ"/>
    <m/>
  </r>
  <r>
    <d v="2019-10-07T00:00:00"/>
    <s v="Achat Boisson lors de la rencontre avec la cible -mission d'inoni"/>
    <x v="6"/>
    <x v="2"/>
    <m/>
    <n v="1800"/>
    <n v="-1976452"/>
    <x v="4"/>
    <s v="Décharge"/>
    <x v="1"/>
    <s v="CONGO"/>
    <s v="PALF"/>
    <s v="ɣ"/>
    <m/>
  </r>
  <r>
    <d v="2019-10-07T00:00:00"/>
    <s v="Achat à manger et boisson lors de ma rencontre avec les cibles à Nzassi"/>
    <x v="6"/>
    <x v="2"/>
    <m/>
    <n v="8000"/>
    <n v="-1984452"/>
    <x v="9"/>
    <s v="Décharge"/>
    <x v="1"/>
    <s v="CONGO"/>
    <s v="PALF"/>
    <s v="ɣ"/>
    <m/>
  </r>
  <r>
    <d v="2019-10-07T00:00:00"/>
    <s v="Frais de transfert à IT87"/>
    <x v="0"/>
    <x v="0"/>
    <m/>
    <n v="2000"/>
    <n v="-1986452"/>
    <x v="8"/>
    <s v="GCF/24"/>
    <x v="1"/>
    <s v="CONGO"/>
    <s v="PALF"/>
    <s v="o"/>
    <m/>
  </r>
  <r>
    <d v="2019-10-07T00:00:00"/>
    <s v="Frais de transfert à ci64"/>
    <x v="0"/>
    <x v="0"/>
    <m/>
    <n v="1800"/>
    <n v="-1988252"/>
    <x v="8"/>
    <s v="GCF/06"/>
    <x v="1"/>
    <s v="CONGO"/>
    <s v="PALF"/>
    <s v="o"/>
    <m/>
  </r>
  <r>
    <d v="2019-10-07T00:00:00"/>
    <s v="Frais de transfert à ci64"/>
    <x v="0"/>
    <x v="0"/>
    <m/>
    <n v="1600"/>
    <n v="-1989852"/>
    <x v="8"/>
    <s v="GCF/11"/>
    <x v="1"/>
    <s v="CONGO"/>
    <s v="PALF"/>
    <s v="o"/>
    <m/>
  </r>
  <r>
    <d v="2019-10-07T00:00:00"/>
    <s v="Paiement frais d'Hôtel du 07 au 09/10/2019 à Dolisie"/>
    <x v="7"/>
    <x v="2"/>
    <m/>
    <n v="30000"/>
    <n v="-2019852"/>
    <x v="10"/>
    <s v="N°005"/>
    <x v="1"/>
    <s v="CONGO"/>
    <s v="RALFF"/>
    <s v="o"/>
    <s v="1.3.2"/>
  </r>
  <r>
    <d v="2019-10-07T00:00:00"/>
    <s v="Food allowance pendant la pause"/>
    <x v="4"/>
    <x v="2"/>
    <m/>
    <n v="1000"/>
    <n v="-2020852"/>
    <x v="13"/>
    <s v="Décharge"/>
    <x v="1"/>
    <s v="CONGO"/>
    <s v="PALF"/>
    <s v="ɣ"/>
    <m/>
  </r>
  <r>
    <d v="2019-10-07T00:00:00"/>
    <s v="Reglement facture bonus medias portant sur les audiences du 08 et 10 Octobre 2019 à la Cour d'appel de BZV et de Dolisie/CHQ N°3635095"/>
    <x v="11"/>
    <x v="4"/>
    <m/>
    <n v="290000"/>
    <n v="-2310852"/>
    <x v="6"/>
    <n v="3635095"/>
    <x v="0"/>
    <s v="CONGO"/>
    <s v="PALF"/>
    <s v="o"/>
    <m/>
  </r>
  <r>
    <d v="2019-10-07T00:00:00"/>
    <s v="FRAIS RET.DEPLACE Chq n°3635095"/>
    <x v="5"/>
    <x v="0"/>
    <m/>
    <n v="3484"/>
    <n v="-2314336"/>
    <x v="6"/>
    <n v="3635095"/>
    <x v="0"/>
    <s v="CONGO"/>
    <s v="PALF"/>
    <s v="o"/>
    <m/>
  </r>
  <r>
    <d v="2019-10-07T00:00:00"/>
    <s v="Achat carburant BJ EF pour intervention opération (1 bidon de 25 L)"/>
    <x v="2"/>
    <x v="3"/>
    <m/>
    <n v="12000"/>
    <n v="-2326336"/>
    <x v="7"/>
    <s v="oui"/>
    <x v="0"/>
    <s v="CONGO"/>
    <s v="PALF"/>
    <s v="o"/>
    <m/>
  </r>
  <r>
    <d v="2019-10-07T00:00:00"/>
    <s v="Virt Grant USFWS"/>
    <x v="12"/>
    <x v="5"/>
    <n v="11588760"/>
    <m/>
    <n v="9262424"/>
    <x v="6"/>
    <s v="Relevé"/>
    <x v="0"/>
    <s v="CONGO"/>
    <s v="PALF"/>
    <s v="o"/>
    <m/>
  </r>
  <r>
    <d v="2019-10-08T00:00:00"/>
    <s v="Achat carburant groupe Electrogène Hôtel à SIBITI en vue de progresser avec la procedure des EF."/>
    <x v="2"/>
    <x v="3"/>
    <m/>
    <n v="12000"/>
    <n v="9250424"/>
    <x v="14"/>
    <s v="N°7"/>
    <x v="0"/>
    <s v="CONGO"/>
    <s v="PALF"/>
    <s v="o"/>
    <m/>
  </r>
  <r>
    <d v="2019-10-08T00:00:00"/>
    <s v="Food allowance à Sibiti du 06 au 09 Octobre 2019"/>
    <x v="7"/>
    <x v="1"/>
    <m/>
    <n v="30000"/>
    <n v="9220424"/>
    <x v="14"/>
    <s v="Décharge"/>
    <x v="1"/>
    <s v="CONGO"/>
    <s v="RALFF"/>
    <s v="ɣ"/>
    <s v="1.3.2"/>
  </r>
  <r>
    <d v="2019-10-08T00:00:00"/>
    <s v="Bonus Operation EF à Sibiti cas Jean Bruno "/>
    <x v="11"/>
    <x v="3"/>
    <m/>
    <n v="60000"/>
    <n v="9160424"/>
    <x v="12"/>
    <s v="oui"/>
    <x v="1"/>
    <s v="CONGO"/>
    <s v="PALF"/>
    <s v="o"/>
    <m/>
  </r>
  <r>
    <d v="2019-10-08T00:00:00"/>
    <s v="Achat billet BZ-Oyo (mission pour Oyo)"/>
    <x v="2"/>
    <x v="2"/>
    <m/>
    <n v="10000"/>
    <n v="9150424"/>
    <x v="3"/>
    <s v="oui"/>
    <x v="0"/>
    <s v="CONGO"/>
    <s v="RALFF"/>
    <s v="o"/>
    <s v="2.2"/>
  </r>
  <r>
    <d v="2019-10-08T00:00:00"/>
    <s v="Achat boisson lors de la rencontre avec les cibles - mission d'inoni "/>
    <x v="6"/>
    <x v="2"/>
    <m/>
    <n v="1800"/>
    <n v="9148624"/>
    <x v="4"/>
    <s v="Décharge"/>
    <x v="1"/>
    <s v="CONGO"/>
    <s v="PALF"/>
    <s v="ɣ"/>
    <m/>
  </r>
  <r>
    <d v="2019-10-08T00:00:00"/>
    <s v="Solde facture bonus médias portant sur les audiences du 08 et 10 Octobre 2019 à la Cour d'appel de BZV et de Dolisie "/>
    <x v="11"/>
    <x v="4"/>
    <m/>
    <n v="20000"/>
    <n v="9128624"/>
    <x v="8"/>
    <s v="oui"/>
    <x v="1"/>
    <s v="CONGO"/>
    <s v="PALF"/>
    <s v="o"/>
    <m/>
  </r>
  <r>
    <d v="2019-10-08T00:00:00"/>
    <s v="Frais de transfert à Alexis"/>
    <x v="0"/>
    <x v="0"/>
    <m/>
    <n v="7500"/>
    <n v="9121124"/>
    <x v="8"/>
    <s v="GCF/13"/>
    <x v="1"/>
    <s v="CONGO"/>
    <s v="PALF"/>
    <s v="o"/>
    <m/>
  </r>
  <r>
    <d v="2019-10-08T00:00:00"/>
    <s v="Achat boisson lors de la rencontre avec Fabrice à Dolise"/>
    <x v="6"/>
    <x v="2"/>
    <m/>
    <n v="2000"/>
    <n v="9119124"/>
    <x v="10"/>
    <s v="Décharge"/>
    <x v="1"/>
    <s v="CONGO"/>
    <s v="PALF"/>
    <s v="ɣ"/>
    <m/>
  </r>
  <r>
    <d v="2019-10-08T00:00:00"/>
    <s v="Food allowance pendant la pause"/>
    <x v="4"/>
    <x v="2"/>
    <m/>
    <n v="1000"/>
    <n v="9118124"/>
    <x v="13"/>
    <s v="Décharge"/>
    <x v="1"/>
    <s v="CONGO"/>
    <s v="PALF"/>
    <s v="ɣ"/>
    <m/>
  </r>
  <r>
    <d v="2019-10-08T00:00:00"/>
    <s v="Achat crédit Téléphonique MTN"/>
    <x v="8"/>
    <x v="0"/>
    <m/>
    <n v="1500"/>
    <n v="9116624"/>
    <x v="13"/>
    <s v="Décharge"/>
    <x v="1"/>
    <s v="CONGO"/>
    <s v="PALF"/>
    <s v="ɣ"/>
    <m/>
  </r>
  <r>
    <d v="2019-10-08T00:00:00"/>
    <s v="FRAIS RET.DEPLACE Chq n°3635096"/>
    <x v="5"/>
    <x v="0"/>
    <m/>
    <n v="3484"/>
    <n v="9113140"/>
    <x v="6"/>
    <n v="3635096"/>
    <x v="0"/>
    <s v="CONGO"/>
    <s v="PALF"/>
    <s v="o"/>
    <m/>
  </r>
  <r>
    <d v="2019-10-08T00:00:00"/>
    <s v="Paiement frais d'hôtel 03 nuitées mission Sibiti du 06 au 09/10/2019"/>
    <x v="7"/>
    <x v="1"/>
    <m/>
    <n v="45000"/>
    <n v="9068140"/>
    <x v="7"/>
    <s v="oui"/>
    <x v="1"/>
    <s v="CONGO"/>
    <s v="RALFF"/>
    <s v="o"/>
    <s v="1.3.2"/>
  </r>
  <r>
    <d v="2019-10-08T00:00:00"/>
    <s v="Food allowance mission Dolisie du 07 au 09/10/2019"/>
    <x v="7"/>
    <x v="1"/>
    <m/>
    <n v="30000"/>
    <n v="9038140"/>
    <x v="7"/>
    <s v="Décharge"/>
    <x v="1"/>
    <s v="CONGO"/>
    <s v="RALFF"/>
    <s v="ɣ"/>
    <s v="1.3.2"/>
  </r>
  <r>
    <d v="2019-10-09T00:00:00"/>
    <s v="Impression procedure EF+photocopie"/>
    <x v="3"/>
    <x v="0"/>
    <m/>
    <n v="475"/>
    <n v="9037665"/>
    <x v="1"/>
    <s v="oui"/>
    <x v="1"/>
    <s v="CONGO"/>
    <s v="PALF"/>
    <s v="o"/>
    <m/>
  </r>
  <r>
    <d v="2019-10-09T00:00:00"/>
    <s v="Impression procedure EF+photocopie"/>
    <x v="3"/>
    <x v="0"/>
    <m/>
    <n v="4625"/>
    <n v="9033040"/>
    <x v="1"/>
    <s v="oui"/>
    <x v="1"/>
    <s v="CONGO"/>
    <s v="PALF"/>
    <s v="o"/>
    <m/>
  </r>
  <r>
    <d v="2019-10-09T00:00:00"/>
    <s v="Achat sac d'amoniac servant de mettre les produits saisis"/>
    <x v="3"/>
    <x v="0"/>
    <m/>
    <n v="2000"/>
    <n v="9031040"/>
    <x v="14"/>
    <s v="Décharge"/>
    <x v="1"/>
    <s v="CONGO"/>
    <s v="PALF"/>
    <s v="ɣ"/>
    <m/>
  </r>
  <r>
    <d v="2019-10-09T00:00:00"/>
    <s v="Achat Billet BZV-Owando"/>
    <x v="2"/>
    <x v="1"/>
    <m/>
    <n v="12000"/>
    <n v="9019040"/>
    <x v="11"/>
    <s v="091007302019--61"/>
    <x v="0"/>
    <s v="CONGO"/>
    <s v="RALFF"/>
    <s v="o"/>
    <s v="2.2"/>
  </r>
  <r>
    <d v="2019-10-09T00:00:00"/>
    <s v="Achat boisson (rencontre avec une cible au Hall de commerce)"/>
    <x v="6"/>
    <x v="2"/>
    <m/>
    <n v="2500"/>
    <n v="9016540"/>
    <x v="3"/>
    <s v="Décharge"/>
    <x v="1"/>
    <s v="CONGO"/>
    <s v="PALF"/>
    <s v="ɣ"/>
    <m/>
  </r>
  <r>
    <d v="2019-10-09T00:00:00"/>
    <s v="Achat repas (rencontre avec la cible des perroquets dans la cave du boulevard)"/>
    <x v="6"/>
    <x v="2"/>
    <m/>
    <n v="2500"/>
    <n v="9014040"/>
    <x v="3"/>
    <s v="Décharge"/>
    <x v="1"/>
    <s v="CONGO"/>
    <s v="PALF"/>
    <s v="ɣ"/>
    <m/>
  </r>
  <r>
    <d v="2019-10-09T00:00:00"/>
    <s v="Achat boisson lors de la rencontre avec les cibles à Nzassi "/>
    <x v="6"/>
    <x v="2"/>
    <m/>
    <n v="3000"/>
    <n v="9011040"/>
    <x v="9"/>
    <s v="Décharge"/>
    <x v="1"/>
    <s v="CONGO"/>
    <s v="PALF"/>
    <s v="ɣ"/>
    <m/>
  </r>
  <r>
    <d v="2019-10-09T00:00:00"/>
    <s v="Achat billet PNR-BZV pour retour de mission"/>
    <x v="2"/>
    <x v="2"/>
    <m/>
    <n v="12000"/>
    <n v="8999040"/>
    <x v="9"/>
    <s v="oui"/>
    <x v="0"/>
    <s v="CONGO"/>
    <s v="RALFF"/>
    <s v="o"/>
    <s v="2.2"/>
  </r>
  <r>
    <d v="2019-10-09T00:00:00"/>
    <s v="Achat (4) cartouches d encre hp 63 "/>
    <x v="3"/>
    <x v="0"/>
    <m/>
    <n v="60000"/>
    <n v="8939040"/>
    <x v="8"/>
    <s v="FN°007"/>
    <x v="1"/>
    <s v="CONGO"/>
    <s v="RALFF"/>
    <s v="o"/>
    <m/>
  </r>
  <r>
    <d v="2019-10-09T00:00:00"/>
    <s v="Food allowance du 04 au 09/10/2019 à DOLISIE"/>
    <x v="7"/>
    <x v="2"/>
    <m/>
    <n v="50000"/>
    <n v="8889040"/>
    <x v="10"/>
    <s v="Décharge"/>
    <x v="1"/>
    <s v="CONGO"/>
    <s v="RALFF"/>
    <s v="ɣ"/>
    <s v="1.3.2"/>
  </r>
  <r>
    <d v="2019-10-09T00:00:00"/>
    <s v="Food allowance pendant la pause"/>
    <x v="4"/>
    <x v="2"/>
    <m/>
    <n v="1000"/>
    <n v="8888040"/>
    <x v="13"/>
    <s v="Décharge"/>
    <x v="1"/>
    <s v="CONGO"/>
    <s v="PALF"/>
    <s v="ɣ"/>
    <m/>
  </r>
  <r>
    <d v="2019-10-09T00:00:00"/>
    <s v="Frais de transfert à B52 par mobile money"/>
    <x v="0"/>
    <x v="0"/>
    <m/>
    <n v="1800"/>
    <n v="8886240"/>
    <x v="8"/>
    <s v="Décharge"/>
    <x v="0"/>
    <s v="CONGO"/>
    <s v="PALF"/>
    <s v="ɣ"/>
    <m/>
  </r>
  <r>
    <d v="2019-10-10T00:00:00"/>
    <s v="Paiement frais d'hôtel à Sibiti du 06 au 09 Octobre 2019 Soit 03 nuitées"/>
    <x v="7"/>
    <x v="1"/>
    <m/>
    <n v="45000"/>
    <n v="8841240"/>
    <x v="14"/>
    <s v="FN°041/mh/19"/>
    <x v="1"/>
    <s v="CONGO"/>
    <s v="RALFF"/>
    <s v="o"/>
    <s v="1.3.2"/>
  </r>
  <r>
    <d v="2019-10-10T00:00:00"/>
    <s v="Food allowance à Sibiti du 06 au 11 octobre 2019"/>
    <x v="7"/>
    <x v="1"/>
    <m/>
    <n v="50000"/>
    <n v="8791240"/>
    <x v="12"/>
    <s v="Décharge "/>
    <x v="1"/>
    <s v="CONGO"/>
    <s v="RALFF"/>
    <s v="ɣ"/>
    <s v="1.3.2"/>
  </r>
  <r>
    <d v="2019-10-10T00:00:00"/>
    <s v="Paiement frais d'hôtel mission de PNR 6 nuitées du 04 au 10/10/2019"/>
    <x v="7"/>
    <x v="2"/>
    <m/>
    <n v="90000"/>
    <n v="8701240"/>
    <x v="9"/>
    <s v="oui/ facture N°89"/>
    <x v="1"/>
    <s v="CONGO"/>
    <s v="RALFF"/>
    <s v="o"/>
    <s v="1.3.2"/>
  </r>
  <r>
    <d v="2019-10-10T00:00:00"/>
    <s v="Food Allowance mission de PNR du 04 au 10/10/2019"/>
    <x v="7"/>
    <x v="2"/>
    <m/>
    <n v="60000"/>
    <n v="8641240"/>
    <x v="9"/>
    <s v="Décharge"/>
    <x v="1"/>
    <s v="CONGO"/>
    <s v="RALFF"/>
    <s v="ɣ"/>
    <s v="1.3.2"/>
  </r>
  <r>
    <d v="2019-10-10T00:00:00"/>
    <s v="Frais de transfert à Jospin"/>
    <x v="0"/>
    <x v="0"/>
    <m/>
    <n v="1200"/>
    <n v="8640040"/>
    <x v="8"/>
    <s v="GCF/"/>
    <x v="1"/>
    <s v="CONGO"/>
    <s v="PALF"/>
    <s v="o"/>
    <m/>
  </r>
  <r>
    <d v="2019-10-10T00:00:00"/>
    <s v="Frais de transfert à I23C"/>
    <x v="0"/>
    <x v="0"/>
    <m/>
    <n v="2000"/>
    <n v="8638040"/>
    <x v="8"/>
    <s v="oui"/>
    <x v="1"/>
    <s v="CONGO"/>
    <s v="PALF"/>
    <s v="o"/>
    <m/>
  </r>
  <r>
    <d v="2019-10-10T00:00:00"/>
    <s v="Bonus Opération SIBITI  du 07 Octobre 2019/CI64"/>
    <x v="11"/>
    <x v="3"/>
    <m/>
    <n v="50000"/>
    <n v="8588040"/>
    <x v="8"/>
    <s v="oui"/>
    <x v="1"/>
    <s v="CONGO"/>
    <s v="PALF"/>
    <s v="o"/>
    <m/>
  </r>
  <r>
    <d v="2019-10-10T00:00:00"/>
    <s v="Frais de transfert à Alexis"/>
    <x v="0"/>
    <x v="0"/>
    <m/>
    <n v="2000"/>
    <n v="8586040"/>
    <x v="8"/>
    <s v="GCF/27"/>
    <x v="1"/>
    <s v="CONGO"/>
    <s v="PALF"/>
    <s v="o"/>
    <m/>
  </r>
  <r>
    <d v="2019-10-10T00:00:00"/>
    <s v="Food allowance pendant la pause"/>
    <x v="4"/>
    <x v="2"/>
    <m/>
    <n v="1000"/>
    <n v="8585040"/>
    <x v="13"/>
    <s v="Décharge"/>
    <x v="1"/>
    <s v="CONGO"/>
    <s v="PALF"/>
    <s v="ɣ"/>
    <m/>
  </r>
  <r>
    <d v="2019-10-10T00:00:00"/>
    <s v="Facture d'achat fournitures de bureau-BUROTOP/CHQ N°3643180"/>
    <x v="3"/>
    <x v="0"/>
    <m/>
    <n v="162000"/>
    <n v="8423040"/>
    <x v="5"/>
    <n v="3635052"/>
    <x v="1"/>
    <s v="CONGO"/>
    <s v="RALFF"/>
    <s v="o"/>
    <m/>
  </r>
  <r>
    <d v="2019-10-11T00:00:00"/>
    <s v="Ration du détenu du 06 au 11/10/19 à SIBITI"/>
    <x v="1"/>
    <x v="1"/>
    <m/>
    <n v="11500"/>
    <n v="8411540"/>
    <x v="1"/>
    <s v="Décharge"/>
    <x v="0"/>
    <s v="CONGO"/>
    <s v="PALF"/>
    <s v="ɣ"/>
    <m/>
  </r>
  <r>
    <d v="2019-10-11T00:00:00"/>
    <s v="Food allowance du 06 au 12/10/19 A SIBITI"/>
    <x v="7"/>
    <x v="1"/>
    <m/>
    <n v="60000"/>
    <n v="8351540"/>
    <x v="1"/>
    <s v="Décharge"/>
    <x v="1"/>
    <s v="CONGO"/>
    <s v="RALFF"/>
    <s v="ɣ"/>
    <s v="1.3.2"/>
  </r>
  <r>
    <d v="2019-10-11T00:00:00"/>
    <s v="Food allowance à Dolisie du 09 au 12 Octobre 2019"/>
    <x v="7"/>
    <x v="1"/>
    <m/>
    <n v="30000"/>
    <n v="8321540"/>
    <x v="14"/>
    <s v="Décharge"/>
    <x v="1"/>
    <s v="CONGO"/>
    <s v="RALFF"/>
    <s v="ɣ"/>
    <s v="1.3.2"/>
  </r>
  <r>
    <d v="2019-10-11T00:00:00"/>
    <s v="Paiement frais d'hôtel à Dolisie du 09 au 12 Octobre 2019 soit 03 nuitées"/>
    <x v="7"/>
    <x v="1"/>
    <m/>
    <n v="45000"/>
    <n v="8276540"/>
    <x v="14"/>
    <s v="FN°097"/>
    <x v="1"/>
    <s v="CONGO"/>
    <s v="RALFF"/>
    <s v="o"/>
    <s v="1.3.2"/>
  </r>
  <r>
    <d v="2019-10-11T00:00:00"/>
    <s v="Paiement frais d'hôtel -Nuitées à Sibiti du 06 au 11 octobre 2019"/>
    <x v="7"/>
    <x v="1"/>
    <m/>
    <n v="75000"/>
    <n v="8201540"/>
    <x v="12"/>
    <s v="FN°038/MH/19"/>
    <x v="1"/>
    <s v="CONGO"/>
    <s v="RALFF"/>
    <s v="o"/>
    <s v="1.3.2"/>
  </r>
  <r>
    <d v="2019-10-11T00:00:00"/>
    <s v="Achat boisson (rencontre avec 2 cibles Kamba et Didas)"/>
    <x v="6"/>
    <x v="2"/>
    <m/>
    <n v="3000"/>
    <n v="8198540"/>
    <x v="3"/>
    <s v="Décharge"/>
    <x v="1"/>
    <s v="CONGO"/>
    <s v="PALF"/>
    <s v="ɣ"/>
    <m/>
  </r>
  <r>
    <d v="2019-10-11T00:00:00"/>
    <s v="Paiement Frais d'hôtel du 07 au 11/10/2019 a inoni"/>
    <x v="7"/>
    <x v="2"/>
    <m/>
    <n v="60000"/>
    <n v="8138540"/>
    <x v="4"/>
    <s v="Décharge"/>
    <x v="1"/>
    <s v="CONGO"/>
    <s v="PALF"/>
    <s v="o"/>
    <m/>
  </r>
  <r>
    <d v="2019-10-11T00:00:00"/>
    <s v="Frais de transfert à AMENOPHYS"/>
    <x v="0"/>
    <x v="0"/>
    <m/>
    <n v="955"/>
    <n v="8137585"/>
    <x v="8"/>
    <s v="GCF/13"/>
    <x v="1"/>
    <s v="CONGO"/>
    <s v="PALF"/>
    <s v="o"/>
    <m/>
  </r>
  <r>
    <d v="2019-10-11T00:00:00"/>
    <s v="Frais de transfert à JOSPIN"/>
    <x v="0"/>
    <x v="0"/>
    <m/>
    <n v="800"/>
    <n v="8136785"/>
    <x v="8"/>
    <s v="GCF/12"/>
    <x v="1"/>
    <s v="CONGO"/>
    <s v="PALF"/>
    <s v="o"/>
    <m/>
  </r>
  <r>
    <d v="2019-10-11T00:00:00"/>
    <s v="Frais delivrance certificat médical ONEMO/Contrat shely"/>
    <x v="4"/>
    <x v="6"/>
    <m/>
    <n v="5000"/>
    <n v="8131785"/>
    <x v="8"/>
    <s v="oui"/>
    <x v="1"/>
    <s v="CONGO"/>
    <s v="PALF"/>
    <s v="o"/>
    <m/>
  </r>
  <r>
    <d v="2019-10-11T00:00:00"/>
    <s v="Frais delivrance carte de travil ONEMO/Contrat shely"/>
    <x v="4"/>
    <x v="6"/>
    <m/>
    <n v="500"/>
    <n v="8131285"/>
    <x v="8"/>
    <s v="oui"/>
    <x v="1"/>
    <s v="CONGO"/>
    <s v="PALF"/>
    <s v="o"/>
    <m/>
  </r>
  <r>
    <d v="2019-10-11T00:00:00"/>
    <s v="Reglement facture honoraire de consultation du mois d'octobre 2019/IT87"/>
    <x v="4"/>
    <x v="2"/>
    <m/>
    <n v="70000"/>
    <n v="8061285"/>
    <x v="8"/>
    <s v="oui"/>
    <x v="0"/>
    <s v="CONGO"/>
    <s v="RALFF"/>
    <s v="o"/>
    <s v="1.1.1.9"/>
  </r>
  <r>
    <d v="2019-10-11T00:00:00"/>
    <s v="Pour solde fichier comptable IT87-Fin de collaboration"/>
    <x v="4"/>
    <x v="2"/>
    <m/>
    <n v="1400"/>
    <n v="8059885"/>
    <x v="8"/>
    <s v="oui"/>
    <x v="1"/>
    <s v="CONGO"/>
    <s v="PALF"/>
    <s v="ɣ"/>
    <m/>
  </r>
  <r>
    <d v="2019-10-11T00:00:00"/>
    <s v="Achat crédit Téléphonique MTN"/>
    <x v="8"/>
    <x v="0"/>
    <m/>
    <n v="500"/>
    <n v="8059385"/>
    <x v="13"/>
    <s v="Décharge"/>
    <x v="1"/>
    <s v="CONGO"/>
    <s v="PALF"/>
    <s v="ɣ"/>
    <m/>
  </r>
  <r>
    <d v="2019-10-11T00:00:00"/>
    <s v="Food allowance pendant la pause"/>
    <x v="4"/>
    <x v="2"/>
    <m/>
    <n v="1000"/>
    <n v="8058385"/>
    <x v="13"/>
    <s v="Décharge"/>
    <x v="1"/>
    <s v="CONGO"/>
    <s v="PALF"/>
    <s v="ɣ"/>
    <m/>
  </r>
  <r>
    <d v="2019-10-11T00:00:00"/>
    <s v="Maitre MOUYETI Scrutin Mabiking pour solde contrat d'engagement d'avocat du 11 Juillet 2019 CAS FOUNA Mick   /CHQ N 03643181"/>
    <x v="13"/>
    <x v="1"/>
    <m/>
    <n v="300000"/>
    <n v="7758385"/>
    <x v="5"/>
    <n v="3643181"/>
    <x v="2"/>
    <s v="CONGO"/>
    <s v="RALFF"/>
    <s v="o"/>
    <s v="5.2.2"/>
  </r>
  <r>
    <d v="2019-10-11T00:00:00"/>
    <s v="FRAIS RET.DEPLACE Chq n°03643181"/>
    <x v="5"/>
    <x v="0"/>
    <m/>
    <n v="3484"/>
    <n v="7754901"/>
    <x v="5"/>
    <n v="3643181"/>
    <x v="2"/>
    <s v="CONGO"/>
    <s v="RALFF"/>
    <s v="o"/>
    <s v="5.6"/>
  </r>
  <r>
    <d v="2019-10-11T00:00:00"/>
    <s v="Maitre MOUYETI Scrutin Mabiking pour solde contrat d'engagement d'avocat du 11 Juillet 2019 CAS MOUKASSA   /CHQ N 03643182"/>
    <x v="13"/>
    <x v="1"/>
    <m/>
    <n v="300000"/>
    <n v="7454901"/>
    <x v="5"/>
    <n v="3643182"/>
    <x v="2"/>
    <s v="CONGO"/>
    <s v="RALFF"/>
    <s v="o"/>
    <s v="5.2.2"/>
  </r>
  <r>
    <d v="2019-10-11T00:00:00"/>
    <s v="FRAIS RET.DEPLACE Chq n°03643182"/>
    <x v="5"/>
    <x v="0"/>
    <m/>
    <n v="3484"/>
    <n v="7451417"/>
    <x v="5"/>
    <n v="3643182"/>
    <x v="2"/>
    <s v="CONGO"/>
    <s v="RALFF"/>
    <s v="o"/>
    <s v="5.6"/>
  </r>
  <r>
    <d v="2019-10-12T00:00:00"/>
    <s v="Paiement frais d'hôtel du 06 au 12/10/19 a SIBITI"/>
    <x v="7"/>
    <x v="1"/>
    <m/>
    <n v="90000"/>
    <n v="7361417"/>
    <x v="1"/>
    <s v="oui"/>
    <x v="1"/>
    <s v="CONGO"/>
    <s v="RALFF"/>
    <s v="o"/>
    <s v="1.3.2"/>
  </r>
  <r>
    <d v="2019-10-12T00:00:00"/>
    <s v="Achat billet Dolisie-BZV"/>
    <x v="2"/>
    <x v="1"/>
    <m/>
    <n v="12000"/>
    <n v="7349417"/>
    <x v="14"/>
    <s v="oui"/>
    <x v="0"/>
    <s v="CONGO"/>
    <s v="RALFF"/>
    <s v="o"/>
    <s v="2.2"/>
  </r>
  <r>
    <d v="2019-10-12T00:00:00"/>
    <s v="Achat Billet Owando-BZV"/>
    <x v="2"/>
    <x v="1"/>
    <m/>
    <n v="12000"/>
    <n v="7337417"/>
    <x v="11"/>
    <n v="45"/>
    <x v="0"/>
    <s v="CONGO"/>
    <s v="RALFF"/>
    <s v="o"/>
    <s v="2.2"/>
  </r>
  <r>
    <d v="2019-10-12T00:00:00"/>
    <s v="Food allowance à Owando du 09 au 12 octobre 2019 soient 03 Nuitées"/>
    <x v="7"/>
    <x v="1"/>
    <m/>
    <n v="30000"/>
    <n v="7307417"/>
    <x v="11"/>
    <s v="Décharge"/>
    <x v="1"/>
    <s v="CONGO"/>
    <s v="RALFF"/>
    <s v="ɣ"/>
    <s v="1.3.2"/>
  </r>
  <r>
    <d v="2019-10-12T00:00:00"/>
    <s v="Ration du detenu à Owando du 11 octobre 2019 soit 01 jour"/>
    <x v="1"/>
    <x v="1"/>
    <m/>
    <n v="9000"/>
    <n v="7298417"/>
    <x v="11"/>
    <s v="Décharge"/>
    <x v="0"/>
    <s v="CONGO"/>
    <s v="PALF"/>
    <s v="ɣ"/>
    <m/>
  </r>
  <r>
    <d v="2019-10-12T00:00:00"/>
    <s v="Paiement frais d'hôtel à Owando du 09 au 12 octobre 2019 soient 03 Nuitées"/>
    <x v="7"/>
    <x v="1"/>
    <m/>
    <n v="45000"/>
    <n v="7253417"/>
    <x v="11"/>
    <s v="N°010"/>
    <x v="1"/>
    <s v="CONGO"/>
    <s v="RALFF"/>
    <s v="o"/>
    <s v="1.3.2"/>
  </r>
  <r>
    <d v="2019-10-13T00:00:00"/>
    <s v="Achat bière et repas (dernière rencontre avec la cible pour renforcement)"/>
    <x v="6"/>
    <x v="2"/>
    <m/>
    <n v="3000"/>
    <n v="7250417"/>
    <x v="3"/>
    <s v="Décharge"/>
    <x v="1"/>
    <s v="CONGO"/>
    <s v="PALF"/>
    <s v="ɣ"/>
    <m/>
  </r>
  <r>
    <d v="2019-10-14T00:00:00"/>
    <s v="Paiement frais d'hôtel 06 nuitées du 8 au 14 Octobre 2019 (cfr mission Oyo)"/>
    <x v="7"/>
    <x v="2"/>
    <m/>
    <n v="90000"/>
    <n v="7160417"/>
    <x v="3"/>
    <s v="FN°008/OCT"/>
    <x v="1"/>
    <s v="CONGO"/>
    <s v="RALFF"/>
    <s v="o"/>
    <s v="1.3.2"/>
  </r>
  <r>
    <d v="2019-10-14T00:00:00"/>
    <s v="Food allowance mission Oyo du 8 au 14 Octobre 2019"/>
    <x v="7"/>
    <x v="2"/>
    <m/>
    <n v="60000"/>
    <n v="7100417"/>
    <x v="3"/>
    <s v="Décharge"/>
    <x v="1"/>
    <s v="CONGO"/>
    <s v="RALFF"/>
    <s v="ɣ"/>
    <s v="1.3.2"/>
  </r>
  <r>
    <d v="2019-10-14T00:00:00"/>
    <s v="Food allowance pendant la Pause"/>
    <x v="4"/>
    <x v="2"/>
    <m/>
    <n v="1000"/>
    <n v="7099417"/>
    <x v="4"/>
    <s v="Décharge"/>
    <x v="1"/>
    <s v="CONGO"/>
    <s v="PALF"/>
    <s v="ɣ"/>
    <m/>
  </r>
  <r>
    <d v="2019-10-14T00:00:00"/>
    <s v="Bonus Opération SIBITI du 07 Octobre 2019/alexis NGOMA"/>
    <x v="11"/>
    <x v="3"/>
    <m/>
    <n v="10000"/>
    <n v="7089417"/>
    <x v="8"/>
    <s v="oui"/>
    <x v="1"/>
    <s v="CONGO"/>
    <s v="PALF"/>
    <s v="o"/>
    <m/>
  </r>
  <r>
    <d v="2019-10-14T00:00:00"/>
    <s v="Bonus Opération SIBITI du 07 Octobre 2019/Jack Benisson"/>
    <x v="11"/>
    <x v="3"/>
    <m/>
    <n v="10000"/>
    <n v="7079417"/>
    <x v="8"/>
    <s v="oui"/>
    <x v="1"/>
    <s v="CONGO"/>
    <s v="PALF"/>
    <s v="o"/>
    <m/>
  </r>
  <r>
    <d v="2019-10-14T00:00:00"/>
    <s v="Bonus Opération SIBITI du 07 Octobre 2019/Herick TCHICAYA"/>
    <x v="11"/>
    <x v="3"/>
    <m/>
    <n v="30000"/>
    <n v="7049417"/>
    <x v="8"/>
    <s v="oui"/>
    <x v="1"/>
    <s v="CONGO"/>
    <s v="PALF"/>
    <s v="o"/>
    <m/>
  </r>
  <r>
    <d v="2019-10-14T00:00:00"/>
    <s v="Bonus Opération SIBITI du 07 Octobre 2019/JOSPIN KAYA"/>
    <x v="11"/>
    <x v="3"/>
    <m/>
    <n v="10000"/>
    <n v="7039417"/>
    <x v="8"/>
    <s v="oui"/>
    <x v="1"/>
    <s v="CONGO"/>
    <s v="PALF"/>
    <s v="o"/>
    <m/>
  </r>
  <r>
    <d v="2019-10-14T00:00:00"/>
    <s v="Bonus Opération SIBITI du 07 Octobre 2019/I23C"/>
    <x v="11"/>
    <x v="3"/>
    <m/>
    <n v="30000"/>
    <n v="7009417"/>
    <x v="8"/>
    <s v="oui"/>
    <x v="1"/>
    <s v="CONGO"/>
    <s v="PALF"/>
    <s v="o"/>
    <m/>
  </r>
  <r>
    <d v="2019-10-14T00:00:00"/>
    <s v="Solde facture honoraire de consultation pour le mois de Septembre 2019/I23c"/>
    <x v="4"/>
    <x v="2"/>
    <m/>
    <n v="43000"/>
    <n v="6966417"/>
    <x v="8"/>
    <s v="OUI"/>
    <x v="0"/>
    <s v="CONGO"/>
    <s v="RALFF"/>
    <s v="o"/>
    <s v="1.1.1.9"/>
  </r>
  <r>
    <d v="2019-10-14T00:00:00"/>
    <s v="Food allowance pendant la pause"/>
    <x v="4"/>
    <x v="2"/>
    <m/>
    <n v="1000"/>
    <n v="6965417"/>
    <x v="13"/>
    <s v="Décharge"/>
    <x v="1"/>
    <s v="CONGO"/>
    <s v="PALF"/>
    <s v="ɣ"/>
    <m/>
  </r>
  <r>
    <d v="2019-10-14T00:00:00"/>
    <s v="FRAIS RET.DEPLACE Chq n°3635097"/>
    <x v="5"/>
    <x v="0"/>
    <m/>
    <n v="3484"/>
    <n v="6961933"/>
    <x v="6"/>
    <n v="3635097"/>
    <x v="0"/>
    <s v="CONGO"/>
    <s v="PALF"/>
    <s v="o"/>
    <m/>
  </r>
  <r>
    <d v="2019-10-14T00:00:00"/>
    <s v="Reglement facture bonus medias portant sur l'arrestation d'un trafiquant des produits de faune le 07 Octobre 2019 à SIBITI dans le département de la Lékoumou/CHQ N°3635098"/>
    <x v="11"/>
    <x v="4"/>
    <m/>
    <n v="310000"/>
    <n v="6651933"/>
    <x v="6"/>
    <n v="3635098"/>
    <x v="0"/>
    <s v="CONGO"/>
    <s v="PALF"/>
    <s v="o"/>
    <m/>
  </r>
  <r>
    <d v="2019-10-14T00:00:00"/>
    <s v="FRAIS RET.DEPLACE Chq n°3635098"/>
    <x v="5"/>
    <x v="0"/>
    <m/>
    <n v="3484"/>
    <n v="6648449"/>
    <x v="6"/>
    <n v="3635098"/>
    <x v="0"/>
    <s v="CONGO"/>
    <s v="PALF"/>
    <s v="o"/>
    <m/>
  </r>
  <r>
    <d v="2019-10-15T00:00:00"/>
    <s v="Achat billet brazzaville-Ouesso"/>
    <x v="2"/>
    <x v="1"/>
    <m/>
    <n v="20000"/>
    <n v="6628449"/>
    <x v="14"/>
    <s v="2019/58"/>
    <x v="0"/>
    <s v="CONGO"/>
    <s v="RALFF"/>
    <s v="o"/>
    <s v="2.2"/>
  </r>
  <r>
    <d v="2019-10-15T00:00:00"/>
    <s v=" Achat Billet BZV-Dolisie/IBOUILI"/>
    <x v="2"/>
    <x v="1"/>
    <m/>
    <n v="15000"/>
    <n v="6613449"/>
    <x v="11"/>
    <s v="N°60129969"/>
    <x v="0"/>
    <s v="CONGO"/>
    <s v="RALFF"/>
    <s v="o"/>
    <s v="2.2"/>
  </r>
  <r>
    <d v="2019-10-15T00:00:00"/>
    <s v=" Achat Billet Bzv-Dolisie/HERICK"/>
    <x v="2"/>
    <x v="1"/>
    <m/>
    <n v="15000"/>
    <n v="6598449"/>
    <x v="11"/>
    <s v="N°60129968"/>
    <x v="0"/>
    <s v="CONGO"/>
    <s v="RALFF"/>
    <s v="o"/>
    <s v="2.2"/>
  </r>
  <r>
    <d v="2019-10-15T00:00:00"/>
    <s v="Achat Billet Bzv-Dolisie/ALEXIS"/>
    <x v="2"/>
    <x v="1"/>
    <m/>
    <n v="15000"/>
    <n v="6583449"/>
    <x v="11"/>
    <s v="N°60129967"/>
    <x v="0"/>
    <s v="CONGO"/>
    <s v="RALFF"/>
    <s v="o"/>
    <s v="2.2"/>
  </r>
  <r>
    <d v="2019-10-15T00:00:00"/>
    <s v="Achat billet Brazza-Dolisie (départ pour Dolisie)"/>
    <x v="2"/>
    <x v="2"/>
    <m/>
    <n v="10000"/>
    <n v="6573449"/>
    <x v="3"/>
    <s v="oui"/>
    <x v="0"/>
    <s v="CONGO"/>
    <s v="RALFF"/>
    <s v="o"/>
    <s v="2.2"/>
  </r>
  <r>
    <d v="2019-10-15T00:00:00"/>
    <s v="Achat bande (stratégie op)"/>
    <x v="3"/>
    <x v="0"/>
    <m/>
    <n v="600"/>
    <n v="6572849"/>
    <x v="3"/>
    <s v="oui"/>
    <x v="1"/>
    <s v="CONGO"/>
    <s v="PALF"/>
    <s v="o"/>
    <m/>
  </r>
  <r>
    <d v="2019-10-15T00:00:00"/>
    <s v="Achat boisson et repas (trust building avec la cible à Tam tam)"/>
    <x v="6"/>
    <x v="2"/>
    <m/>
    <n v="7500"/>
    <n v="6565349"/>
    <x v="3"/>
    <s v="Décharge"/>
    <x v="1"/>
    <s v="CONGO"/>
    <s v="PALF"/>
    <s v="ɣ"/>
    <m/>
  </r>
  <r>
    <d v="2019-10-15T00:00:00"/>
    <s v="Food allowance pendant la Pause"/>
    <x v="4"/>
    <x v="2"/>
    <m/>
    <n v="1000"/>
    <n v="6564349"/>
    <x v="4"/>
    <s v="Décharge"/>
    <x v="1"/>
    <s v="CONGO"/>
    <s v="PALF"/>
    <s v="ɣ"/>
    <m/>
  </r>
  <r>
    <d v="2019-10-15T00:00:00"/>
    <s v="Bonus du mois de septembre 2019/AMENOPHYS MOUSSAKANDAT"/>
    <x v="11"/>
    <x v="1"/>
    <m/>
    <n v="10000"/>
    <n v="6554349"/>
    <x v="8"/>
    <s v="oui"/>
    <x v="1"/>
    <s v="CONGO"/>
    <s v="PALF"/>
    <s v="o"/>
    <m/>
  </r>
  <r>
    <d v="2019-10-15T00:00:00"/>
    <s v="Bonus du mois de septembre 2019/Evariste LELOUSSI"/>
    <x v="11"/>
    <x v="4"/>
    <m/>
    <n v="10000"/>
    <n v="6544349"/>
    <x v="8"/>
    <s v="oui"/>
    <x v="1"/>
    <s v="CONGO"/>
    <s v="PALF"/>
    <s v="o"/>
    <m/>
  </r>
  <r>
    <d v="2019-10-15T00:00:00"/>
    <s v="Shely BOULA-bonus du mois de septembre 2019"/>
    <x v="11"/>
    <x v="7"/>
    <m/>
    <n v="18000"/>
    <n v="6526349"/>
    <x v="0"/>
    <s v="OUI"/>
    <x v="1"/>
    <s v="CONGO"/>
    <s v="PALF"/>
    <s v="o"/>
    <m/>
  </r>
  <r>
    <d v="2019-10-16T00:00:00"/>
    <s v="Services bureautiques/Impression procedure EF"/>
    <x v="3"/>
    <x v="0"/>
    <m/>
    <n v="3500"/>
    <n v="6522849"/>
    <x v="1"/>
    <n v="8157"/>
    <x v="1"/>
    <s v="CONGO"/>
    <s v="PALF"/>
    <s v="ɣ"/>
    <m/>
  </r>
  <r>
    <d v="2019-10-16T00:00:00"/>
    <s v="Paiement frais d'hôtel 02 Nuitées à Dolisie du 15 au 16/10/2019 à 17 heures"/>
    <x v="7"/>
    <x v="1"/>
    <m/>
    <n v="30000"/>
    <n v="6492849"/>
    <x v="15"/>
    <s v="OUI"/>
    <x v="1"/>
    <s v="CONGO"/>
    <s v="RALFF"/>
    <s v="o"/>
    <s v="1.3.2"/>
  </r>
  <r>
    <d v="2019-10-16T00:00:00"/>
    <s v="Food allowance du 15 au 16/10/2019 à Dolisie"/>
    <x v="7"/>
    <x v="1"/>
    <m/>
    <n v="10000"/>
    <n v="6482849"/>
    <x v="15"/>
    <s v="Décharge"/>
    <x v="1"/>
    <s v="CONGO"/>
    <s v="RALFF"/>
    <s v="ɣ"/>
    <s v="1.3.2"/>
  </r>
  <r>
    <d v="2019-10-16T00:00:00"/>
    <s v="Achat Billet dolisie-MBINDA"/>
    <x v="2"/>
    <x v="1"/>
    <m/>
    <n v="5905"/>
    <n v="6476944"/>
    <x v="15"/>
    <s v="N°610076"/>
    <x v="0"/>
    <s v="CONGO"/>
    <s v="RALFF"/>
    <s v="o"/>
    <s v="2.2"/>
  </r>
  <r>
    <d v="2019-10-16T00:00:00"/>
    <s v="Achat Billet MBINDA- Dolisie"/>
    <x v="2"/>
    <x v="1"/>
    <m/>
    <n v="5905"/>
    <n v="6471039"/>
    <x v="15"/>
    <s v="N°610077"/>
    <x v="0"/>
    <s v="CONGO"/>
    <s v="RALFF"/>
    <s v="o"/>
    <s v="2.2"/>
  </r>
  <r>
    <d v="2019-10-16T00:00:00"/>
    <s v="Jus avec les OPJ à l'hôtel Mpori de Dolisie en attendant le top "/>
    <x v="4"/>
    <x v="3"/>
    <m/>
    <n v="3000"/>
    <n v="6468039"/>
    <x v="12"/>
    <s v="decharche"/>
    <x v="1"/>
    <s v="CONGO"/>
    <s v="PALF"/>
    <s v="ɣ"/>
    <m/>
  </r>
  <r>
    <d v="2019-10-16T00:00:00"/>
    <s v="Bonus gendarmes de Dolisie  (opération Fabrice )"/>
    <x v="11"/>
    <x v="3"/>
    <m/>
    <n v="130000"/>
    <n v="6338039"/>
    <x v="12"/>
    <s v="OUI"/>
    <x v="1"/>
    <s v="CONGO"/>
    <s v="PALF"/>
    <s v="o"/>
    <m/>
  </r>
  <r>
    <d v="2019-10-16T00:00:00"/>
    <s v="Paiement frais d'hôtel 02 Nuitées à Dolisie du 15 au 16 octobre 2019 à 17h"/>
    <x v="7"/>
    <x v="1"/>
    <m/>
    <n v="30000"/>
    <n v="6308039"/>
    <x v="12"/>
    <s v="FN°208"/>
    <x v="1"/>
    <s v="CONGO"/>
    <s v="RALFF"/>
    <s v="o"/>
    <s v="1.3.2"/>
  </r>
  <r>
    <d v="2019-10-16T00:00:00"/>
    <s v="Food allowance à Dolisie du 15 au 16 octobre 2019"/>
    <x v="7"/>
    <x v="1"/>
    <m/>
    <n v="20000"/>
    <n v="6288039"/>
    <x v="12"/>
    <s v="Décharge"/>
    <x v="1"/>
    <s v="CONGO"/>
    <s v="RALFF"/>
    <s v="ɣ"/>
    <s v="1.3.2"/>
  </r>
  <r>
    <d v="2019-10-16T00:00:00"/>
    <s v="Paiement frais d'Hôtel 01 nuitée du 15 au 16/10/2019"/>
    <x v="7"/>
    <x v="2"/>
    <m/>
    <n v="15000"/>
    <n v="6273039"/>
    <x v="3"/>
    <s v="oui"/>
    <x v="1"/>
    <s v="CONGO"/>
    <s v="RALFF"/>
    <s v="o"/>
    <s v="1.3.2"/>
  </r>
  <r>
    <d v="2019-10-16T00:00:00"/>
    <s v="Achat boisson (préparation Op)"/>
    <x v="6"/>
    <x v="2"/>
    <m/>
    <n v="1500"/>
    <n v="6271539"/>
    <x v="3"/>
    <s v="Décharge"/>
    <x v="1"/>
    <s v="CONGO"/>
    <s v="PALF"/>
    <s v="ɣ"/>
    <m/>
  </r>
  <r>
    <d v="2019-10-16T00:00:00"/>
    <s v="Achat boisson lors de la rencontre avec les cibles- mission de kinkala"/>
    <x v="6"/>
    <x v="2"/>
    <m/>
    <n v="1800"/>
    <n v="6269739"/>
    <x v="4"/>
    <s v="Décharge"/>
    <x v="1"/>
    <s v="CONGO"/>
    <s v="PALF"/>
    <s v="ɣ"/>
    <m/>
  </r>
  <r>
    <d v="2019-10-16T00:00:00"/>
    <s v="Achat boisson dans le hall de l'hôtel avec la cible"/>
    <x v="6"/>
    <x v="2"/>
    <m/>
    <n v="1200"/>
    <n v="6268539"/>
    <x v="4"/>
    <s v="Décharge"/>
    <x v="1"/>
    <s v="CONGO"/>
    <s v="PALF"/>
    <s v="ɣ"/>
    <m/>
  </r>
  <r>
    <d v="2019-10-16T00:00:00"/>
    <s v="Frais de transfert à Crépin"/>
    <x v="0"/>
    <x v="0"/>
    <m/>
    <n v="3750"/>
    <n v="6264789"/>
    <x v="8"/>
    <s v="GCF/09"/>
    <x v="1"/>
    <s v="CONGO"/>
    <s v="PALF"/>
    <s v="o"/>
    <m/>
  </r>
  <r>
    <d v="2019-10-16T00:00:00"/>
    <s v="Bonus du mois de septembre 2019/ci64"/>
    <x v="11"/>
    <x v="2"/>
    <m/>
    <n v="5000"/>
    <n v="6259789"/>
    <x v="8"/>
    <s v="oui"/>
    <x v="1"/>
    <s v="CONGO"/>
    <s v="PALF"/>
    <s v="o"/>
    <m/>
  </r>
  <r>
    <d v="2019-10-16T00:00:00"/>
    <s v="Food allowance pendant la pause"/>
    <x v="4"/>
    <x v="2"/>
    <m/>
    <n v="1000"/>
    <n v="6258789"/>
    <x v="13"/>
    <s v="Décharge"/>
    <x v="1"/>
    <s v="CONGO"/>
    <s v="PALF"/>
    <s v="ɣ"/>
    <m/>
  </r>
  <r>
    <d v="2019-10-16T00:00:00"/>
    <s v="Avance salaire du mois d'Octobre 2019-CI64/CHQ N°3643184"/>
    <x v="4"/>
    <x v="2"/>
    <m/>
    <n v="50000"/>
    <n v="6208789"/>
    <x v="5"/>
    <n v="3643184"/>
    <x v="3"/>
    <s v="CONGO"/>
    <s v="RALFF"/>
    <s v="o"/>
    <s v="1.1.1.9"/>
  </r>
  <r>
    <d v="2019-10-16T00:00:00"/>
    <s v="FRAIS RET.DEPLACE Chq n°03643184"/>
    <x v="5"/>
    <x v="0"/>
    <m/>
    <n v="3484"/>
    <n v="6205305"/>
    <x v="5"/>
    <n v="3643184"/>
    <x v="3"/>
    <s v="CONGO"/>
    <s v="RALFF"/>
    <s v="o"/>
    <s v="5.6"/>
  </r>
  <r>
    <d v="2019-10-16T00:00:00"/>
    <s v="PAIEMENT CHARGES SOCIALES (Juillet,Août et septembre 2019)- CI64"/>
    <x v="4"/>
    <x v="2"/>
    <m/>
    <n v="93963"/>
    <n v="6111342"/>
    <x v="5"/>
    <n v="3643183"/>
    <x v="2"/>
    <s v="CONGO"/>
    <s v="RALFF"/>
    <s v="o"/>
    <s v="1.1.1.9"/>
  </r>
  <r>
    <d v="2019-10-16T00:00:00"/>
    <s v="PAIEMENT CHARGES SOCIALES (Juillet, Août et Septembre 2019)- MESANGE"/>
    <x v="4"/>
    <x v="1"/>
    <m/>
    <n v="248673"/>
    <n v="5862669"/>
    <x v="5"/>
    <n v="3643183"/>
    <x v="2"/>
    <s v="CONGO"/>
    <s v="RALFF"/>
    <s v="o"/>
    <s v="1.1.1.7"/>
  </r>
  <r>
    <d v="2019-10-16T00:00:00"/>
    <s v="PAIEMENT CHARGES SOCIALES (Juillet, Août et septembre 2019)- EVARISTE"/>
    <x v="4"/>
    <x v="4"/>
    <m/>
    <n v="72840"/>
    <n v="5789829"/>
    <x v="5"/>
    <n v="3643183"/>
    <x v="2"/>
    <s v="CONGO"/>
    <s v="RALFF"/>
    <s v="o"/>
    <s v="1.1.1.4"/>
  </r>
  <r>
    <d v="2019-10-16T00:00:00"/>
    <s v="PAIEMENT CHARGES SOCIALES (Juillet,Août et septembre 2019)- MAVY"/>
    <x v="4"/>
    <x v="7"/>
    <m/>
    <n v="262482"/>
    <n v="5527347"/>
    <x v="5"/>
    <n v="3643183"/>
    <x v="2"/>
    <s v="CONGO"/>
    <s v="RALFF"/>
    <s v="o"/>
    <s v="1.1.2.1"/>
  </r>
  <r>
    <d v="2019-10-16T00:00:00"/>
    <s v="PAIEMENT CHARGES SOCIALES (Juillet, Août et Septembre 2019)- HERICK"/>
    <x v="4"/>
    <x v="1"/>
    <m/>
    <n v="159339"/>
    <n v="5368008"/>
    <x v="5"/>
    <n v="3643183"/>
    <x v="2"/>
    <s v="CONGO"/>
    <s v="RALFF"/>
    <s v="o"/>
    <s v="1.1.1.7"/>
  </r>
  <r>
    <d v="2019-10-16T00:00:00"/>
    <s v="PAIEMENT CHARGES SOCIALES (Juillet, Août et Septembre 2019)- JACK BENISSON"/>
    <x v="4"/>
    <x v="1"/>
    <m/>
    <n v="144162"/>
    <n v="5223846"/>
    <x v="5"/>
    <n v="3643183"/>
    <x v="2"/>
    <s v="CONGO"/>
    <s v="RALFF"/>
    <s v="o"/>
    <s v="1.1.1.7"/>
  </r>
  <r>
    <d v="2019-10-16T00:00:00"/>
    <s v="PAIEMENT CHARGES SOCIALES (Juillet,Août et Septembre 2019)- CREPIN"/>
    <x v="4"/>
    <x v="1"/>
    <m/>
    <n v="144162"/>
    <n v="5079684"/>
    <x v="5"/>
    <n v="3643183"/>
    <x v="2"/>
    <s v="CONGO"/>
    <s v="RALFF"/>
    <s v="o"/>
    <s v="1.1.1.7"/>
  </r>
  <r>
    <d v="2019-10-16T00:00:00"/>
    <s v="PAIEMENT CHARGES SOCIALES (Juillet et Août 2019)- GAUDET"/>
    <x v="4"/>
    <x v="1"/>
    <m/>
    <n v="77696"/>
    <n v="5001988"/>
    <x v="5"/>
    <n v="3643183"/>
    <x v="2"/>
    <s v="CONGO"/>
    <s v="RALFF"/>
    <s v="o"/>
    <s v="1.1.1.7"/>
  </r>
  <r>
    <d v="2019-10-16T00:00:00"/>
    <s v="PAIEMENT CHARGES SOCIALES (Juillet,Août et Septembre 2019)- DALIA"/>
    <x v="4"/>
    <x v="1"/>
    <m/>
    <n v="116543"/>
    <n v="4885445"/>
    <x v="5"/>
    <n v="3643183"/>
    <x v="2"/>
    <s v="CONGO"/>
    <s v="RALFF"/>
    <s v="o"/>
    <s v="1.1.1.7"/>
  </r>
  <r>
    <d v="2019-10-16T00:00:00"/>
    <s v="PAIEMENT CHARGES SOCIALES (Juillet, Août et Septembre 2019)- JOSPIN"/>
    <x v="4"/>
    <x v="1"/>
    <m/>
    <n v="116543"/>
    <n v="4768902"/>
    <x v="5"/>
    <n v="3643183"/>
    <x v="2"/>
    <s v="CONGO"/>
    <s v="RALFF"/>
    <s v="o"/>
    <s v="1.1.1.7"/>
  </r>
  <r>
    <d v="2019-10-16T00:00:00"/>
    <s v="PAIEMENT CHARGES SOCIALES (Juillet, Août et Septembre 2019)- AMENOPHYS"/>
    <x v="4"/>
    <x v="1"/>
    <m/>
    <n v="111350"/>
    <n v="4657552"/>
    <x v="5"/>
    <n v="3643183"/>
    <x v="2"/>
    <s v="CONGO"/>
    <s v="RALFF"/>
    <s v="o"/>
    <s v="1.1.1.7"/>
  </r>
  <r>
    <d v="2019-10-16T00:00:00"/>
    <s v="PAIEMENT CHARGES SOCIALES -(Juillet, Août et Septembre 2019) ALEXIS"/>
    <x v="4"/>
    <x v="1"/>
    <m/>
    <n v="103761"/>
    <n v="4553791"/>
    <x v="5"/>
    <n v="3643183"/>
    <x v="2"/>
    <s v="CONGO"/>
    <s v="RALFF"/>
    <s v="o"/>
    <s v="1.1.1.7"/>
  </r>
  <r>
    <d v="2019-10-17T00:00:00"/>
    <s v="impression documents planches photographiques des prévenus de Dolisie IBONGA Ghislain et IBONGA Fabrice"/>
    <x v="3"/>
    <x v="0"/>
    <m/>
    <n v="2400"/>
    <n v="4551391"/>
    <x v="1"/>
    <n v="8157"/>
    <x v="1"/>
    <s v="CONGO"/>
    <s v="PALF"/>
    <s v="o"/>
    <m/>
  </r>
  <r>
    <d v="2019-10-17T00:00:00"/>
    <s v="Bonus Opération Dolisie du 15 Octobre 2019- EF "/>
    <x v="11"/>
    <x v="3"/>
    <m/>
    <n v="40000"/>
    <n v="4511391"/>
    <x v="1"/>
    <s v="oui"/>
    <x v="1"/>
    <s v="CONGO"/>
    <s v="PALF"/>
    <s v="o"/>
    <m/>
  </r>
  <r>
    <d v="2019-10-17T00:00:00"/>
    <s v="impression documents planches photographiques des prévenus de Dolisie IBONGA Ghislain et IBONGA Fabrice"/>
    <x v="3"/>
    <x v="0"/>
    <m/>
    <n v="1200"/>
    <n v="4510191"/>
    <x v="1"/>
    <n v="8153"/>
    <x v="1"/>
    <s v="CONGO"/>
    <s v="PALF"/>
    <s v="ɣ"/>
    <m/>
  </r>
  <r>
    <d v="2019-10-17T00:00:00"/>
    <s v="Achat serrure de la porte pour la chambre Palf Ouesso"/>
    <x v="3"/>
    <x v="0"/>
    <m/>
    <n v="10000"/>
    <n v="4500191"/>
    <x v="14"/>
    <s v="FN°0123"/>
    <x v="1"/>
    <s v="CONGO"/>
    <s v="PALF"/>
    <s v="o"/>
    <m/>
  </r>
  <r>
    <d v="2019-10-17T00:00:00"/>
    <s v="Main d'œuvre du menuisier pose serrure de la porte pour la chambre Palf Ouesso"/>
    <x v="14"/>
    <x v="0"/>
    <m/>
    <n v="3000"/>
    <n v="4497191"/>
    <x v="14"/>
    <s v="oui"/>
    <x v="1"/>
    <s v="CONGO"/>
    <s v="PALF"/>
    <s v="o"/>
    <m/>
  </r>
  <r>
    <d v="2019-10-17T00:00:00"/>
    <s v="Visite geôle à Ouesso du 16 au 17 octobre 2019"/>
    <x v="1"/>
    <x v="1"/>
    <m/>
    <n v="5000"/>
    <n v="4492191"/>
    <x v="14"/>
    <s v="Décharge"/>
    <x v="0"/>
    <s v="CONGO"/>
    <s v="PALF"/>
    <s v="ɣ"/>
    <m/>
  </r>
  <r>
    <d v="2019-10-17T00:00:00"/>
    <s v="Food allowance à Ouesso du 15 au 18 Octobre 2019"/>
    <x v="7"/>
    <x v="1"/>
    <m/>
    <n v="30000"/>
    <n v="4462191"/>
    <x v="14"/>
    <s v="Décharge"/>
    <x v="1"/>
    <s v="CONGO"/>
    <s v="RALFF"/>
    <s v="ɣ"/>
    <s v="1.3.2"/>
  </r>
  <r>
    <d v="2019-10-17T00:00:00"/>
    <s v="Achat deux (02) cartes sim MTN et Airtel"/>
    <x v="3"/>
    <x v="0"/>
    <m/>
    <n v="1000"/>
    <n v="4461191"/>
    <x v="11"/>
    <s v="Décharge"/>
    <x v="1"/>
    <s v="CONGO"/>
    <s v="PALF"/>
    <s v="ɣ"/>
    <m/>
  </r>
  <r>
    <d v="2019-10-17T00:00:00"/>
    <s v="Achat boisson (Rencontre avec 2 cibles Bale et Chris)"/>
    <x v="6"/>
    <x v="2"/>
    <m/>
    <n v="3000"/>
    <n v="4458191"/>
    <x v="3"/>
    <s v="Décharge"/>
    <x v="1"/>
    <s v="CONGO"/>
    <s v="PALF"/>
    <s v="ɣ"/>
    <m/>
  </r>
  <r>
    <d v="2019-10-17T00:00:00"/>
    <s v="Achat boisson à ngambere et arachide lors de la mision de kinkala avec la cible"/>
    <x v="6"/>
    <x v="2"/>
    <m/>
    <n v="2000"/>
    <n v="4456191"/>
    <x v="4"/>
    <s v="Décharge"/>
    <x v="1"/>
    <s v="CONGO"/>
    <s v="PALF"/>
    <s v="ɣ"/>
    <m/>
  </r>
  <r>
    <d v="2019-10-17T00:00:00"/>
    <s v="Achat boisson lors de la rencontre avec la cible -mission kinkala madingou"/>
    <x v="6"/>
    <x v="2"/>
    <m/>
    <n v="1200"/>
    <n v="4454991"/>
    <x v="4"/>
    <s v="Décharge"/>
    <x v="1"/>
    <s v="CONGO"/>
    <s v="PALF"/>
    <s v="ɣ"/>
    <m/>
  </r>
  <r>
    <d v="2019-10-17T00:00:00"/>
    <s v="Foot allowance du 16 au20/10/2019 -KINKALA-MADINGOU"/>
    <x v="7"/>
    <x v="2"/>
    <m/>
    <n v="40000"/>
    <n v="4414991"/>
    <x v="4"/>
    <s v="Décharge"/>
    <x v="1"/>
    <s v="CONGO"/>
    <s v="PALF"/>
    <s v="ɣ"/>
    <m/>
  </r>
  <r>
    <d v="2019-10-17T00:00:00"/>
    <s v="Frais de transfert à JOSPIN"/>
    <x v="0"/>
    <x v="0"/>
    <m/>
    <n v="872"/>
    <n v="4414119"/>
    <x v="8"/>
    <s v="N°14376"/>
    <x v="1"/>
    <s v="CONGO"/>
    <s v="PALF"/>
    <s v="o"/>
    <m/>
  </r>
  <r>
    <d v="2019-10-17T00:00:00"/>
    <s v="Frais de transfert à B52"/>
    <x v="0"/>
    <x v="0"/>
    <m/>
    <n v="1113"/>
    <n v="4413006"/>
    <x v="8"/>
    <s v="N°14370"/>
    <x v="1"/>
    <s v="CONGO"/>
    <s v="PALF"/>
    <s v="o"/>
    <m/>
  </r>
  <r>
    <d v="2019-10-17T00:00:00"/>
    <s v="Frais de transfert à I23c"/>
    <x v="0"/>
    <x v="0"/>
    <m/>
    <n v="3750"/>
    <n v="4409256"/>
    <x v="8"/>
    <s v="N°14374"/>
    <x v="1"/>
    <s v="CONGO"/>
    <s v="PALF"/>
    <s v="o"/>
    <m/>
  </r>
  <r>
    <d v="2019-10-17T00:00:00"/>
    <s v="Achat téléphone de marque techno SPARK3/Ln9"/>
    <x v="15"/>
    <x v="0"/>
    <m/>
    <n v="65000"/>
    <n v="4344256"/>
    <x v="8"/>
    <s v="N°42"/>
    <x v="0"/>
    <s v="CONGO"/>
    <s v="PALF"/>
    <s v="o"/>
    <m/>
  </r>
  <r>
    <d v="2019-10-17T00:00:00"/>
    <s v="Food allowance pendant la pause"/>
    <x v="4"/>
    <x v="2"/>
    <m/>
    <n v="1000"/>
    <n v="4343256"/>
    <x v="13"/>
    <s v="Décharge"/>
    <x v="1"/>
    <s v="CONGO"/>
    <s v="PALF"/>
    <s v="ɣ"/>
    <m/>
  </r>
  <r>
    <d v="2019-10-17T00:00:00"/>
    <s v="Jack Bénisson MALONGA MERSY-Bonus mission RCA/CHQ N°3635099"/>
    <x v="11"/>
    <x v="1"/>
    <m/>
    <n v="100000"/>
    <n v="4243256"/>
    <x v="6"/>
    <n v="3635099"/>
    <x v="0"/>
    <s v="CONGO"/>
    <s v="PALF"/>
    <s v="o"/>
    <m/>
  </r>
  <r>
    <d v="2019-10-17T00:00:00"/>
    <s v="FRAIS RET.DEPLACE Chq n°3635099"/>
    <x v="5"/>
    <x v="0"/>
    <m/>
    <n v="3484"/>
    <n v="4239772"/>
    <x v="6"/>
    <n v="3635099"/>
    <x v="0"/>
    <s v="CONGO"/>
    <s v="PALF"/>
    <s v="o"/>
    <m/>
  </r>
  <r>
    <d v="2019-10-18T00:00:00"/>
    <s v="Frais de transfert à Hérick/MBINDA par mobile money"/>
    <x v="0"/>
    <x v="0"/>
    <m/>
    <n v="2500"/>
    <n v="4237272"/>
    <x v="1"/>
    <s v="décharge"/>
    <x v="1"/>
    <s v="CONGO"/>
    <s v="PALF"/>
    <s v="ɣ"/>
    <m/>
  </r>
  <r>
    <d v="2019-10-18T00:00:00"/>
    <s v="Bonus Opération Dolisie du 15 Octobre 2019-Gendarmerie Nationale/POUR MISSION MBINDA"/>
    <x v="11"/>
    <x v="3"/>
    <m/>
    <n v="50000"/>
    <n v="4187272"/>
    <x v="1"/>
    <s v="oui"/>
    <x v="1"/>
    <s v="CONGO"/>
    <s v="PALF"/>
    <s v="o"/>
    <m/>
  </r>
  <r>
    <d v="2019-10-18T00:00:00"/>
    <s v="Bonus Opération Dolisie du 15 Octobre 2019-EF POUR MISSION MBINDA"/>
    <x v="11"/>
    <x v="3"/>
    <m/>
    <n v="50000"/>
    <n v="4137272"/>
    <x v="1"/>
    <s v="oui"/>
    <x v="1"/>
    <s v="CONGO"/>
    <s v="PALF"/>
    <s v="o"/>
    <m/>
  </r>
  <r>
    <d v="2019-10-18T00:00:00"/>
    <s v="Achat carburant pour le vehicule-mission Operation MBINDA"/>
    <x v="2"/>
    <x v="3"/>
    <m/>
    <n v="83125"/>
    <n v="4054147"/>
    <x v="1"/>
    <s v="oui"/>
    <x v="0"/>
    <s v="CONGO"/>
    <s v="PALF"/>
    <s v="o"/>
    <m/>
  </r>
  <r>
    <d v="2019-10-18T00:00:00"/>
    <s v="Achat billet retour sur brazzaville"/>
    <x v="2"/>
    <x v="1"/>
    <m/>
    <n v="20000"/>
    <n v="4034147"/>
    <x v="14"/>
    <s v="2019/36"/>
    <x v="0"/>
    <s v="CONGO"/>
    <s v="RALFF"/>
    <s v="o"/>
    <s v="2.2"/>
  </r>
  <r>
    <d v="2019-10-18T00:00:00"/>
    <s v="Ration du prévenu à Mbinda"/>
    <x v="1"/>
    <x v="1"/>
    <m/>
    <n v="1000"/>
    <n v="4033147"/>
    <x v="15"/>
    <s v="Décharge"/>
    <x v="0"/>
    <s v="CONGO"/>
    <s v="PALF"/>
    <s v="ɣ"/>
    <m/>
  </r>
  <r>
    <d v="2019-10-18T00:00:00"/>
    <s v="Achat Carburant pour l'opération d'arrestation de Ghislain à Mbinda"/>
    <x v="2"/>
    <x v="3"/>
    <m/>
    <n v="25000"/>
    <n v="4008147"/>
    <x v="15"/>
    <s v="OUI"/>
    <x v="0"/>
    <s v="CONGO"/>
    <s v="PALF"/>
    <s v="o"/>
    <m/>
  </r>
  <r>
    <d v="2019-10-18T00:00:00"/>
    <s v="Achat boisson (rencontre avec la cible Chris)"/>
    <x v="6"/>
    <x v="2"/>
    <m/>
    <n v="3000"/>
    <n v="4005147"/>
    <x v="3"/>
    <s v="Décharge"/>
    <x v="1"/>
    <s v="CONGO"/>
    <s v="PALF"/>
    <s v="ɣ"/>
    <m/>
  </r>
  <r>
    <d v="2019-10-18T00:00:00"/>
    <s v="Paiement frais d'hôtel du 16 au 18/10/2019 lors de mission kinkala"/>
    <x v="7"/>
    <x v="2"/>
    <m/>
    <n v="30000"/>
    <n v="3975147"/>
    <x v="4"/>
    <s v="FN°59"/>
    <x v="1"/>
    <s v="CONGO"/>
    <s v="PALF"/>
    <s v="o"/>
    <m/>
  </r>
  <r>
    <d v="2019-10-18T00:00:00"/>
    <s v="Achat Boisson à la gare lors de la rencontre avec la cible "/>
    <x v="6"/>
    <x v="2"/>
    <m/>
    <n v="1800"/>
    <n v="3973347"/>
    <x v="4"/>
    <s v="Décharge"/>
    <x v="1"/>
    <s v="CONGO"/>
    <s v="PALF"/>
    <s v="ɣ"/>
    <m/>
  </r>
  <r>
    <d v="2019-10-18T00:00:00"/>
    <s v="Frais de transfert à Alexis"/>
    <x v="0"/>
    <x v="0"/>
    <m/>
    <n v="9000"/>
    <n v="3964347"/>
    <x v="8"/>
    <s v="GCF/03"/>
    <x v="1"/>
    <s v="CONGO"/>
    <s v="PALF"/>
    <s v="o"/>
    <m/>
  </r>
  <r>
    <d v="2019-10-18T00:00:00"/>
    <s v="Food allowance pendant la pause"/>
    <x v="4"/>
    <x v="2"/>
    <m/>
    <n v="1000"/>
    <n v="3963347"/>
    <x v="13"/>
    <s v="Décharge"/>
    <x v="1"/>
    <s v="CONGO"/>
    <s v="PALF"/>
    <s v="ɣ"/>
    <m/>
  </r>
  <r>
    <d v="2019-10-19T00:00:00"/>
    <s v="Ration du prévenu à Mbinda"/>
    <x v="1"/>
    <x v="1"/>
    <m/>
    <n v="1000"/>
    <n v="3962347"/>
    <x v="15"/>
    <s v="Décharge"/>
    <x v="0"/>
    <s v="CONGO"/>
    <s v="PALF"/>
    <s v="ɣ"/>
    <m/>
  </r>
  <r>
    <d v="2019-10-19T00:00:00"/>
    <s v="Paiement frais d'hôtel 01 Nuitée à Mbinda du 18 au 19/10/2019"/>
    <x v="7"/>
    <x v="1"/>
    <m/>
    <n v="10000"/>
    <n v="3952347"/>
    <x v="15"/>
    <s v="FN°034"/>
    <x v="1"/>
    <s v="CONGO"/>
    <s v="RALFF"/>
    <s v="o"/>
    <s v="1.3.2"/>
  </r>
  <r>
    <d v="2019-10-19T00:00:00"/>
    <s v="Food Allowance du 16 au 19/10/2019 à Mbinda"/>
    <x v="7"/>
    <x v="1"/>
    <m/>
    <n v="30000"/>
    <n v="3922347"/>
    <x v="15"/>
    <s v="Décharge"/>
    <x v="1"/>
    <s v="CONGO"/>
    <s v="RALFF"/>
    <s v="ɣ"/>
    <s v="1.3.2"/>
  </r>
  <r>
    <d v="2019-10-19T00:00:00"/>
    <s v="Paiement frais d'hôtel à Mbinda  (1 nuitée )"/>
    <x v="7"/>
    <x v="1"/>
    <m/>
    <n v="10000"/>
    <n v="3912347"/>
    <x v="12"/>
    <s v="FN°035"/>
    <x v="1"/>
    <s v="CONGO"/>
    <s v="RALFF"/>
    <s v="o"/>
    <s v="1.3.2"/>
  </r>
  <r>
    <d v="2019-10-19T00:00:00"/>
    <s v="Food allowance à Mbinda du 16 au 19 octobre 2019"/>
    <x v="7"/>
    <x v="1"/>
    <m/>
    <n v="30000"/>
    <n v="3882347"/>
    <x v="12"/>
    <s v="Décharge"/>
    <x v="1"/>
    <s v="CONGO"/>
    <s v="RALFF"/>
    <s v="ɣ"/>
    <s v="1.3.2"/>
  </r>
  <r>
    <d v="2019-10-19T00:00:00"/>
    <s v="Achat boisson à la poste lors de la rencontre avec la cible -mission kinkala madingou "/>
    <x v="6"/>
    <x v="2"/>
    <m/>
    <n v="1800"/>
    <n v="3880547"/>
    <x v="4"/>
    <s v="Décharge"/>
    <x v="1"/>
    <s v="CONGO"/>
    <s v="PALF"/>
    <s v="ɣ"/>
    <m/>
  </r>
  <r>
    <d v="2019-10-19T00:00:00"/>
    <s v="Achat boisson lors de la rencontre avec la cible-mission kinkala madingou "/>
    <x v="6"/>
    <x v="2"/>
    <m/>
    <n v="2000"/>
    <n v="3878547"/>
    <x v="4"/>
    <s v="Décharge"/>
    <x v="1"/>
    <s v="CONGO"/>
    <s v="PALF"/>
    <s v="ɣ"/>
    <m/>
  </r>
  <r>
    <d v="2019-10-20T00:00:00"/>
    <s v="Achat boisson et repas (renforcement avec Bâle)"/>
    <x v="6"/>
    <x v="2"/>
    <m/>
    <n v="3500"/>
    <n v="3875047"/>
    <x v="3"/>
    <s v="Décharge"/>
    <x v="1"/>
    <s v="CONGO"/>
    <s v="PALF"/>
    <s v="ɣ"/>
    <m/>
  </r>
  <r>
    <d v="2019-10-20T00:00:00"/>
    <s v="Achat boisson (rencontre avec Zoro)"/>
    <x v="6"/>
    <x v="2"/>
    <m/>
    <n v="3000"/>
    <n v="3872047"/>
    <x v="3"/>
    <s v="Décharge"/>
    <x v="1"/>
    <s v="CONGO"/>
    <s v="PALF"/>
    <s v="ɣ"/>
    <m/>
  </r>
  <r>
    <d v="2019-10-20T00:00:00"/>
    <s v="Paiement frais d'hôtel du 18 au 20/10/2019 lors de mission Madingou"/>
    <x v="7"/>
    <x v="2"/>
    <m/>
    <n v="30000"/>
    <n v="3842047"/>
    <x v="4"/>
    <s v="FN°27"/>
    <x v="1"/>
    <s v="CONGO"/>
    <s v="PALF"/>
    <s v="o"/>
    <m/>
  </r>
  <r>
    <d v="2019-10-20T00:00:00"/>
    <s v="Achat Billet Madingou-BZV"/>
    <x v="2"/>
    <x v="2"/>
    <m/>
    <n v="7000"/>
    <n v="3835047"/>
    <x v="4"/>
    <s v="OUI"/>
    <x v="0"/>
    <s v="CONGO"/>
    <s v="RALFF"/>
    <s v="o"/>
    <m/>
  </r>
  <r>
    <d v="2019-10-21T00:00:00"/>
    <s v="Food allowance dolisie du 15 au 21/10/19"/>
    <x v="7"/>
    <x v="1"/>
    <m/>
    <n v="70000"/>
    <n v="3765047"/>
    <x v="1"/>
    <s v="décharge"/>
    <x v="1"/>
    <s v="CONGO"/>
    <s v="RALFF"/>
    <s v="ɣ"/>
    <s v="1.3.2"/>
  </r>
  <r>
    <d v="2019-10-21T00:00:00"/>
    <s v="Ration des detenus à dolisie du 16 au 21/10/19"/>
    <x v="1"/>
    <x v="1"/>
    <m/>
    <n v="22800"/>
    <n v="3742247"/>
    <x v="1"/>
    <s v="décharge"/>
    <x v="0"/>
    <s v="CONGO"/>
    <s v="PALF"/>
    <s v="ɣ"/>
    <m/>
  </r>
  <r>
    <d v="2019-10-21T00:00:00"/>
    <s v="Food allowance pendant la Pause"/>
    <x v="4"/>
    <x v="2"/>
    <m/>
    <n v="1000"/>
    <n v="3741247"/>
    <x v="4"/>
    <s v="Décharge"/>
    <x v="1"/>
    <s v="CONGO"/>
    <s v="PALF"/>
    <s v="ɣ"/>
    <m/>
  </r>
  <r>
    <d v="2019-10-21T00:00:00"/>
    <s v="Bonus du mois de septembre 2019/Jospin KAYA"/>
    <x v="11"/>
    <x v="1"/>
    <m/>
    <n v="15000"/>
    <n v="3726247"/>
    <x v="8"/>
    <s v="oui"/>
    <x v="1"/>
    <s v="CONGO"/>
    <s v="PALF"/>
    <s v="o"/>
    <m/>
  </r>
  <r>
    <d v="2019-10-21T00:00:00"/>
    <s v="Reglement facture LCDE-consommation en eau/5bm (septembre-Octobre) 2019"/>
    <x v="10"/>
    <x v="0"/>
    <m/>
    <n v="12700"/>
    <n v="3713547"/>
    <x v="8"/>
    <s v="OUI"/>
    <x v="0"/>
    <s v="CONGO"/>
    <s v="RALFF"/>
    <s v="o"/>
    <s v="4.4"/>
  </r>
  <r>
    <d v="2019-10-21T00:00:00"/>
    <s v="Food allowance pendant la pause"/>
    <x v="4"/>
    <x v="2"/>
    <m/>
    <n v="1000"/>
    <n v="3712547"/>
    <x v="13"/>
    <s v="Décharge"/>
    <x v="1"/>
    <s v="CONGO"/>
    <s v="PALF"/>
    <s v="ɣ"/>
    <m/>
  </r>
  <r>
    <d v="2019-10-21T00:00:00"/>
    <s v="COTISATION WEB BANK"/>
    <x v="5"/>
    <x v="0"/>
    <m/>
    <n v="6670"/>
    <n v="3705877"/>
    <x v="6"/>
    <s v="Relevé"/>
    <x v="0"/>
    <s v="CONGO"/>
    <s v="PALF"/>
    <s v="o"/>
    <m/>
  </r>
  <r>
    <d v="2019-10-22T00:00:00"/>
    <s v="Paiement frais d'hôtel du 15 au 22/10/19 à dolisie"/>
    <x v="7"/>
    <x v="1"/>
    <m/>
    <n v="105000"/>
    <n v="3600877"/>
    <x v="1"/>
    <s v="oui"/>
    <x v="1"/>
    <s v="CONGO"/>
    <s v="RALFF"/>
    <s v="o"/>
    <s v="1.3.2"/>
  </r>
  <r>
    <d v="2019-10-22T00:00:00"/>
    <s v="Unique ration journalière des prévenus à Dolisie compte tenu du programme chargé du juriste qui n'a pu les nourrir le matin"/>
    <x v="1"/>
    <x v="1"/>
    <m/>
    <n v="4600"/>
    <n v="3596277"/>
    <x v="15"/>
    <s v="Décharge"/>
    <x v="0"/>
    <s v="CONGO"/>
    <s v="PALF"/>
    <s v="ɣ"/>
    <m/>
  </r>
  <r>
    <d v="2019-10-22T00:00:00"/>
    <s v="Achat billet Dolisie-Brazzaville"/>
    <x v="2"/>
    <x v="1"/>
    <m/>
    <n v="10000"/>
    <n v="3586277"/>
    <x v="12"/>
    <n v="19"/>
    <x v="0"/>
    <s v="CONGO"/>
    <s v="RALFF"/>
    <s v="o"/>
    <s v="2.2"/>
  </r>
  <r>
    <d v="2019-10-22T00:00:00"/>
    <s v="Paiement frais d'hôtel 03 Nuitées à Dolisie du 19 au 22 octobre 2019"/>
    <x v="7"/>
    <x v="1"/>
    <m/>
    <n v="45000"/>
    <n v="3541277"/>
    <x v="12"/>
    <s v="FN°211"/>
    <x v="1"/>
    <s v="CONGO"/>
    <s v="RALFF"/>
    <s v="o"/>
    <s v="1.3.2"/>
  </r>
  <r>
    <d v="2019-10-22T00:00:00"/>
    <s v="Food allowance à Dolisie du 20 au 22 octobre 2019"/>
    <x v="7"/>
    <x v="1"/>
    <m/>
    <n v="20000"/>
    <n v="3521277"/>
    <x v="12"/>
    <s v="Décharge"/>
    <x v="1"/>
    <s v="CONGO"/>
    <s v="RALFF"/>
    <s v="ɣ"/>
    <s v="1.3.2"/>
  </r>
  <r>
    <d v="2019-10-22T00:00:00"/>
    <s v="Food allowance pendant la Pause"/>
    <x v="4"/>
    <x v="2"/>
    <m/>
    <n v="1000"/>
    <n v="3520277"/>
    <x v="4"/>
    <s v="Décharge"/>
    <x v="1"/>
    <s v="CONGO"/>
    <s v="PALF"/>
    <s v="ɣ"/>
    <m/>
  </r>
  <r>
    <d v="2019-10-22T00:00:00"/>
    <s v="Achat boisson plus 3 Chaussons lors du rendez vous avec la cible"/>
    <x v="6"/>
    <x v="2"/>
    <m/>
    <n v="3100"/>
    <n v="3517177"/>
    <x v="4"/>
    <s v="Décharge"/>
    <x v="1"/>
    <s v="CONGO"/>
    <s v="PALF"/>
    <s v="ɣ"/>
    <m/>
  </r>
  <r>
    <d v="2019-10-22T00:00:00"/>
    <s v="Frais de transfert à Alexis"/>
    <x v="0"/>
    <x v="0"/>
    <m/>
    <n v="2000"/>
    <n v="3515177"/>
    <x v="8"/>
    <s v="GCF/16"/>
    <x v="1"/>
    <s v="CONGO"/>
    <s v="PALF"/>
    <s v="o"/>
    <m/>
  </r>
  <r>
    <d v="2019-10-22T00:00:00"/>
    <s v="Frais de transfert à Crepin"/>
    <x v="0"/>
    <x v="0"/>
    <m/>
    <n v="2000"/>
    <n v="3513177"/>
    <x v="8"/>
    <s v="GCF/15"/>
    <x v="1"/>
    <s v="CONGO"/>
    <s v="PALF"/>
    <s v="o"/>
    <m/>
  </r>
  <r>
    <d v="2019-10-22T00:00:00"/>
    <s v="Achat billet Maitre Anicet MOUSSAHOU BZV-LOUDIMA"/>
    <x v="13"/>
    <x v="1"/>
    <m/>
    <n v="9000"/>
    <n v="3504177"/>
    <x v="8"/>
    <s v="OUI"/>
    <x v="0"/>
    <s v="CONGO"/>
    <s v="RALFF"/>
    <s v="o"/>
    <s v="5.2.2"/>
  </r>
  <r>
    <d v="2019-10-22T00:00:00"/>
    <s v="Bonus Operation Dolisie du 15 Octobre 2019/ HERICK TCHICAYA"/>
    <x v="11"/>
    <x v="1"/>
    <m/>
    <n v="40000"/>
    <n v="3464177"/>
    <x v="8"/>
    <s v="oui"/>
    <x v="1"/>
    <s v="CONGO"/>
    <s v="PALF"/>
    <s v="o"/>
    <m/>
  </r>
  <r>
    <d v="2019-10-22T00:00:00"/>
    <s v="Bonus  du mois de Septembre 2019/ HERICK THICAYA"/>
    <x v="11"/>
    <x v="1"/>
    <m/>
    <n v="10000"/>
    <n v="3454177"/>
    <x v="8"/>
    <s v="oui"/>
    <x v="1"/>
    <s v="CONGO"/>
    <s v="PALF"/>
    <s v="o"/>
    <m/>
  </r>
  <r>
    <d v="2019-10-22T00:00:00"/>
    <s v="Bonus de responsabilité du mois de septembre 2019/ HERICK TCHICAYA"/>
    <x v="11"/>
    <x v="1"/>
    <m/>
    <n v="15000"/>
    <n v="3439177"/>
    <x v="8"/>
    <s v="oui"/>
    <x v="1"/>
    <s v="CONGO"/>
    <s v="PALF"/>
    <s v="o"/>
    <m/>
  </r>
  <r>
    <d v="2019-10-22T00:00:00"/>
    <s v="Food allowance pendant la pause"/>
    <x v="4"/>
    <x v="2"/>
    <m/>
    <n v="1000"/>
    <n v="3438177"/>
    <x v="13"/>
    <s v="Décharge"/>
    <x v="1"/>
    <s v="CONGO"/>
    <s v="PALF"/>
    <s v="ɣ"/>
    <m/>
  </r>
  <r>
    <d v="2019-10-22T00:00:00"/>
    <s v="FRAIS RET.DEPLACE Chq n°36350100"/>
    <x v="5"/>
    <x v="0"/>
    <m/>
    <n v="3484"/>
    <n v="3434693"/>
    <x v="6"/>
    <n v="36350100"/>
    <x v="0"/>
    <s v="CONGO"/>
    <s v="PALF"/>
    <s v="o"/>
    <m/>
  </r>
  <r>
    <d v="2019-10-22T00:00:00"/>
    <s v="Frais de transfert à Hérick"/>
    <x v="0"/>
    <x v="0"/>
    <m/>
    <n v="5250"/>
    <n v="3429443"/>
    <x v="0"/>
    <s v="OUI"/>
    <x v="1"/>
    <s v="CONGO"/>
    <s v="PALF"/>
    <s v="o"/>
    <m/>
  </r>
  <r>
    <d v="2019-10-23T00:00:00"/>
    <s v="Visite geôle à Brazzaville"/>
    <x v="1"/>
    <x v="1"/>
    <m/>
    <n v="11000"/>
    <n v="3418443"/>
    <x v="14"/>
    <s v="Décharge"/>
    <x v="0"/>
    <s v="CONGO"/>
    <s v="PALF"/>
    <s v="ɣ"/>
    <m/>
  </r>
  <r>
    <d v="2019-10-23T00:00:00"/>
    <s v="Ration des prévenus le matin à Dolisie"/>
    <x v="1"/>
    <x v="1"/>
    <m/>
    <n v="2600"/>
    <n v="3415843"/>
    <x v="15"/>
    <s v="Décharge"/>
    <x v="0"/>
    <s v="CONGO"/>
    <s v="PALF"/>
    <s v="ɣ"/>
    <m/>
  </r>
  <r>
    <d v="2019-10-23T00:00:00"/>
    <s v="Ration des prévenus le soir à Dolisie"/>
    <x v="1"/>
    <x v="1"/>
    <m/>
    <n v="3800"/>
    <n v="3412043"/>
    <x v="15"/>
    <s v="Décharge"/>
    <x v="0"/>
    <s v="CONGO"/>
    <s v="PALF"/>
    <s v="ɣ"/>
    <m/>
  </r>
  <r>
    <d v="2019-10-23T00:00:00"/>
    <s v="Achat Billet BZV-Owando"/>
    <x v="2"/>
    <x v="1"/>
    <m/>
    <n v="12000"/>
    <n v="3400043"/>
    <x v="11"/>
    <s v="2019-46"/>
    <x v="0"/>
    <s v="CONGO"/>
    <s v="RALFF"/>
    <s v="o"/>
    <s v="2.2"/>
  </r>
  <r>
    <d v="2019-10-23T00:00:00"/>
    <s v="Achat billet PN-Brazzaville (retour à Brazzaville)"/>
    <x v="2"/>
    <x v="2"/>
    <m/>
    <n v="12000"/>
    <n v="3388043"/>
    <x v="3"/>
    <s v="oui"/>
    <x v="0"/>
    <s v="CONGO"/>
    <s v="RALFF"/>
    <s v="o"/>
    <s v="2.2"/>
  </r>
  <r>
    <d v="2019-10-23T00:00:00"/>
    <s v="Paiement frais d'hôtel 07 nuitées du 16 au 23/10/2019 MISSION DOLISIE-PNR"/>
    <x v="7"/>
    <x v="2"/>
    <m/>
    <n v="105000"/>
    <n v="3283043"/>
    <x v="3"/>
    <s v="oui"/>
    <x v="1"/>
    <s v="CONGO"/>
    <s v="RALFF"/>
    <s v="o"/>
    <s v="1.3.2"/>
  </r>
  <r>
    <d v="2019-10-23T00:00:00"/>
    <s v="Food allowance misson Dolisie-PNR du 15 au 23/10 "/>
    <x v="7"/>
    <x v="2"/>
    <m/>
    <n v="80000"/>
    <n v="3203043"/>
    <x v="3"/>
    <s v="Décharge"/>
    <x v="1"/>
    <s v="CONGO"/>
    <s v="RALFF"/>
    <s v="ɣ"/>
    <s v="1.3.2"/>
  </r>
  <r>
    <d v="2019-10-23T00:00:00"/>
    <s v="Achat billet ocean du nord pour la mission ngo mpoya"/>
    <x v="2"/>
    <x v="2"/>
    <m/>
    <n v="6000"/>
    <n v="3197043"/>
    <x v="4"/>
    <s v="Décharge"/>
    <x v="0"/>
    <s v="CONGO"/>
    <s v="RALFF"/>
    <s v="o"/>
    <s v="2.2"/>
  </r>
  <r>
    <d v="2019-10-23T00:00:00"/>
    <s v="Achat de six pots de boisson locale avec la cible"/>
    <x v="6"/>
    <x v="2"/>
    <m/>
    <n v="2000"/>
    <n v="3195043"/>
    <x v="4"/>
    <s v="Décharge"/>
    <x v="1"/>
    <s v="CONGO"/>
    <s v="PALF"/>
    <s v="ɣ"/>
    <m/>
  </r>
  <r>
    <d v="2019-10-23T00:00:00"/>
    <s v="Avance honoraires contrat d'avocat Me MOUSSAHOU GOMA Anicet/Cas MATSOUNGA Jean Bruno"/>
    <x v="13"/>
    <x v="1"/>
    <m/>
    <n v="200000"/>
    <n v="2995043"/>
    <x v="5"/>
    <n v="3643185"/>
    <x v="2"/>
    <s v="CONGO"/>
    <s v="RALFF"/>
    <s v="o"/>
    <s v="5.2.2"/>
  </r>
  <r>
    <d v="2019-10-23T00:00:00"/>
    <s v="FRAIS RET.DEPLACE Chq n°3643185"/>
    <x v="5"/>
    <x v="0"/>
    <m/>
    <n v="3484"/>
    <n v="2991559"/>
    <x v="5"/>
    <n v="3643185"/>
    <x v="2"/>
    <s v="CONGO"/>
    <s v="RALFF"/>
    <s v="o"/>
    <s v="5.6"/>
  </r>
  <r>
    <d v="2019-10-23T00:00:00"/>
    <s v="Frais de mission Me Anicet MOUSSAHOU GOMA-mission SIBITI"/>
    <x v="13"/>
    <x v="1"/>
    <m/>
    <n v="71000"/>
    <n v="2920559"/>
    <x v="0"/>
    <s v="OUI"/>
    <x v="0"/>
    <s v="CONGO"/>
    <s v="PALF"/>
    <s v="o"/>
    <m/>
  </r>
  <r>
    <d v="2019-10-24T00:00:00"/>
    <s v="Ration des prévenus le matin à Dolisie"/>
    <x v="1"/>
    <x v="1"/>
    <m/>
    <n v="2450"/>
    <n v="2918109"/>
    <x v="15"/>
    <s v="Décharge"/>
    <x v="0"/>
    <s v="CONGO"/>
    <s v="PALF"/>
    <s v="ɣ"/>
    <m/>
  </r>
  <r>
    <d v="2019-10-24T00:00:00"/>
    <s v="Ration des prévenus le soir à Dolisie"/>
    <x v="1"/>
    <x v="1"/>
    <m/>
    <n v="2000"/>
    <n v="2916109"/>
    <x v="15"/>
    <s v="Décharge"/>
    <x v="0"/>
    <s v="CONGO"/>
    <s v="PALF"/>
    <s v="ɣ"/>
    <m/>
  </r>
  <r>
    <d v="2019-10-24T00:00:00"/>
    <s v="Achat de six pots de boisson locale avec la cible"/>
    <x v="6"/>
    <x v="2"/>
    <m/>
    <n v="2000"/>
    <n v="2914109"/>
    <x v="4"/>
    <s v="Décharge"/>
    <x v="1"/>
    <s v="CONGO"/>
    <s v="PALF"/>
    <s v="ɣ"/>
    <m/>
  </r>
  <r>
    <d v="2019-10-24T00:00:00"/>
    <s v="Frais de transfert à Crépin par mobile money "/>
    <x v="0"/>
    <x v="0"/>
    <m/>
    <n v="1050"/>
    <n v="2913059"/>
    <x v="8"/>
    <s v="OUI"/>
    <x v="1"/>
    <s v="CONGO"/>
    <s v="PALF"/>
    <s v="ɣ"/>
    <m/>
  </r>
  <r>
    <d v="2019-10-24T00:00:00"/>
    <s v="Achat timbres impots fiscaux"/>
    <x v="4"/>
    <x v="7"/>
    <m/>
    <n v="5000"/>
    <n v="2908059"/>
    <x v="8"/>
    <s v="Décharge"/>
    <x v="1"/>
    <s v="CONGO"/>
    <s v="PALF"/>
    <s v="ɣ"/>
    <m/>
  </r>
  <r>
    <d v="2019-10-24T00:00:00"/>
    <s v="Achat Billet BZV-OUESSO"/>
    <x v="2"/>
    <x v="2"/>
    <m/>
    <n v="20000"/>
    <n v="2888059"/>
    <x v="10"/>
    <s v="N°241006002019-52"/>
    <x v="0"/>
    <s v="CONGO"/>
    <s v="RALFF"/>
    <s v="o"/>
    <s v="2.2"/>
  </r>
  <r>
    <d v="2019-10-24T00:00:00"/>
    <s v="Paiement frais d'Hôtel du 24 au 25/10/2019 à Ouesso"/>
    <x v="7"/>
    <x v="2"/>
    <m/>
    <n v="15000"/>
    <n v="2873059"/>
    <x v="10"/>
    <s v="N°44"/>
    <x v="1"/>
    <s v="CONGO"/>
    <s v="RALFF"/>
    <s v="o"/>
    <s v="1.3.2"/>
  </r>
  <r>
    <d v="2019-10-24T00:00:00"/>
    <s v="Virt Grant UE"/>
    <x v="12"/>
    <x v="5"/>
    <n v="20048670"/>
    <m/>
    <n v="22921729"/>
    <x v="5"/>
    <s v="Relevé"/>
    <x v="2"/>
    <s v="CONGO"/>
    <s v="RALFF"/>
    <s v="o"/>
    <m/>
  </r>
  <r>
    <d v="2019-10-25T00:00:00"/>
    <s v="Food allowance sibiti du 22 au 25/10/19"/>
    <x v="7"/>
    <x v="1"/>
    <m/>
    <n v="40000"/>
    <n v="22881729"/>
    <x v="1"/>
    <s v="décharge"/>
    <x v="1"/>
    <s v="CONGO"/>
    <s v="RALFF"/>
    <s v="ɣ"/>
    <s v="1.3.2"/>
  </r>
  <r>
    <d v="2019-10-25T00:00:00"/>
    <s v="Achat Billet Dolisie-Brazzaville"/>
    <x v="2"/>
    <x v="1"/>
    <m/>
    <n v="10000"/>
    <n v="22871729"/>
    <x v="15"/>
    <s v="OUI"/>
    <x v="0"/>
    <s v="CONGO"/>
    <s v="RALFF"/>
    <s v="o"/>
    <s v="2.2"/>
  </r>
  <r>
    <d v="2019-10-25T00:00:00"/>
    <s v="Paiement frais d'hôtel 06 Nuitées à Dolisie du 19 au 25/10/2019"/>
    <x v="7"/>
    <x v="1"/>
    <m/>
    <n v="90000"/>
    <n v="22781729"/>
    <x v="15"/>
    <s v="OUI"/>
    <x v="1"/>
    <s v="CONGO"/>
    <s v="RALFF"/>
    <s v="o"/>
    <s v="1.3.2"/>
  </r>
  <r>
    <d v="2019-10-25T00:00:00"/>
    <s v="Food allowance du 19 au 25/10/2019 à DOLISIE"/>
    <x v="7"/>
    <x v="1"/>
    <m/>
    <n v="60000"/>
    <n v="22721729"/>
    <x v="15"/>
    <s v="Décharge"/>
    <x v="1"/>
    <s v="CONGO"/>
    <s v="RALFF"/>
    <s v="ɣ"/>
    <s v="1.3.2"/>
  </r>
  <r>
    <d v="2019-10-25T00:00:00"/>
    <s v="Achat Billet Owando-oyo"/>
    <x v="2"/>
    <x v="1"/>
    <m/>
    <n v="3000"/>
    <n v="22718729"/>
    <x v="11"/>
    <s v="2019-34"/>
    <x v="0"/>
    <s v="CONGO"/>
    <s v="RALFF"/>
    <s v="o"/>
    <s v="2.2"/>
  </r>
  <r>
    <d v="2019-10-25T00:00:00"/>
    <s v="Ration du detenu à Owando du 23 et 25 octobre 2019 soit 02 jours"/>
    <x v="1"/>
    <x v="1"/>
    <m/>
    <n v="27000"/>
    <n v="22691729"/>
    <x v="11"/>
    <s v="Décharge"/>
    <x v="0"/>
    <s v="CONGO"/>
    <s v="PALF"/>
    <s v="ɣ"/>
    <m/>
  </r>
  <r>
    <d v="2019-10-25T00:00:00"/>
    <s v="Achat Boisson lors de la rencontre avec les cibles"/>
    <x v="6"/>
    <x v="2"/>
    <m/>
    <n v="2300"/>
    <n v="22689429"/>
    <x v="4"/>
    <s v="Décharge"/>
    <x v="1"/>
    <s v="CONGO"/>
    <s v="PALF"/>
    <s v="ɣ"/>
    <m/>
  </r>
  <r>
    <d v="2019-10-25T00:00:00"/>
    <s v="Frais de transfert à B52"/>
    <x v="0"/>
    <x v="0"/>
    <m/>
    <n v="1600"/>
    <n v="22687829"/>
    <x v="8"/>
    <s v="GCF/08"/>
    <x v="1"/>
    <s v="CONGO"/>
    <s v="PALF"/>
    <s v="o"/>
    <m/>
  </r>
  <r>
    <d v="2019-10-25T00:00:00"/>
    <s v="Frais de transfert à ci64"/>
    <x v="0"/>
    <x v="0"/>
    <m/>
    <n v="2600"/>
    <n v="22685229"/>
    <x v="8"/>
    <s v="GCF/09"/>
    <x v="1"/>
    <s v="CONGO"/>
    <s v="PALF"/>
    <s v="o"/>
    <m/>
  </r>
  <r>
    <d v="2019-10-25T00:00:00"/>
    <s v="Frais de transfert à AMENOPHYS"/>
    <x v="0"/>
    <x v="0"/>
    <m/>
    <n v="715"/>
    <n v="22684514"/>
    <x v="8"/>
    <s v="GCF/10"/>
    <x v="1"/>
    <s v="CONGO"/>
    <s v="PALF"/>
    <s v="o"/>
    <m/>
  </r>
  <r>
    <d v="2019-10-25T00:00:00"/>
    <s v="Frais transfert à Alexis"/>
    <x v="0"/>
    <x v="0"/>
    <m/>
    <n v="1500"/>
    <n v="22683014"/>
    <x v="8"/>
    <s v="GCF/11"/>
    <x v="1"/>
    <s v="CONGO"/>
    <s v="PALF"/>
    <s v="o"/>
    <m/>
  </r>
  <r>
    <d v="2019-10-25T00:00:00"/>
    <s v="Bonus Opération Dolisie du 15 Octobre 2019/ I23C"/>
    <x v="11"/>
    <x v="3"/>
    <m/>
    <n v="50000"/>
    <n v="22633014"/>
    <x v="8"/>
    <s v="oui"/>
    <x v="1"/>
    <s v="CONGO"/>
    <s v="PALF"/>
    <s v="o"/>
    <m/>
  </r>
  <r>
    <d v="2019-10-25T00:00:00"/>
    <s v="Bonus  du mois de Septembre 2019-CREPIN IBOUILI"/>
    <x v="11"/>
    <x v="1"/>
    <m/>
    <n v="20000"/>
    <n v="22613014"/>
    <x v="8"/>
    <s v="oui"/>
    <x v="1"/>
    <s v="CONGO"/>
    <s v="PALF"/>
    <s v="o"/>
    <m/>
  </r>
  <r>
    <d v="2019-10-25T00:00:00"/>
    <s v="Bonus Operation Dolisie du 15 Octobre 2019/ Crepin IBOUILI"/>
    <x v="11"/>
    <x v="3"/>
    <m/>
    <n v="25000"/>
    <n v="22588014"/>
    <x v="8"/>
    <s v="oui"/>
    <x v="1"/>
    <s v="CONGO"/>
    <s v="PALF"/>
    <s v="o"/>
    <m/>
  </r>
  <r>
    <d v="2019-10-25T00:00:00"/>
    <s v="Reglement facture bonus medias portant sur l'arrestation de deux trafiquants de produits de faune le 16 et 17 Octobre 2019 à Dolisie dans le département du Niari/CHQ N° 3635151"/>
    <x v="11"/>
    <x v="4"/>
    <m/>
    <n v="270000"/>
    <n v="22318014"/>
    <x v="6"/>
    <n v="36350100"/>
    <x v="0"/>
    <s v="CONGO"/>
    <s v="PALF"/>
    <s v="o"/>
    <m/>
  </r>
  <r>
    <d v="2019-10-25T00:00:00"/>
    <s v="FRAIS RET.DEPLACE Chq n°3635151"/>
    <x v="5"/>
    <x v="0"/>
    <m/>
    <n v="3484"/>
    <n v="22314530"/>
    <x v="6"/>
    <n v="3635151"/>
    <x v="0"/>
    <s v="CONGO"/>
    <s v="PALF"/>
    <s v="o"/>
    <m/>
  </r>
  <r>
    <d v="2019-10-26T00:00:00"/>
    <s v="Paiement frais d'hôtel du 22 au 26/10/19 a SIBITI"/>
    <x v="7"/>
    <x v="1"/>
    <m/>
    <n v="60000"/>
    <n v="22254530"/>
    <x v="1"/>
    <s v="oui"/>
    <x v="1"/>
    <s v="CONGO"/>
    <s v="RALFF"/>
    <s v="o"/>
    <s v="1.3.2"/>
  </r>
  <r>
    <d v="2019-10-26T00:00:00"/>
    <s v="Paiement frais d'hôtel à Owando du 23 au 26 octobre 2019 soient 03 Nuitées"/>
    <x v="7"/>
    <x v="1"/>
    <m/>
    <n v="45000"/>
    <n v="22209530"/>
    <x v="11"/>
    <s v="N°020"/>
    <x v="1"/>
    <s v="CONGO"/>
    <s v="RALFF"/>
    <s v="o"/>
    <s v="1.3.2"/>
  </r>
  <r>
    <d v="2019-10-26T00:00:00"/>
    <s v="Food allowance à owando du 23 au 26 octobre 2019 soient 03 jours"/>
    <x v="7"/>
    <x v="1"/>
    <m/>
    <n v="30000"/>
    <n v="22179530"/>
    <x v="11"/>
    <s v="Décharge"/>
    <x v="1"/>
    <s v="CONGO"/>
    <s v="RALFF"/>
    <s v="o"/>
    <s v="1.3.2"/>
  </r>
  <r>
    <d v="2019-10-26T00:00:00"/>
    <s v="Achat Billet Oyo-Bzv"/>
    <x v="2"/>
    <x v="1"/>
    <m/>
    <n v="10000"/>
    <n v="22169530"/>
    <x v="11"/>
    <s v="OUI"/>
    <x v="0"/>
    <s v="CONGO"/>
    <s v="RALFF"/>
    <s v="o"/>
    <s v="2.2"/>
  </r>
  <r>
    <d v="2019-10-26T00:00:00"/>
    <s v="Paiement frais d'hôtel du 23 au 26/10/2019 pour la mission Ngo Mpouya"/>
    <x v="7"/>
    <x v="2"/>
    <m/>
    <n v="45000"/>
    <n v="22124530"/>
    <x v="4"/>
    <s v="OUI"/>
    <x v="1"/>
    <s v="CONGO"/>
    <s v="PALF"/>
    <s v="o"/>
    <m/>
  </r>
  <r>
    <d v="2019-10-26T00:00:00"/>
    <s v="Achat Boisson avec la cible au marché de  mpouya"/>
    <x v="6"/>
    <x v="2"/>
    <m/>
    <n v="1600"/>
    <n v="22122930"/>
    <x v="4"/>
    <s v="Décharge"/>
    <x v="1"/>
    <s v="CONGO"/>
    <s v="PALF"/>
    <s v="ɣ"/>
    <m/>
  </r>
  <r>
    <d v="2019-10-26T00:00:00"/>
    <s v="Achat boisson (rencontre avec Grace et Orlove)"/>
    <x v="6"/>
    <x v="2"/>
    <m/>
    <n v="5000"/>
    <n v="22117930"/>
    <x v="10"/>
    <s v="décharge"/>
    <x v="1"/>
    <s v="CONGO"/>
    <s v="PALF"/>
    <s v="ɣ"/>
    <m/>
  </r>
  <r>
    <d v="2019-10-26T00:00:00"/>
    <s v="Achat boisson (rencontre avec Fouti Mobile et sa copine)"/>
    <x v="6"/>
    <x v="2"/>
    <m/>
    <n v="6000"/>
    <n v="22111930"/>
    <x v="10"/>
    <s v="décharge"/>
    <x v="1"/>
    <s v="CONGO"/>
    <s v="PALF"/>
    <s v="ɣ"/>
    <m/>
  </r>
  <r>
    <d v="2019-10-27T00:00:00"/>
    <s v="Ration des détenus à Dolisie"/>
    <x v="1"/>
    <x v="1"/>
    <m/>
    <n v="2000"/>
    <n v="22109930"/>
    <x v="1"/>
    <s v="Décharge"/>
    <x v="0"/>
    <s v="CONGO"/>
    <s v="PALF"/>
    <s v="ɣ"/>
    <m/>
  </r>
  <r>
    <d v="2019-10-27T00:00:00"/>
    <s v="Paiement frais d'hôtel du 26 au 27/10/19 à DOLISIE"/>
    <x v="7"/>
    <x v="1"/>
    <m/>
    <n v="15000"/>
    <n v="22094930"/>
    <x v="1"/>
    <s v="oui"/>
    <x v="1"/>
    <s v="CONGO"/>
    <s v="RALFF"/>
    <s v="o"/>
    <s v="1.3.2"/>
  </r>
  <r>
    <d v="2019-10-27T00:00:00"/>
    <s v="Food allowance du 26 au 27/10/19 à DOLISIE"/>
    <x v="7"/>
    <x v="1"/>
    <m/>
    <n v="10000"/>
    <n v="22084930"/>
    <x v="1"/>
    <s v="Décharge"/>
    <x v="1"/>
    <s v="CONGO"/>
    <s v="RALFF"/>
    <s v="ɣ"/>
    <s v="1.3.2"/>
  </r>
  <r>
    <d v="2019-10-27T00:00:00"/>
    <s v="Achat billet Dolisie-BZV"/>
    <x v="2"/>
    <x v="1"/>
    <m/>
    <n v="10000"/>
    <n v="22074930"/>
    <x v="1"/>
    <s v="oui"/>
    <x v="0"/>
    <s v="CONGO"/>
    <s v="RALFF"/>
    <s v="o"/>
    <s v="2.2"/>
  </r>
  <r>
    <d v="2019-10-27T00:00:00"/>
    <s v="Food allowance du 23 au 29/10/2019 A NGO-MPOUYA"/>
    <x v="7"/>
    <x v="2"/>
    <m/>
    <n v="60000"/>
    <n v="22014930"/>
    <x v="4"/>
    <s v="Décharge"/>
    <x v="1"/>
    <s v="CONGO"/>
    <s v="PALF"/>
    <s v="ɣ"/>
    <m/>
  </r>
  <r>
    <d v="2019-10-27T00:00:00"/>
    <s v="Achat Boisson lors de la rencontre avec la cible"/>
    <x v="6"/>
    <x v="2"/>
    <m/>
    <n v="2200"/>
    <n v="22012730"/>
    <x v="4"/>
    <s v="Décharge"/>
    <x v="1"/>
    <s v="CONGO"/>
    <s v="PALF"/>
    <s v="ɣ"/>
    <m/>
  </r>
  <r>
    <d v="2019-10-27T00:00:00"/>
    <s v="Paiement frais d'Hôtel du 25 au 27/10/2019 à Souanké"/>
    <x v="7"/>
    <x v="2"/>
    <m/>
    <n v="30000"/>
    <n v="21982730"/>
    <x v="10"/>
    <s v="N°11/09"/>
    <x v="1"/>
    <s v="CONGO"/>
    <s v="RALFF"/>
    <s v="o"/>
    <s v="1.3.2"/>
  </r>
  <r>
    <d v="2019-10-28T00:00:00"/>
    <s v="Achat Boisson lors de la rencontre avec la cible"/>
    <x v="6"/>
    <x v="2"/>
    <m/>
    <n v="2200"/>
    <n v="21980530"/>
    <x v="4"/>
    <s v="Décharge"/>
    <x v="1"/>
    <s v="CONGO"/>
    <s v="PALF"/>
    <s v="ɣ"/>
    <m/>
  </r>
  <r>
    <d v="2019-10-28T00:00:00"/>
    <s v="Bonus Operation Dolisie du 15 Octobre 2019/ALEXIS NGOMA"/>
    <x v="11"/>
    <x v="3"/>
    <m/>
    <n v="10000"/>
    <n v="21970530"/>
    <x v="8"/>
    <s v="oui"/>
    <x v="1"/>
    <s v="CONGO"/>
    <s v="PALF"/>
    <s v="o"/>
    <m/>
  </r>
  <r>
    <d v="2019-10-28T00:00:00"/>
    <s v="Bonus du mois de septembre 2019/ALEXIS NGOMA"/>
    <x v="11"/>
    <x v="1"/>
    <m/>
    <n v="20000"/>
    <n v="21950530"/>
    <x v="8"/>
    <s v="oui"/>
    <x v="1"/>
    <s v="CONGO"/>
    <s v="PALF"/>
    <s v="o"/>
    <m/>
  </r>
  <r>
    <d v="2019-10-28T00:00:00"/>
    <s v="Frais mission à Djambala du 29 au 31 oct 19/Me MOUYETI Scrutin"/>
    <x v="13"/>
    <x v="1"/>
    <m/>
    <n v="66000"/>
    <n v="21884530"/>
    <x v="8"/>
    <s v="OUI"/>
    <x v="0"/>
    <s v="CONGO"/>
    <s v="PALF"/>
    <s v="o"/>
    <m/>
  </r>
  <r>
    <d v="2019-10-28T00:00:00"/>
    <s v="Prestation octobre 2019 Odile FIELO( la technicienne de surface)"/>
    <x v="14"/>
    <x v="0"/>
    <m/>
    <n v="100000"/>
    <n v="21784530"/>
    <x v="8"/>
    <s v="OUI"/>
    <x v="1"/>
    <s v="CONGO"/>
    <s v="PALF"/>
    <s v="o"/>
    <m/>
  </r>
  <r>
    <d v="2019-10-28T00:00:00"/>
    <s v="Achat boisson (rencontre avec Mesmin)"/>
    <x v="6"/>
    <x v="2"/>
    <m/>
    <n v="2500"/>
    <n v="21782030"/>
    <x v="10"/>
    <s v="décharge"/>
    <x v="1"/>
    <s v="CONGO"/>
    <s v="PALF"/>
    <s v="ɣ"/>
    <m/>
  </r>
  <r>
    <d v="2019-10-28T00:00:00"/>
    <s v="Paiement salaire du mois d'octobre 2019-Perrine ODIER/CHQ N 3643191"/>
    <x v="4"/>
    <x v="7"/>
    <m/>
    <n v="1312580"/>
    <n v="20469450"/>
    <x v="5"/>
    <n v="3643191"/>
    <x v="2"/>
    <s v="CONGO"/>
    <s v="RALFF"/>
    <s v="o"/>
    <s v="1.1.1.1"/>
  </r>
  <r>
    <d v="2019-10-28T00:00:00"/>
    <s v="FRAIS RET.DEPLACE Chq n°3643191"/>
    <x v="5"/>
    <x v="0"/>
    <m/>
    <n v="3484"/>
    <n v="20465966"/>
    <x v="5"/>
    <n v="3643191"/>
    <x v="2"/>
    <s v="CONGO"/>
    <s v="RALFF"/>
    <s v="o"/>
    <s v="5.6"/>
  </r>
  <r>
    <d v="2019-10-28T00:00:00"/>
    <s v="Paiement salaire du mois d'octobre 2019-Shely BOULA/CHQ N 3643191"/>
    <x v="4"/>
    <x v="7"/>
    <m/>
    <n v="289600"/>
    <n v="20176366"/>
    <x v="5"/>
    <n v="3643186"/>
    <x v="3"/>
    <s v="CONGO"/>
    <s v="RALFF"/>
    <s v="o"/>
    <s v="1.1.2.1"/>
  </r>
  <r>
    <d v="2019-10-28T00:00:00"/>
    <s v="FRAIS RET.DEPLACE Chq n°3643186"/>
    <x v="5"/>
    <x v="0"/>
    <m/>
    <n v="3484"/>
    <n v="20172882"/>
    <x v="5"/>
    <n v="3643186"/>
    <x v="3"/>
    <s v="CONGO"/>
    <s v="RALFF"/>
    <s v="o"/>
    <s v="5.6"/>
  </r>
  <r>
    <d v="2019-10-28T00:00:00"/>
    <s v="Paiement salaire du mois d'octobre 2019-Alexis NGOMA/CHQ N 3643190"/>
    <x v="4"/>
    <x v="1"/>
    <m/>
    <n v="166755"/>
    <n v="20006127"/>
    <x v="5"/>
    <n v="3643190"/>
    <x v="3"/>
    <s v="CONGO"/>
    <s v="RALFF"/>
    <s v="o"/>
    <s v="1.1.1.7"/>
  </r>
  <r>
    <d v="2019-10-28T00:00:00"/>
    <s v="FRAIS RET.DEPLACE Chq n°3643190"/>
    <x v="5"/>
    <x v="0"/>
    <m/>
    <n v="3484"/>
    <n v="20002643"/>
    <x v="5"/>
    <n v="3643190"/>
    <x v="3"/>
    <s v="CONGO"/>
    <s v="RALFF"/>
    <s v="o"/>
    <s v="5.6"/>
  </r>
  <r>
    <d v="2019-10-28T00:00:00"/>
    <s v="Paiement salaire du mois d'octobre 2019-Jospin KAYA/CHQ N 3643187"/>
    <x v="4"/>
    <x v="1"/>
    <m/>
    <n v="193600"/>
    <n v="19809043"/>
    <x v="5"/>
    <n v="3643187"/>
    <x v="3"/>
    <s v="CONGO"/>
    <s v="RALFF"/>
    <s v="o"/>
    <s v="1.1.1.7"/>
  </r>
  <r>
    <d v="2019-10-28T00:00:00"/>
    <s v="FRAIS RET.DEPLACE Chq n°3643187"/>
    <x v="5"/>
    <x v="0"/>
    <m/>
    <n v="3484"/>
    <n v="19805559"/>
    <x v="5"/>
    <n v="3643187"/>
    <x v="3"/>
    <s v="CONGO"/>
    <s v="RALFF"/>
    <s v="o"/>
    <s v="5.6"/>
  </r>
  <r>
    <d v="2019-10-28T00:00:00"/>
    <s v="Avance honoraires contrat d'avocat Me BIYOUDI MIAKASSISSA Séverin/Cas IBONGA Fabrice"/>
    <x v="13"/>
    <x v="1"/>
    <m/>
    <n v="200000"/>
    <n v="19605559"/>
    <x v="5"/>
    <n v="3643193"/>
    <x v="2"/>
    <s v="CONGO"/>
    <s v="RALFF"/>
    <s v="o"/>
    <s v="5.2.2"/>
  </r>
  <r>
    <d v="2019-10-28T00:00:00"/>
    <s v="FRAIS RET.DEPLACE Chq n°3643193"/>
    <x v="5"/>
    <x v="0"/>
    <m/>
    <n v="3484"/>
    <n v="19602075"/>
    <x v="5"/>
    <n v="3643193"/>
    <x v="2"/>
    <s v="CONGO"/>
    <s v="RALFF"/>
    <s v="o"/>
    <s v="5.6"/>
  </r>
  <r>
    <d v="2019-10-28T00:00:00"/>
    <s v="EXTRAIT DE COMPTE"/>
    <x v="5"/>
    <x v="0"/>
    <m/>
    <n v="2152"/>
    <n v="19599923"/>
    <x v="5"/>
    <s v="Relevé"/>
    <x v="2"/>
    <s v="CONGO"/>
    <s v="RALFF"/>
    <s v="o"/>
    <s v="5.6"/>
  </r>
  <r>
    <d v="2019-10-29T00:00:00"/>
    <s v="Frais d'établissement du certificat d’hebergement à la DDST /MULANGA JULIO"/>
    <x v="4"/>
    <x v="0"/>
    <m/>
    <n v="30000"/>
    <n v="19569923"/>
    <x v="14"/>
    <s v="oui"/>
    <x v="1"/>
    <s v="CONGO"/>
    <s v="PALF"/>
    <s v="o"/>
    <m/>
  </r>
  <r>
    <d v="2019-10-29T00:00:00"/>
    <s v="Paiement frais d'hôtel du 26 au 29/10/2019 pour la mission de Ngo Mpouya"/>
    <x v="7"/>
    <x v="2"/>
    <m/>
    <n v="45000"/>
    <n v="19524923"/>
    <x v="4"/>
    <s v="OUI"/>
    <x v="1"/>
    <s v="CONGO"/>
    <s v="PALF"/>
    <s v="o"/>
    <m/>
  </r>
  <r>
    <d v="2019-10-29T00:00:00"/>
    <s v="Achat Billet Ngo -Brazzaville pour le retour d'une mission de 6 jours"/>
    <x v="2"/>
    <x v="2"/>
    <m/>
    <n v="6000"/>
    <n v="19518923"/>
    <x v="4"/>
    <s v="OUI"/>
    <x v="0"/>
    <s v="CONGO"/>
    <s v="RALFF"/>
    <s v="o"/>
    <s v="2.2"/>
  </r>
  <r>
    <d v="2019-10-29T00:00:00"/>
    <s v="Bonus du mois de septembre 2019/dalia OYONTSIO"/>
    <x v="11"/>
    <x v="1"/>
    <m/>
    <n v="20000"/>
    <n v="19498923"/>
    <x v="8"/>
    <s v="oui"/>
    <x v="1"/>
    <s v="CONGO"/>
    <s v="PALF"/>
    <s v="o"/>
    <m/>
  </r>
  <r>
    <d v="2019-10-29T00:00:00"/>
    <s v="Paiement frais d'Hôtel du 27 au 29/10/2019 à Sembé"/>
    <x v="7"/>
    <x v="2"/>
    <m/>
    <n v="30000"/>
    <n v="19468923"/>
    <x v="10"/>
    <s v="N°0212"/>
    <x v="1"/>
    <s v="CONGO"/>
    <s v="RALFF"/>
    <s v="o"/>
    <s v="1.3.2"/>
  </r>
  <r>
    <d v="2019-10-29T00:00:00"/>
    <s v="Food allowance pendant la pause"/>
    <x v="4"/>
    <x v="2"/>
    <m/>
    <n v="1000"/>
    <n v="19467923"/>
    <x v="13"/>
    <s v="Décharge"/>
    <x v="1"/>
    <s v="CONGO"/>
    <s v="PALF"/>
    <s v="ɣ"/>
    <m/>
  </r>
  <r>
    <d v="2019-10-29T00:00:00"/>
    <s v="Avance honoraires contrat d'avocat Me Anicet MOUSSAHOU GOMA/Cas MILIKA Patrick"/>
    <x v="13"/>
    <x v="1"/>
    <m/>
    <n v="200000"/>
    <n v="19267923"/>
    <x v="5"/>
    <n v="3643192"/>
    <x v="2"/>
    <s v="CONGO"/>
    <s v="RALFF"/>
    <s v="o"/>
    <s v="5.2.2"/>
  </r>
  <r>
    <d v="2019-10-29T00:00:00"/>
    <s v="FRAIS RET.DEPLACE Chq n°3643193"/>
    <x v="5"/>
    <x v="0"/>
    <m/>
    <n v="3484"/>
    <n v="19264439"/>
    <x v="5"/>
    <n v="3643192"/>
    <x v="2"/>
    <s v="CONGO"/>
    <s v="RALFF"/>
    <s v="o"/>
    <s v="5.6"/>
  </r>
  <r>
    <d v="2019-10-29T00:00:00"/>
    <s v="Achat credit téléphonique AIRTEL/ Budget du mois de Novembre 2019 -CHQ N° 3643194"/>
    <x v="8"/>
    <x v="0"/>
    <m/>
    <n v="245000"/>
    <n v="19019439"/>
    <x v="5"/>
    <n v="3643194"/>
    <x v="2"/>
    <s v="CONGO"/>
    <s v="RALFF"/>
    <s v="o"/>
    <s v="4.6"/>
  </r>
  <r>
    <d v="2019-10-29T00:00:00"/>
    <s v="FRAIS RET.DEPLACE Chq n°3643194"/>
    <x v="5"/>
    <x v="0"/>
    <m/>
    <n v="3484"/>
    <n v="19015955"/>
    <x v="5"/>
    <n v="3643194"/>
    <x v="2"/>
    <s v="CONGO"/>
    <s v="RALFF"/>
    <s v="o"/>
    <s v="5.6"/>
  </r>
  <r>
    <d v="2019-10-29T00:00:00"/>
    <s v="Achat credit téléphonique MTN/ Budget du mois d'octobre 2019 -CHQ N° 3643177"/>
    <x v="8"/>
    <x v="0"/>
    <m/>
    <n v="274000"/>
    <n v="18741955"/>
    <x v="5"/>
    <n v="3643195"/>
    <x v="2"/>
    <s v="CONGO"/>
    <s v="RALFF"/>
    <s v="o"/>
    <s v="4.6"/>
  </r>
  <r>
    <d v="2019-10-29T00:00:00"/>
    <s v="FRAIS RET.DEPLACE Chq n°3635152"/>
    <x v="5"/>
    <x v="0"/>
    <m/>
    <n v="3484"/>
    <n v="18738471"/>
    <x v="6"/>
    <n v="3635152"/>
    <x v="0"/>
    <s v="CONGO"/>
    <s v="PALF"/>
    <s v="o"/>
    <m/>
  </r>
  <r>
    <d v="2019-10-30T00:00:00"/>
    <s v="Achat boisson et repas (rencontre avec 2 cibles Francis et Emmanuel)"/>
    <x v="6"/>
    <x v="2"/>
    <m/>
    <n v="5500"/>
    <n v="18732971"/>
    <x v="3"/>
    <s v="Décharge"/>
    <x v="1"/>
    <s v="CONGO"/>
    <s v="PALF"/>
    <s v="ɣ"/>
    <m/>
  </r>
  <r>
    <d v="2019-10-30T00:00:00"/>
    <s v="Food allowance pendant la Pause"/>
    <x v="4"/>
    <x v="2"/>
    <m/>
    <n v="1000"/>
    <n v="18731971"/>
    <x v="4"/>
    <s v="Décharge"/>
    <x v="1"/>
    <s v="CONGO"/>
    <s v="PALF"/>
    <s v="ɣ"/>
    <m/>
  </r>
  <r>
    <d v="2019-10-30T00:00:00"/>
    <s v="Achat OUESSO-BZV"/>
    <x v="2"/>
    <x v="2"/>
    <m/>
    <n v="20000"/>
    <n v="18711971"/>
    <x v="10"/>
    <s v="N°301005002019-35"/>
    <x v="0"/>
    <s v="CONGO"/>
    <s v="RALFF"/>
    <s v="o"/>
    <s v="2.2"/>
  </r>
  <r>
    <d v="2019-10-30T00:00:00"/>
    <s v="Paiement frais d'Hôtel du 29 au 30/10/2019 à Ouesso"/>
    <x v="7"/>
    <x v="2"/>
    <m/>
    <n v="15000"/>
    <n v="18696971"/>
    <x v="10"/>
    <s v="N°36"/>
    <x v="1"/>
    <s v="CONGO"/>
    <s v="RALFF"/>
    <s v="o"/>
    <s v="1.3.2"/>
  </r>
  <r>
    <d v="2019-10-30T00:00:00"/>
    <s v="Food allowance du 24 au 30/10/2019 mission SOUANKE, SEMBE ET OUESSO"/>
    <x v="7"/>
    <x v="2"/>
    <m/>
    <n v="60000"/>
    <n v="18636971"/>
    <x v="10"/>
    <s v="Décharge"/>
    <x v="1"/>
    <s v="CONGO"/>
    <s v="RALFF"/>
    <s v="ɣ"/>
    <s v="1.3.2"/>
  </r>
  <r>
    <d v="2019-10-30T00:00:00"/>
    <s v="Achat Billet BZV-OYO"/>
    <x v="2"/>
    <x v="2"/>
    <m/>
    <n v="10000"/>
    <n v="18626971"/>
    <x v="13"/>
    <s v="N°301007002019--59"/>
    <x v="0"/>
    <s v="CONGO"/>
    <s v="RALFF"/>
    <s v="o"/>
    <s v="2.2"/>
  </r>
  <r>
    <d v="2019-10-30T00:00:00"/>
    <s v="Virement salaire d'octobre 2019-Mésange CIGNAS"/>
    <x v="4"/>
    <x v="1"/>
    <m/>
    <n v="235000"/>
    <n v="18391971"/>
    <x v="5"/>
    <s v="Ordre de virement"/>
    <x v="0"/>
    <s v="CONGO"/>
    <s v="RALFF"/>
    <s v="o"/>
    <s v="1.1.1.7"/>
  </r>
  <r>
    <d v="2019-10-30T00:00:00"/>
    <s v="Virement salaire d'octobre 2019-Evariste LELOUSSI"/>
    <x v="4"/>
    <x v="4"/>
    <m/>
    <n v="140000"/>
    <n v="18251971"/>
    <x v="5"/>
    <s v="Ordre de virement"/>
    <x v="3"/>
    <s v="CONGO"/>
    <s v="RALFF"/>
    <s v="o"/>
    <s v="1.1.1.4"/>
  </r>
  <r>
    <d v="2019-10-30T00:00:00"/>
    <s v="Virement salaire d'octobre 2019-Herick TCHICAYA"/>
    <x v="4"/>
    <x v="1"/>
    <m/>
    <n v="250000"/>
    <n v="18001971"/>
    <x v="5"/>
    <s v="Ordre de virement"/>
    <x v="3"/>
    <s v="CONGO"/>
    <s v="RALFF"/>
    <s v="o"/>
    <s v="1.1.1.7"/>
  </r>
  <r>
    <d v="2019-10-30T00:00:00"/>
    <s v="Virement salaire d'octobre 2019-Crépin IBOUILI"/>
    <x v="4"/>
    <x v="1"/>
    <m/>
    <n v="230000"/>
    <n v="17771971"/>
    <x v="5"/>
    <s v="Ordre de virement"/>
    <x v="3"/>
    <s v="CONGO"/>
    <s v="RALFF"/>
    <s v="o"/>
    <s v="1.1.1.7"/>
  </r>
  <r>
    <d v="2019-10-30T00:00:00"/>
    <s v="Virement salaire d'octobre 2019-Dalia Palyga KOUNINGANGA OYONTSIO"/>
    <x v="4"/>
    <x v="1"/>
    <m/>
    <n v="193600"/>
    <n v="17578371"/>
    <x v="5"/>
    <s v="Ordre de virement"/>
    <x v="3"/>
    <s v="CONGO"/>
    <s v="RALFF"/>
    <s v="o"/>
    <s v="1.1.1.7"/>
  </r>
  <r>
    <d v="2019-10-30T00:00:00"/>
    <s v="Virement salaire d'octobre 2019- NZENGOMONA NTADI Pricille Déborah (suite à la procuration de Mr Jack Bénisson MALONGA MERSY en mission en RCA)"/>
    <x v="4"/>
    <x v="1"/>
    <m/>
    <n v="230000"/>
    <n v="17348371"/>
    <x v="5"/>
    <s v="Ordre de virement"/>
    <x v="2"/>
    <s v="CONGO"/>
    <s v="RALFF"/>
    <s v="o"/>
    <s v="1.1.1.7"/>
  </r>
  <r>
    <d v="2019-10-30T00:00:00"/>
    <s v="Virement salaire d'octobre 2019-Mavy Dierre Aimerel MALELA"/>
    <x v="4"/>
    <x v="7"/>
    <m/>
    <n v="385939"/>
    <n v="16962432"/>
    <x v="5"/>
    <s v="Ordre de virement"/>
    <x v="3"/>
    <s v="CONGO"/>
    <s v="RALFF"/>
    <s v="o"/>
    <s v="1.1.2.1"/>
  </r>
  <r>
    <d v="2019-10-30T00:00:00"/>
    <s v="Virement salaire d'octobre 2019-Amenophys MOUSSAKANDAT"/>
    <x v="4"/>
    <x v="1"/>
    <m/>
    <n v="166755"/>
    <n v="16795677"/>
    <x v="5"/>
    <s v="Ordre de virement"/>
    <x v="3"/>
    <s v="CONGO"/>
    <s v="RALFF"/>
    <s v="o"/>
    <s v="1.1.1.7"/>
  </r>
  <r>
    <d v="2019-10-30T00:00:00"/>
    <s v="FRAIS S/VIRT SALAIRE OCTOBRE 2019"/>
    <x v="5"/>
    <x v="0"/>
    <m/>
    <n v="9964"/>
    <n v="16785713"/>
    <x v="5"/>
    <s v="Relevé"/>
    <x v="3"/>
    <s v="CONGO"/>
    <s v="RALFF"/>
    <s v="o"/>
    <s v="5.6"/>
  </r>
  <r>
    <d v="2019-10-31T00:00:00"/>
    <s v="Ration du detenu à djambala du 29 au 31 octobre 2019 soient 03 jours"/>
    <x v="1"/>
    <x v="1"/>
    <m/>
    <n v="12300"/>
    <n v="16773413"/>
    <x v="11"/>
    <s v="Décharge"/>
    <x v="0"/>
    <s v="CONGO"/>
    <s v="PALF"/>
    <s v="ɣ"/>
    <m/>
  </r>
  <r>
    <d v="2019-10-31T00:00:00"/>
    <s v="Food allowance pendant la Pause"/>
    <x v="4"/>
    <x v="2"/>
    <m/>
    <n v="1000"/>
    <n v="16772413"/>
    <x v="4"/>
    <s v="Décharge"/>
    <x v="1"/>
    <s v="CONGO"/>
    <s v="PALF"/>
    <s v="ɣ"/>
    <m/>
  </r>
  <r>
    <d v="2019-10-31T00:00:00"/>
    <s v="Frais transfert à I23c"/>
    <x v="0"/>
    <x v="0"/>
    <m/>
    <n v="2775"/>
    <n v="16769638"/>
    <x v="8"/>
    <s v="GCF/09"/>
    <x v="1"/>
    <s v="CONGO"/>
    <s v="PALF"/>
    <s v="o"/>
    <m/>
  </r>
  <r>
    <d v="2019-10-31T00:00:00"/>
    <s v="Frais de transfert à AMENOPHYS"/>
    <x v="0"/>
    <x v="0"/>
    <m/>
    <n v="1105"/>
    <n v="16768533"/>
    <x v="8"/>
    <s v="GCF/07"/>
    <x v="1"/>
    <s v="CONGO"/>
    <s v="PALF"/>
    <s v="o"/>
    <m/>
  </r>
  <r>
    <d v="2019-10-31T00:00:00"/>
    <s v="Frais de transfert à LN9"/>
    <x v="0"/>
    <x v="0"/>
    <m/>
    <n v="2350"/>
    <n v="16766183"/>
    <x v="8"/>
    <s v="GCF/08"/>
    <x v="1"/>
    <s v="CONGO"/>
    <s v="PALF"/>
    <s v="o"/>
    <m/>
  </r>
  <r>
    <d v="2019-10-31T00:00:00"/>
    <s v="Ticket d'entrée peage au port d'Oyo"/>
    <x v="2"/>
    <x v="2"/>
    <m/>
    <n v="500"/>
    <n v="16765683"/>
    <x v="13"/>
    <s v="N°0093745"/>
    <x v="0"/>
    <s v="CONGO"/>
    <s v="PALF"/>
    <s v="o"/>
    <m/>
  </r>
  <r>
    <d v="2019-10-31T00:00:00"/>
    <s v="Reglement salaire du mois d'Octobre 2019/CI64 CHQ N°3643188"/>
    <x v="4"/>
    <x v="2"/>
    <m/>
    <n v="113840"/>
    <n v="16651843"/>
    <x v="5"/>
    <n v="3643188"/>
    <x v="3"/>
    <s v="CONGO"/>
    <s v="RALFF"/>
    <s v="o"/>
    <s v="1.1.1.9"/>
  </r>
  <r>
    <d v="2019-10-31T00:00:00"/>
    <s v="FRAIS RET.DEPLACE Chq n°3643188"/>
    <x v="5"/>
    <x v="0"/>
    <m/>
    <n v="3484"/>
    <n v="16648359"/>
    <x v="5"/>
    <n v="3643188"/>
    <x v="3"/>
    <s v="CONGO"/>
    <s v="RALFF"/>
    <s v="o"/>
    <s v="5.6"/>
  </r>
  <r>
    <d v="2019-10-31T00:00:00"/>
    <s v="Reglement facture bonus medias portant sur la condamnation d'un greffier principal par le TGI d'OWANDO le 24 Octobre 2019/CHQ N°3635153"/>
    <x v="11"/>
    <x v="4"/>
    <m/>
    <n v="140000"/>
    <n v="16508359"/>
    <x v="6"/>
    <n v="3635153"/>
    <x v="0"/>
    <s v="CONGO"/>
    <s v="PALF"/>
    <s v="o"/>
    <m/>
  </r>
  <r>
    <d v="2019-10-31T00:00:00"/>
    <s v="FRAIS RET.DEPLACE Chq n°3635153"/>
    <x v="5"/>
    <x v="0"/>
    <m/>
    <n v="3484"/>
    <n v="16504875"/>
    <x v="6"/>
    <n v="3635153"/>
    <x v="0"/>
    <s v="CONGO"/>
    <s v="PALF"/>
    <s v="o"/>
    <m/>
  </r>
  <r>
    <d v="2019-10-31T00:00:00"/>
    <s v="Cumul transport local mensuel/B52"/>
    <x v="2"/>
    <x v="2"/>
    <m/>
    <n v="126500"/>
    <n v="16378375"/>
    <x v="4"/>
    <s v="Décharge"/>
    <x v="0"/>
    <s v="CONGO"/>
    <s v="RALFF"/>
    <s v="ɣ"/>
    <s v="2.2"/>
  </r>
  <r>
    <d v="2019-10-31T00:00:00"/>
    <s v="Cumul transport local mensuel/Alexis"/>
    <x v="2"/>
    <x v="1"/>
    <m/>
    <n v="105600"/>
    <n v="16272775"/>
    <x v="1"/>
    <s v="Décharge"/>
    <x v="0"/>
    <s v="CONGO"/>
    <s v="RALFF"/>
    <s v="ɣ"/>
    <s v="2.2"/>
  </r>
  <r>
    <d v="2019-10-31T00:00:00"/>
    <s v="Cumul transport local mensuel/i23c"/>
    <x v="2"/>
    <x v="1"/>
    <m/>
    <n v="215000"/>
    <n v="16057775"/>
    <x v="3"/>
    <s v="Décharge"/>
    <x v="0"/>
    <s v="CONGO"/>
    <s v="RALFF"/>
    <s v="ɣ"/>
    <s v="2.2"/>
  </r>
  <r>
    <d v="2019-10-31T00:00:00"/>
    <s v="Cumul transport local mensuel/HERICK"/>
    <x v="2"/>
    <x v="1"/>
    <m/>
    <n v="82850"/>
    <n v="15974925"/>
    <x v="12"/>
    <s v="Décharge"/>
    <x v="0"/>
    <s v="CONGO"/>
    <s v="RALFF"/>
    <s v="ɣ"/>
    <s v="2.2"/>
  </r>
  <r>
    <d v="2019-10-31T00:00:00"/>
    <s v="Cumul transport local mensuel/JOSPIN"/>
    <x v="2"/>
    <x v="1"/>
    <m/>
    <n v="90600"/>
    <n v="15884325"/>
    <x v="14"/>
    <s v="Décharge"/>
    <x v="0"/>
    <s v="CONGO"/>
    <s v="RALFF"/>
    <s v="ɣ"/>
    <s v="2.2"/>
  </r>
  <r>
    <d v="2019-10-31T00:00:00"/>
    <s v="Cumul transport local mensuel/IT87"/>
    <x v="2"/>
    <x v="2"/>
    <m/>
    <n v="65500"/>
    <n v="15818825"/>
    <x v="9"/>
    <s v="Décharge"/>
    <x v="0"/>
    <s v="CONGO"/>
    <s v="RALFF"/>
    <s v="ɣ"/>
    <s v="2.2"/>
  </r>
  <r>
    <d v="2019-10-31T00:00:00"/>
    <s v="Cumul transport local mensuel/AMENOPHYS"/>
    <x v="2"/>
    <x v="1"/>
    <m/>
    <n v="69800"/>
    <n v="15749025"/>
    <x v="11"/>
    <s v="Décharge"/>
    <x v="0"/>
    <s v="CONGO"/>
    <s v="RALFF"/>
    <s v="ɣ"/>
    <s v="2.2"/>
  </r>
  <r>
    <d v="2019-10-31T00:00:00"/>
    <s v="Cumul transport local mensuel/LN9"/>
    <x v="2"/>
    <x v="2"/>
    <m/>
    <n v="48500"/>
    <n v="15700525"/>
    <x v="13"/>
    <s v="Décharge"/>
    <x v="0"/>
    <s v="CONGO"/>
    <s v="RALFF"/>
    <s v="ɣ"/>
    <s v="2.2"/>
  </r>
  <r>
    <d v="2019-10-31T00:00:00"/>
    <s v="Cumul transport local mensuel/PERRINE"/>
    <x v="2"/>
    <x v="7"/>
    <m/>
    <n v="14000"/>
    <n v="15686525"/>
    <x v="16"/>
    <s v="Décharge"/>
    <x v="0"/>
    <s v="CONGO"/>
    <s v="RALFF"/>
    <s v="ɣ"/>
    <s v="2.2"/>
  </r>
  <r>
    <d v="2019-10-31T00:00:00"/>
    <s v="Cumul transport local mensuel/SHELY"/>
    <x v="2"/>
    <x v="7"/>
    <m/>
    <n v="19000"/>
    <n v="15667525"/>
    <x v="8"/>
    <s v="Décharge"/>
    <x v="0"/>
    <s v="CONGO"/>
    <s v="RALFF"/>
    <s v="ɣ"/>
    <s v="2.2"/>
  </r>
  <r>
    <d v="2019-10-31T00:00:00"/>
    <s v="Cumul transport local mensuel/CI64"/>
    <x v="2"/>
    <x v="2"/>
    <m/>
    <n v="117000"/>
    <n v="15550525"/>
    <x v="10"/>
    <s v="Décharge"/>
    <x v="0"/>
    <s v="CONGO"/>
    <s v="RALFF"/>
    <s v="ɣ"/>
    <s v="2.2"/>
  </r>
  <r>
    <d v="2019-10-31T00:00:00"/>
    <s v="Cumul transport local mensuel/EVARISTE"/>
    <x v="2"/>
    <x v="4"/>
    <m/>
    <n v="59000"/>
    <n v="15491525"/>
    <x v="2"/>
    <s v="Décharge"/>
    <x v="0"/>
    <s v="CONGO"/>
    <s v="RALFF"/>
    <s v="ɣ"/>
    <s v="2.2"/>
  </r>
  <r>
    <d v="2019-10-31T00:00:00"/>
    <s v="Cumul transport local mensuel/DALIA"/>
    <x v="2"/>
    <x v="1"/>
    <m/>
    <n v="2000"/>
    <n v="15489525"/>
    <x v="17"/>
    <s v="Décharge"/>
    <x v="0"/>
    <s v="CONGO"/>
    <s v="RALFF"/>
    <s v="ɣ"/>
    <s v="2.2"/>
  </r>
  <r>
    <d v="2019-10-31T00:00:00"/>
    <s v="Cumul transport local mensuel/CREPIN"/>
    <x v="2"/>
    <x v="1"/>
    <m/>
    <n v="53200"/>
    <n v="15436325"/>
    <x v="15"/>
    <s v="Décharge"/>
    <x v="0"/>
    <s v="CONGO"/>
    <s v="RALFF"/>
    <s v="ɣ"/>
    <s v="2.2"/>
  </r>
  <r>
    <d v="2019-10-31T00:00:00"/>
    <s v="Cumul transport local mensuel/JACK BENISSON"/>
    <x v="2"/>
    <x v="1"/>
    <m/>
    <n v="51000"/>
    <n v="15385325"/>
    <x v="7"/>
    <s v="Décharge"/>
    <x v="0"/>
    <s v="CONGO"/>
    <s v="RALFF"/>
    <s v="ɣ"/>
    <s v="2.2"/>
  </r>
  <r>
    <d v="2019-10-31T00:00:00"/>
    <s v="Cumul transport local mensuel/MAVY"/>
    <x v="2"/>
    <x v="7"/>
    <m/>
    <n v="18000"/>
    <n v="15367325"/>
    <x v="0"/>
    <s v="Décharge"/>
    <x v="0"/>
    <s v="CONGO"/>
    <s v="RALFF"/>
    <s v="ɣ"/>
    <s v="2.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7" cacheId="109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R34" firstHeaderRow="1" firstDataRow="2" firstDataCol="1"/>
  <pivotFields count="14">
    <pivotField numFmtId="15" showAll="0"/>
    <pivotField showAll="0"/>
    <pivotField axis="axisCol" showAll="0">
      <items count="18">
        <item x="5"/>
        <item x="11"/>
        <item x="9"/>
        <item x="15"/>
        <item x="1"/>
        <item x="13"/>
        <item x="3"/>
        <item x="4"/>
        <item x="10"/>
        <item x="14"/>
        <item x="8"/>
        <item x="0"/>
        <item x="2"/>
        <item m="1" x="16"/>
        <item x="7"/>
        <item x="6"/>
        <item x="12"/>
        <item t="default"/>
      </items>
    </pivotField>
    <pivotField axis="axisRow" showAll="0">
      <items count="9">
        <item x="2"/>
        <item x="1"/>
        <item x="7"/>
        <item x="4"/>
        <item x="0"/>
        <item x="3"/>
        <item x="6"/>
        <item x="5"/>
        <item t="default"/>
      </items>
    </pivotField>
    <pivotField showAll="0"/>
    <pivotField dataField="1" showAll="0"/>
    <pivotField numFmtId="164" showAll="0"/>
    <pivotField showAll="0"/>
    <pivotField showAll="0"/>
    <pivotField axis="axisRow" showAll="0">
      <items count="5">
        <item x="3"/>
        <item x="1"/>
        <item x="0"/>
        <item x="2"/>
        <item t="default"/>
      </items>
    </pivotField>
    <pivotField showAll="0"/>
    <pivotField showAll="0"/>
    <pivotField showAll="0"/>
    <pivotField showAll="0"/>
  </pivotFields>
  <rowFields count="2">
    <field x="9"/>
    <field x="3"/>
  </rowFields>
  <rowItems count="30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>
      <x v="3"/>
    </i>
    <i r="1">
      <x/>
    </i>
    <i r="1">
      <x v="1"/>
    </i>
    <i r="1">
      <x v="2"/>
    </i>
    <i r="1">
      <x v="3"/>
    </i>
    <i r="1">
      <x v="4"/>
    </i>
    <i r="1">
      <x v="7"/>
    </i>
    <i t="grand">
      <x/>
    </i>
  </rowItems>
  <colFields count="1">
    <field x="2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>
      <x v="16"/>
    </i>
    <i t="grand">
      <x/>
    </i>
  </colItems>
  <dataFields count="1">
    <dataField name="Somme de Montant dépensé " fld="5" baseField="0" baseItem="0"/>
  </dataFields>
  <formats count="1">
    <format dxfId="3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6" cacheId="109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C23" firstHeaderRow="1" firstDataRow="2" firstDataCol="1"/>
  <pivotFields count="14">
    <pivotField numFmtId="15" showAll="0"/>
    <pivotField showAll="0"/>
    <pivotField showAll="0"/>
    <pivotField showAll="0"/>
    <pivotField dataField="1" showAll="0"/>
    <pivotField dataField="1" showAll="0"/>
    <pivotField numFmtId="164" showAll="0"/>
    <pivotField axis="axisRow" showAll="0">
      <items count="20">
        <item x="1"/>
        <item x="11"/>
        <item x="4"/>
        <item x="5"/>
        <item x="6"/>
        <item x="10"/>
        <item x="15"/>
        <item x="17"/>
        <item x="2"/>
        <item x="12"/>
        <item x="3"/>
        <item x="9"/>
        <item x="7"/>
        <item x="14"/>
        <item x="13"/>
        <item x="0"/>
        <item x="16"/>
        <item x="8"/>
        <item m="1" x="18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7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Montant reçu" fld="4" baseField="0" baseItem="0"/>
    <dataField name="Somme de Montant dépensé " fld="5" baseField="0" baseItem="0"/>
  </dataFields>
  <formats count="1">
    <format dxfId="6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맑은 고딕"/>
        <a:ea typeface=""/>
        <a:cs typeface=""/>
        <a:font script="Jpan" typeface="ＭＳ Ｐゴシック"/>
        <a:font script="Hang" typeface="맑은 고딕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맑은 고딕"/>
        <a:ea typeface=""/>
        <a:cs typeface=""/>
        <a:font script="Jpan" typeface="ＭＳ Ｐゴシック"/>
        <a:font script="Hang" typeface="맑은 고딕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77"/>
  <sheetViews>
    <sheetView tabSelected="1" zoomScale="70" zoomScaleNormal="70" workbookViewId="0">
      <selection activeCell="F5" sqref="F5"/>
    </sheetView>
  </sheetViews>
  <sheetFormatPr baseColWidth="10" defaultColWidth="14.375" defaultRowHeight="16.5"/>
  <cols>
    <col min="1" max="1" width="13.375" style="7" customWidth="1"/>
    <col min="2" max="2" width="73.125" style="7" customWidth="1"/>
    <col min="3" max="3" width="20.25" style="7" customWidth="1"/>
    <col min="4" max="4" width="14.625" style="7" customWidth="1"/>
    <col min="5" max="5" width="23.375" style="9" customWidth="1"/>
    <col min="6" max="6" width="24.25" style="9" bestFit="1" customWidth="1"/>
    <col min="7" max="7" width="15.125" style="9" customWidth="1"/>
    <col min="8" max="8" width="14.125" style="9" customWidth="1"/>
    <col min="9" max="9" width="15.375" style="7" customWidth="1"/>
    <col min="10" max="10" width="7.625" style="7" customWidth="1"/>
    <col min="11" max="11" width="9.375" style="7" customWidth="1"/>
    <col min="12" max="17" width="14.375" style="7"/>
    <col min="18" max="18" width="17.625" style="7" customWidth="1"/>
    <col min="19" max="19" width="30.875" style="7" bestFit="1" customWidth="1"/>
    <col min="20" max="16384" width="14.375" style="7"/>
  </cols>
  <sheetData>
    <row r="1" spans="1:18" ht="17.25">
      <c r="A1" s="104" t="s">
        <v>523</v>
      </c>
      <c r="B1" s="104"/>
      <c r="C1" s="104"/>
      <c r="D1" s="104"/>
      <c r="E1" s="105"/>
      <c r="F1" s="105"/>
      <c r="G1" s="105"/>
      <c r="H1" s="105"/>
      <c r="I1" s="105"/>
      <c r="J1" s="104"/>
      <c r="K1" s="104"/>
      <c r="L1" s="104"/>
      <c r="M1" s="104"/>
      <c r="N1" s="104"/>
      <c r="O1" s="106"/>
    </row>
    <row r="2" spans="1:18" ht="20.25">
      <c r="A2" s="107" t="s">
        <v>527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8" ht="17.25">
      <c r="A3" s="104"/>
      <c r="B3" s="104"/>
      <c r="C3" s="104"/>
      <c r="D3" s="104"/>
      <c r="E3" s="105"/>
      <c r="F3" s="105"/>
      <c r="G3" s="105"/>
      <c r="H3" s="105"/>
      <c r="I3" s="105"/>
      <c r="J3" s="104"/>
      <c r="K3" s="104"/>
      <c r="L3" s="104"/>
      <c r="M3" s="104"/>
      <c r="N3" s="104"/>
      <c r="O3" s="106"/>
    </row>
    <row r="4" spans="1:18" ht="17.25">
      <c r="A4" s="108"/>
      <c r="B4" s="109" t="s">
        <v>524</v>
      </c>
      <c r="C4" s="109" t="s">
        <v>525</v>
      </c>
      <c r="D4" s="109" t="s">
        <v>526</v>
      </c>
      <c r="E4" s="110"/>
      <c r="F4" s="105"/>
      <c r="G4" s="105"/>
      <c r="H4" s="105"/>
      <c r="I4" s="105"/>
      <c r="J4" s="108"/>
      <c r="K4" s="108"/>
      <c r="L4" s="104"/>
      <c r="M4" s="108"/>
      <c r="N4" s="108"/>
      <c r="O4" s="106"/>
    </row>
    <row r="5" spans="1:18" ht="17.25">
      <c r="A5" s="108"/>
      <c r="B5" s="109" t="s">
        <v>1</v>
      </c>
      <c r="C5" s="111">
        <f>+SUM(E9:E825)</f>
        <v>31637430</v>
      </c>
      <c r="D5" s="111"/>
      <c r="E5" s="110"/>
      <c r="F5" s="112"/>
      <c r="G5" s="112"/>
      <c r="H5" s="112"/>
      <c r="I5" s="113"/>
      <c r="J5" s="108"/>
      <c r="K5" s="108"/>
      <c r="L5" s="104"/>
      <c r="M5" s="104"/>
      <c r="N5" s="108"/>
      <c r="O5" s="106"/>
    </row>
    <row r="6" spans="1:18" ht="17.25">
      <c r="A6" s="108"/>
      <c r="B6" s="109" t="s">
        <v>2</v>
      </c>
      <c r="C6" s="111">
        <f>SUM(F9:F825)</f>
        <v>16270105</v>
      </c>
      <c r="D6" s="111"/>
      <c r="E6" s="114"/>
      <c r="F6" s="105"/>
      <c r="G6" s="105"/>
      <c r="H6" s="105"/>
      <c r="I6" s="105"/>
      <c r="J6" s="108"/>
      <c r="K6" s="106"/>
      <c r="L6" s="104"/>
      <c r="M6" s="104"/>
      <c r="N6" s="108"/>
      <c r="O6" s="106"/>
    </row>
    <row r="7" spans="1:18" ht="17.25">
      <c r="A7" s="108"/>
      <c r="B7" s="109" t="s">
        <v>0</v>
      </c>
      <c r="C7" s="111">
        <f>C5-C6</f>
        <v>15367325</v>
      </c>
      <c r="D7" s="111"/>
      <c r="E7" s="110"/>
      <c r="F7" s="110"/>
      <c r="G7" s="110"/>
      <c r="H7" s="110"/>
      <c r="I7" s="110"/>
      <c r="J7" s="108"/>
      <c r="K7" s="108"/>
      <c r="L7" s="104"/>
      <c r="M7" s="104"/>
      <c r="N7" s="108"/>
      <c r="O7" s="106"/>
    </row>
    <row r="9" spans="1:18" ht="15" customHeight="1">
      <c r="A9" s="3"/>
      <c r="B9" s="3"/>
      <c r="C9" s="3"/>
      <c r="D9" s="3"/>
      <c r="E9" s="5"/>
      <c r="F9" s="5"/>
      <c r="G9" s="5"/>
      <c r="H9" s="5"/>
      <c r="I9" s="3"/>
      <c r="J9" s="1"/>
      <c r="K9" s="1"/>
      <c r="L9" s="1"/>
      <c r="M9" s="1"/>
      <c r="N9" s="1"/>
      <c r="O9" s="1"/>
      <c r="R9" s="1"/>
    </row>
    <row r="10" spans="1:18">
      <c r="A10" s="3"/>
      <c r="B10" s="3"/>
      <c r="C10" s="3"/>
      <c r="D10" s="3"/>
      <c r="E10" s="5"/>
      <c r="F10" s="5"/>
      <c r="G10" s="5"/>
      <c r="H10" s="5"/>
      <c r="I10" s="3"/>
      <c r="J10" s="1"/>
      <c r="K10" s="1"/>
      <c r="L10" s="1"/>
      <c r="M10" s="1"/>
      <c r="N10" s="1"/>
      <c r="O10" s="1"/>
      <c r="R10" s="1"/>
    </row>
    <row r="11" spans="1:18" ht="25.5" customHeight="1">
      <c r="A11" s="22" t="s">
        <v>3</v>
      </c>
      <c r="B11" s="23" t="s">
        <v>4</v>
      </c>
      <c r="C11" s="23" t="s">
        <v>5</v>
      </c>
      <c r="D11" s="23" t="s">
        <v>6</v>
      </c>
      <c r="E11" s="24" t="s">
        <v>7</v>
      </c>
      <c r="F11" s="24" t="s">
        <v>8</v>
      </c>
      <c r="G11" s="97" t="s">
        <v>521</v>
      </c>
      <c r="H11" s="97" t="s">
        <v>522</v>
      </c>
      <c r="I11" s="25" t="s">
        <v>9</v>
      </c>
      <c r="J11" s="23" t="s">
        <v>10</v>
      </c>
      <c r="K11" s="23" t="s">
        <v>11</v>
      </c>
      <c r="L11" s="23" t="s">
        <v>12</v>
      </c>
      <c r="M11" s="23" t="s">
        <v>13</v>
      </c>
      <c r="N11" s="23" t="s">
        <v>441</v>
      </c>
      <c r="O11" s="23" t="s">
        <v>14</v>
      </c>
      <c r="P11" s="7" t="s">
        <v>451</v>
      </c>
      <c r="R11" s="1"/>
    </row>
    <row r="12" spans="1:18" ht="15" customHeight="1">
      <c r="A12" s="16">
        <v>43739</v>
      </c>
      <c r="B12" s="7" t="s">
        <v>393</v>
      </c>
      <c r="C12" s="7" t="s">
        <v>24</v>
      </c>
      <c r="D12" s="7" t="s">
        <v>84</v>
      </c>
      <c r="F12" s="9">
        <v>2000</v>
      </c>
      <c r="G12" s="98"/>
      <c r="H12" s="98"/>
      <c r="I12" s="30">
        <f>+E12-F12</f>
        <v>-2000</v>
      </c>
      <c r="J12" s="7" t="s">
        <v>37</v>
      </c>
      <c r="K12" s="7" t="s">
        <v>19</v>
      </c>
      <c r="L12" s="7" t="s">
        <v>445</v>
      </c>
      <c r="M12" s="7" t="s">
        <v>18</v>
      </c>
      <c r="N12" s="7" t="s">
        <v>443</v>
      </c>
      <c r="O12" s="7" t="s">
        <v>36</v>
      </c>
      <c r="R12" s="1"/>
    </row>
    <row r="13" spans="1:18" ht="15" customHeight="1">
      <c r="A13" s="16">
        <v>43739</v>
      </c>
      <c r="B13" s="7" t="s">
        <v>311</v>
      </c>
      <c r="C13" s="7" t="s">
        <v>319</v>
      </c>
      <c r="D13" s="7" t="s">
        <v>34</v>
      </c>
      <c r="F13" s="9">
        <v>3000</v>
      </c>
      <c r="G13" s="98"/>
      <c r="H13" s="98"/>
      <c r="I13" s="4">
        <f>I12+E13-F13</f>
        <v>-5000</v>
      </c>
      <c r="J13" s="7" t="s">
        <v>17</v>
      </c>
      <c r="K13" s="7" t="s">
        <v>20</v>
      </c>
      <c r="L13" s="7" t="s">
        <v>445</v>
      </c>
      <c r="M13" s="7" t="s">
        <v>18</v>
      </c>
      <c r="N13" s="7" t="s">
        <v>443</v>
      </c>
      <c r="O13" s="1" t="s">
        <v>59</v>
      </c>
    </row>
    <row r="14" spans="1:18" ht="15" customHeight="1">
      <c r="A14" s="16">
        <v>43739</v>
      </c>
      <c r="B14" s="7" t="s">
        <v>408</v>
      </c>
      <c r="C14" s="7" t="s">
        <v>15</v>
      </c>
      <c r="D14" s="7" t="s">
        <v>34</v>
      </c>
      <c r="F14" s="9">
        <v>55575</v>
      </c>
      <c r="G14" s="98"/>
      <c r="H14" s="98"/>
      <c r="I14" s="4">
        <f t="shared" ref="I14:I77" si="0">I13+E14-F14</f>
        <v>-60575</v>
      </c>
      <c r="J14" s="7" t="s">
        <v>17</v>
      </c>
      <c r="K14" s="7" t="s">
        <v>19</v>
      </c>
      <c r="L14" s="7" t="s">
        <v>445</v>
      </c>
      <c r="M14" s="7" t="s">
        <v>18</v>
      </c>
      <c r="N14" s="7" t="s">
        <v>443</v>
      </c>
      <c r="O14" s="7" t="s">
        <v>36</v>
      </c>
    </row>
    <row r="15" spans="1:18" ht="16.5" customHeight="1">
      <c r="A15" s="16">
        <v>43739</v>
      </c>
      <c r="B15" s="3" t="s">
        <v>320</v>
      </c>
      <c r="C15" s="3" t="s">
        <v>23</v>
      </c>
      <c r="D15" s="3" t="s">
        <v>84</v>
      </c>
      <c r="E15" s="5"/>
      <c r="F15" s="5">
        <v>3000</v>
      </c>
      <c r="G15" s="99"/>
      <c r="H15" s="99"/>
      <c r="I15" s="4">
        <f t="shared" si="0"/>
        <v>-63575</v>
      </c>
      <c r="J15" s="1" t="s">
        <v>85</v>
      </c>
      <c r="K15" s="1" t="s">
        <v>63</v>
      </c>
      <c r="L15" s="1" t="s">
        <v>444</v>
      </c>
      <c r="M15" s="7" t="s">
        <v>18</v>
      </c>
      <c r="N15" s="7" t="s">
        <v>442</v>
      </c>
      <c r="O15" s="7" t="s">
        <v>36</v>
      </c>
    </row>
    <row r="16" spans="1:18" ht="16.5" customHeight="1">
      <c r="A16" s="16">
        <v>43739</v>
      </c>
      <c r="B16" s="7" t="s">
        <v>89</v>
      </c>
      <c r="C16" s="7" t="s">
        <v>15</v>
      </c>
      <c r="D16" s="10" t="s">
        <v>87</v>
      </c>
      <c r="F16" s="9">
        <v>8000</v>
      </c>
      <c r="G16" s="98"/>
      <c r="H16" s="98"/>
      <c r="I16" s="4">
        <f t="shared" si="0"/>
        <v>-71575</v>
      </c>
      <c r="J16" s="1" t="s">
        <v>88</v>
      </c>
      <c r="K16" s="7" t="s">
        <v>19</v>
      </c>
      <c r="L16" s="7" t="s">
        <v>445</v>
      </c>
      <c r="M16" s="7" t="s">
        <v>18</v>
      </c>
      <c r="N16" s="7" t="s">
        <v>442</v>
      </c>
      <c r="O16" s="7" t="s">
        <v>36</v>
      </c>
      <c r="P16" s="7" t="s">
        <v>462</v>
      </c>
    </row>
    <row r="17" spans="1:19" ht="16.5" customHeight="1">
      <c r="A17" s="16">
        <v>43739</v>
      </c>
      <c r="B17" s="1" t="s">
        <v>386</v>
      </c>
      <c r="C17" s="1" t="s">
        <v>33</v>
      </c>
      <c r="D17" s="1" t="s">
        <v>87</v>
      </c>
      <c r="E17" s="2"/>
      <c r="F17" s="2">
        <v>1000</v>
      </c>
      <c r="G17" s="100"/>
      <c r="H17" s="100"/>
      <c r="I17" s="4">
        <f t="shared" si="0"/>
        <v>-72575</v>
      </c>
      <c r="J17" s="1" t="s">
        <v>106</v>
      </c>
      <c r="K17" s="1" t="s">
        <v>20</v>
      </c>
      <c r="L17" s="1" t="s">
        <v>444</v>
      </c>
      <c r="M17" s="7" t="s">
        <v>18</v>
      </c>
      <c r="N17" s="7" t="s">
        <v>443</v>
      </c>
      <c r="O17" s="1" t="s">
        <v>59</v>
      </c>
      <c r="Q17" s="1"/>
    </row>
    <row r="18" spans="1:19" ht="16.5" customHeight="1">
      <c r="A18" s="16">
        <v>43739</v>
      </c>
      <c r="B18" s="6" t="s">
        <v>172</v>
      </c>
      <c r="C18" s="3" t="s">
        <v>25</v>
      </c>
      <c r="D18" s="1" t="s">
        <v>84</v>
      </c>
      <c r="F18" s="5">
        <v>5101</v>
      </c>
      <c r="G18" s="99"/>
      <c r="H18" s="99"/>
      <c r="I18" s="4">
        <f t="shared" si="0"/>
        <v>-77676</v>
      </c>
      <c r="J18" s="26" t="s">
        <v>173</v>
      </c>
      <c r="K18" s="1" t="s">
        <v>174</v>
      </c>
      <c r="L18" s="7" t="s">
        <v>446</v>
      </c>
      <c r="M18" s="7" t="s">
        <v>18</v>
      </c>
      <c r="N18" s="7" t="s">
        <v>442</v>
      </c>
      <c r="O18" s="7" t="s">
        <v>36</v>
      </c>
      <c r="P18" s="7" t="s">
        <v>452</v>
      </c>
    </row>
    <row r="19" spans="1:19" ht="16.5" customHeight="1">
      <c r="A19" s="16">
        <v>43739</v>
      </c>
      <c r="B19" s="3" t="s">
        <v>172</v>
      </c>
      <c r="C19" s="3" t="s">
        <v>25</v>
      </c>
      <c r="D19" s="3" t="s">
        <v>84</v>
      </c>
      <c r="E19" s="29"/>
      <c r="F19" s="5">
        <v>5101</v>
      </c>
      <c r="G19" s="99"/>
      <c r="H19" s="99"/>
      <c r="I19" s="4">
        <f t="shared" si="0"/>
        <v>-82777</v>
      </c>
      <c r="J19" s="26" t="s">
        <v>278</v>
      </c>
      <c r="K19" s="1" t="s">
        <v>174</v>
      </c>
      <c r="L19" s="1" t="s">
        <v>445</v>
      </c>
      <c r="M19" s="7" t="s">
        <v>18</v>
      </c>
      <c r="N19" s="7" t="s">
        <v>443</v>
      </c>
      <c r="O19" s="7" t="s">
        <v>36</v>
      </c>
      <c r="Q19" s="3"/>
      <c r="R19" s="3"/>
      <c r="S19" s="3"/>
    </row>
    <row r="20" spans="1:19" ht="16.5" customHeight="1">
      <c r="A20" s="16">
        <v>43739</v>
      </c>
      <c r="B20" s="3" t="s">
        <v>353</v>
      </c>
      <c r="C20" s="1" t="s">
        <v>115</v>
      </c>
      <c r="D20" s="1" t="s">
        <v>34</v>
      </c>
      <c r="E20" s="5"/>
      <c r="F20" s="5">
        <v>3000</v>
      </c>
      <c r="G20" s="99"/>
      <c r="H20" s="99"/>
      <c r="I20" s="4">
        <f t="shared" si="0"/>
        <v>-85777</v>
      </c>
      <c r="J20" s="7" t="s">
        <v>179</v>
      </c>
      <c r="K20" s="5" t="s">
        <v>20</v>
      </c>
      <c r="L20" s="1" t="s">
        <v>444</v>
      </c>
      <c r="M20" s="7" t="s">
        <v>18</v>
      </c>
      <c r="N20" s="7" t="s">
        <v>443</v>
      </c>
      <c r="O20" s="1" t="s">
        <v>59</v>
      </c>
      <c r="Q20" s="3"/>
      <c r="R20" s="3"/>
      <c r="S20" s="3"/>
    </row>
    <row r="21" spans="1:19" ht="16.5" customHeight="1">
      <c r="A21" s="16">
        <v>43739</v>
      </c>
      <c r="B21" s="3" t="s">
        <v>279</v>
      </c>
      <c r="C21" s="7" t="s">
        <v>90</v>
      </c>
      <c r="D21" s="1" t="s">
        <v>38</v>
      </c>
      <c r="E21" s="5"/>
      <c r="F21" s="5">
        <v>40000</v>
      </c>
      <c r="G21" s="99"/>
      <c r="H21" s="99"/>
      <c r="I21" s="4">
        <f t="shared" si="0"/>
        <v>-125777</v>
      </c>
      <c r="J21" s="7" t="s">
        <v>179</v>
      </c>
      <c r="K21" s="5" t="s">
        <v>20</v>
      </c>
      <c r="L21" s="1" t="s">
        <v>444</v>
      </c>
      <c r="M21" s="7" t="s">
        <v>18</v>
      </c>
      <c r="N21" s="7" t="s">
        <v>442</v>
      </c>
      <c r="O21" s="1" t="s">
        <v>59</v>
      </c>
      <c r="P21" s="7" t="s">
        <v>463</v>
      </c>
      <c r="Q21" s="3"/>
      <c r="R21" s="3"/>
      <c r="S21" s="3"/>
    </row>
    <row r="22" spans="1:19" ht="16.5" customHeight="1">
      <c r="A22" s="16">
        <v>43739</v>
      </c>
      <c r="B22" s="3" t="s">
        <v>384</v>
      </c>
      <c r="C22" s="7" t="s">
        <v>90</v>
      </c>
      <c r="D22" s="1" t="s">
        <v>38</v>
      </c>
      <c r="E22" s="5"/>
      <c r="F22" s="5">
        <v>30000</v>
      </c>
      <c r="G22" s="99"/>
      <c r="H22" s="99"/>
      <c r="I22" s="4">
        <f t="shared" si="0"/>
        <v>-155777</v>
      </c>
      <c r="J22" s="7" t="s">
        <v>179</v>
      </c>
      <c r="K22" s="5" t="s">
        <v>22</v>
      </c>
      <c r="L22" s="1" t="s">
        <v>444</v>
      </c>
      <c r="M22" s="7" t="s">
        <v>18</v>
      </c>
      <c r="N22" s="7" t="s">
        <v>442</v>
      </c>
      <c r="O22" s="7" t="s">
        <v>36</v>
      </c>
      <c r="P22" s="7" t="s">
        <v>463</v>
      </c>
      <c r="Q22" s="3"/>
      <c r="R22" s="3"/>
      <c r="S22" s="3"/>
    </row>
    <row r="23" spans="1:19" ht="16.5" customHeight="1">
      <c r="A23" s="16">
        <v>43739</v>
      </c>
      <c r="B23" s="3" t="s">
        <v>310</v>
      </c>
      <c r="C23" s="3" t="s">
        <v>27</v>
      </c>
      <c r="D23" s="1" t="s">
        <v>84</v>
      </c>
      <c r="E23" s="5"/>
      <c r="F23" s="5">
        <v>5000</v>
      </c>
      <c r="G23" s="99"/>
      <c r="H23" s="99"/>
      <c r="I23" s="4">
        <f t="shared" si="0"/>
        <v>-160777</v>
      </c>
      <c r="J23" s="7" t="s">
        <v>179</v>
      </c>
      <c r="K23" s="5" t="s">
        <v>20</v>
      </c>
      <c r="L23" s="1" t="s">
        <v>444</v>
      </c>
      <c r="M23" s="7" t="s">
        <v>18</v>
      </c>
      <c r="N23" s="7" t="s">
        <v>443</v>
      </c>
      <c r="O23" s="1" t="s">
        <v>59</v>
      </c>
      <c r="Q23" s="3"/>
      <c r="R23" s="3"/>
      <c r="S23" s="3"/>
    </row>
    <row r="24" spans="1:19" ht="16.5" customHeight="1">
      <c r="A24" s="16">
        <v>43739</v>
      </c>
      <c r="B24" s="3" t="s">
        <v>354</v>
      </c>
      <c r="C24" s="1" t="s">
        <v>115</v>
      </c>
      <c r="D24" s="1" t="s">
        <v>34</v>
      </c>
      <c r="E24" s="5"/>
      <c r="F24" s="5">
        <v>3000</v>
      </c>
      <c r="G24" s="99"/>
      <c r="H24" s="99"/>
      <c r="I24" s="4">
        <f t="shared" si="0"/>
        <v>-163777</v>
      </c>
      <c r="J24" s="7" t="s">
        <v>179</v>
      </c>
      <c r="K24" s="5" t="s">
        <v>20</v>
      </c>
      <c r="L24" s="1" t="s">
        <v>444</v>
      </c>
      <c r="M24" s="7" t="s">
        <v>18</v>
      </c>
      <c r="N24" s="7" t="s">
        <v>443</v>
      </c>
      <c r="O24" s="1" t="s">
        <v>59</v>
      </c>
      <c r="Q24" s="3"/>
      <c r="R24" s="3"/>
      <c r="S24" s="3"/>
    </row>
    <row r="25" spans="1:19" ht="16.5" customHeight="1">
      <c r="A25" s="16">
        <v>43740</v>
      </c>
      <c r="B25" s="7" t="s">
        <v>309</v>
      </c>
      <c r="C25" s="3" t="s">
        <v>29</v>
      </c>
      <c r="D25" s="7" t="s">
        <v>34</v>
      </c>
      <c r="F25" s="9">
        <v>100000</v>
      </c>
      <c r="G25" s="98"/>
      <c r="H25" s="98"/>
      <c r="I25" s="4">
        <f t="shared" si="0"/>
        <v>-263777</v>
      </c>
      <c r="J25" s="7" t="s">
        <v>17</v>
      </c>
      <c r="K25" s="7" t="s">
        <v>20</v>
      </c>
      <c r="L25" s="7" t="s">
        <v>445</v>
      </c>
      <c r="M25" s="7" t="s">
        <v>18</v>
      </c>
      <c r="N25" s="7" t="s">
        <v>443</v>
      </c>
      <c r="O25" s="1" t="s">
        <v>59</v>
      </c>
    </row>
    <row r="26" spans="1:19" ht="16.5" customHeight="1">
      <c r="A26" s="16">
        <v>43740</v>
      </c>
      <c r="B26" s="7" t="s">
        <v>408</v>
      </c>
      <c r="C26" s="7" t="s">
        <v>15</v>
      </c>
      <c r="D26" s="7" t="s">
        <v>34</v>
      </c>
      <c r="F26" s="9">
        <v>51300</v>
      </c>
      <c r="G26" s="98"/>
      <c r="H26" s="98"/>
      <c r="I26" s="4">
        <f t="shared" si="0"/>
        <v>-315077</v>
      </c>
      <c r="J26" s="7" t="s">
        <v>17</v>
      </c>
      <c r="K26" s="7" t="s">
        <v>19</v>
      </c>
      <c r="L26" s="7" t="s">
        <v>445</v>
      </c>
      <c r="M26" s="7" t="s">
        <v>18</v>
      </c>
      <c r="N26" s="7" t="s">
        <v>443</v>
      </c>
      <c r="O26" s="7" t="s">
        <v>36</v>
      </c>
    </row>
    <row r="27" spans="1:19" ht="16.5" customHeight="1">
      <c r="A27" s="16">
        <v>43740</v>
      </c>
      <c r="B27" s="7" t="s">
        <v>387</v>
      </c>
      <c r="C27" s="7" t="s">
        <v>90</v>
      </c>
      <c r="D27" s="7" t="s">
        <v>34</v>
      </c>
      <c r="F27" s="9">
        <v>20000</v>
      </c>
      <c r="G27" s="98"/>
      <c r="H27" s="98"/>
      <c r="I27" s="4">
        <f t="shared" si="0"/>
        <v>-335077</v>
      </c>
      <c r="J27" s="7" t="s">
        <v>17</v>
      </c>
      <c r="K27" s="7" t="s">
        <v>20</v>
      </c>
      <c r="L27" s="1" t="s">
        <v>444</v>
      </c>
      <c r="M27" s="7" t="s">
        <v>18</v>
      </c>
      <c r="N27" s="7" t="s">
        <v>442</v>
      </c>
      <c r="O27" s="1" t="s">
        <v>59</v>
      </c>
      <c r="P27" s="7" t="s">
        <v>463</v>
      </c>
    </row>
    <row r="28" spans="1:19" ht="16.5" customHeight="1">
      <c r="A28" s="16">
        <v>43740</v>
      </c>
      <c r="B28" s="7" t="s">
        <v>420</v>
      </c>
      <c r="C28" s="7" t="s">
        <v>90</v>
      </c>
      <c r="D28" s="7" t="s">
        <v>34</v>
      </c>
      <c r="F28" s="9">
        <v>30000</v>
      </c>
      <c r="G28" s="98"/>
      <c r="H28" s="98"/>
      <c r="I28" s="4">
        <f t="shared" si="0"/>
        <v>-365077</v>
      </c>
      <c r="J28" s="7" t="s">
        <v>17</v>
      </c>
      <c r="K28" s="7" t="s">
        <v>19</v>
      </c>
      <c r="L28" s="1" t="s">
        <v>444</v>
      </c>
      <c r="M28" s="7" t="s">
        <v>18</v>
      </c>
      <c r="N28" s="7" t="s">
        <v>442</v>
      </c>
      <c r="O28" s="7" t="s">
        <v>36</v>
      </c>
      <c r="P28" s="7" t="s">
        <v>463</v>
      </c>
    </row>
    <row r="29" spans="1:19" ht="16.5" customHeight="1">
      <c r="A29" s="16">
        <v>43740</v>
      </c>
      <c r="B29" s="7" t="s">
        <v>409</v>
      </c>
      <c r="C29" s="7" t="s">
        <v>15</v>
      </c>
      <c r="D29" s="7" t="s">
        <v>84</v>
      </c>
      <c r="F29" s="9">
        <v>1500</v>
      </c>
      <c r="G29" s="98"/>
      <c r="H29" s="98"/>
      <c r="I29" s="4">
        <f t="shared" si="0"/>
        <v>-366577</v>
      </c>
      <c r="J29" s="7" t="s">
        <v>17</v>
      </c>
      <c r="K29" s="7" t="s">
        <v>19</v>
      </c>
      <c r="L29" s="7" t="s">
        <v>445</v>
      </c>
      <c r="M29" s="7" t="s">
        <v>18</v>
      </c>
      <c r="N29" s="7" t="s">
        <v>443</v>
      </c>
      <c r="O29" s="7" t="s">
        <v>36</v>
      </c>
    </row>
    <row r="30" spans="1:19" ht="16.5" customHeight="1">
      <c r="A30" s="16">
        <v>43740</v>
      </c>
      <c r="B30" s="7" t="s">
        <v>175</v>
      </c>
      <c r="C30" s="7" t="s">
        <v>90</v>
      </c>
      <c r="D30" s="10" t="s">
        <v>87</v>
      </c>
      <c r="F30" s="9">
        <v>90000</v>
      </c>
      <c r="G30" s="98"/>
      <c r="H30" s="98"/>
      <c r="I30" s="4">
        <f t="shared" si="0"/>
        <v>-456577</v>
      </c>
      <c r="J30" s="1" t="s">
        <v>88</v>
      </c>
      <c r="K30" s="7" t="s">
        <v>19</v>
      </c>
      <c r="L30" s="1" t="s">
        <v>444</v>
      </c>
      <c r="M30" s="7" t="s">
        <v>18</v>
      </c>
      <c r="N30" s="7" t="s">
        <v>442</v>
      </c>
      <c r="O30" s="7" t="s">
        <v>36</v>
      </c>
      <c r="P30" s="7" t="s">
        <v>463</v>
      </c>
    </row>
    <row r="31" spans="1:19" ht="16.5" customHeight="1">
      <c r="A31" s="16">
        <v>43740</v>
      </c>
      <c r="B31" s="7" t="s">
        <v>176</v>
      </c>
      <c r="C31" s="7" t="s">
        <v>90</v>
      </c>
      <c r="D31" s="10" t="s">
        <v>87</v>
      </c>
      <c r="F31" s="9">
        <v>60000</v>
      </c>
      <c r="G31" s="98"/>
      <c r="H31" s="98"/>
      <c r="I31" s="4">
        <f t="shared" si="0"/>
        <v>-516577</v>
      </c>
      <c r="J31" s="1" t="s">
        <v>88</v>
      </c>
      <c r="K31" s="7" t="s">
        <v>20</v>
      </c>
      <c r="L31" s="1" t="s">
        <v>444</v>
      </c>
      <c r="M31" s="7" t="s">
        <v>18</v>
      </c>
      <c r="N31" s="7" t="s">
        <v>442</v>
      </c>
      <c r="O31" s="1" t="s">
        <v>59</v>
      </c>
      <c r="P31" s="7" t="s">
        <v>463</v>
      </c>
    </row>
    <row r="32" spans="1:19" ht="16.5" customHeight="1">
      <c r="A32" s="16">
        <v>43740</v>
      </c>
      <c r="B32" s="1" t="s">
        <v>386</v>
      </c>
      <c r="C32" s="1" t="s">
        <v>33</v>
      </c>
      <c r="D32" s="1" t="s">
        <v>87</v>
      </c>
      <c r="E32" s="2"/>
      <c r="F32" s="2">
        <v>1000</v>
      </c>
      <c r="G32" s="100"/>
      <c r="H32" s="100"/>
      <c r="I32" s="4">
        <f t="shared" si="0"/>
        <v>-517577</v>
      </c>
      <c r="J32" s="1" t="s">
        <v>106</v>
      </c>
      <c r="K32" s="1" t="s">
        <v>20</v>
      </c>
      <c r="L32" s="1" t="s">
        <v>444</v>
      </c>
      <c r="M32" s="7" t="s">
        <v>18</v>
      </c>
      <c r="N32" s="7" t="s">
        <v>443</v>
      </c>
      <c r="O32" s="1" t="s">
        <v>59</v>
      </c>
    </row>
    <row r="33" spans="1:19" ht="16.5" customHeight="1">
      <c r="A33" s="16">
        <v>43740</v>
      </c>
      <c r="B33" s="8" t="s">
        <v>391</v>
      </c>
      <c r="C33" s="3" t="s">
        <v>33</v>
      </c>
      <c r="D33" s="1" t="s">
        <v>87</v>
      </c>
      <c r="F33" s="9">
        <v>250000</v>
      </c>
      <c r="G33" s="98"/>
      <c r="H33" s="98"/>
      <c r="I33" s="4">
        <f t="shared" si="0"/>
        <v>-767577</v>
      </c>
      <c r="J33" s="26" t="s">
        <v>173</v>
      </c>
      <c r="K33" s="7">
        <v>3643178</v>
      </c>
      <c r="L33" s="7" t="s">
        <v>446</v>
      </c>
      <c r="M33" s="7" t="s">
        <v>18</v>
      </c>
      <c r="N33" s="7" t="s">
        <v>442</v>
      </c>
      <c r="O33" s="7" t="s">
        <v>36</v>
      </c>
      <c r="P33" s="7" t="s">
        <v>454</v>
      </c>
    </row>
    <row r="34" spans="1:19" ht="16.5" customHeight="1">
      <c r="A34" s="16">
        <v>43740</v>
      </c>
      <c r="B34" s="6" t="s">
        <v>177</v>
      </c>
      <c r="C34" s="3" t="s">
        <v>25</v>
      </c>
      <c r="D34" s="1" t="s">
        <v>84</v>
      </c>
      <c r="F34" s="5">
        <v>3484</v>
      </c>
      <c r="G34" s="99"/>
      <c r="H34" s="99"/>
      <c r="I34" s="4">
        <f t="shared" si="0"/>
        <v>-771061</v>
      </c>
      <c r="J34" s="26" t="s">
        <v>173</v>
      </c>
      <c r="K34" s="7">
        <v>3643178</v>
      </c>
      <c r="L34" s="7" t="s">
        <v>446</v>
      </c>
      <c r="M34" s="7" t="s">
        <v>18</v>
      </c>
      <c r="N34" s="7" t="s">
        <v>442</v>
      </c>
      <c r="O34" s="7" t="s">
        <v>36</v>
      </c>
      <c r="P34" s="7" t="s">
        <v>452</v>
      </c>
    </row>
    <row r="35" spans="1:19" ht="16.5" customHeight="1">
      <c r="A35" s="16">
        <v>43740</v>
      </c>
      <c r="B35" s="3" t="s">
        <v>355</v>
      </c>
      <c r="C35" s="1" t="s">
        <v>115</v>
      </c>
      <c r="D35" s="1" t="s">
        <v>34</v>
      </c>
      <c r="E35" s="5"/>
      <c r="F35" s="5">
        <v>3000</v>
      </c>
      <c r="G35" s="99"/>
      <c r="H35" s="99"/>
      <c r="I35" s="4">
        <f t="shared" si="0"/>
        <v>-774061</v>
      </c>
      <c r="J35" s="7" t="s">
        <v>179</v>
      </c>
      <c r="K35" s="5" t="s">
        <v>20</v>
      </c>
      <c r="L35" s="1" t="s">
        <v>444</v>
      </c>
      <c r="M35" s="7" t="s">
        <v>18</v>
      </c>
      <c r="N35" s="7" t="s">
        <v>443</v>
      </c>
      <c r="O35" s="1" t="s">
        <v>59</v>
      </c>
      <c r="P35" s="3"/>
      <c r="R35" s="3"/>
      <c r="S35" s="3"/>
    </row>
    <row r="36" spans="1:19" ht="16.5" customHeight="1">
      <c r="A36" s="16">
        <v>43741</v>
      </c>
      <c r="B36" s="1" t="s">
        <v>386</v>
      </c>
      <c r="C36" s="1" t="s">
        <v>33</v>
      </c>
      <c r="D36" s="1" t="s">
        <v>87</v>
      </c>
      <c r="E36" s="2"/>
      <c r="F36" s="2">
        <v>1000</v>
      </c>
      <c r="G36" s="100"/>
      <c r="H36" s="100"/>
      <c r="I36" s="4">
        <f t="shared" si="0"/>
        <v>-775061</v>
      </c>
      <c r="J36" s="1" t="s">
        <v>106</v>
      </c>
      <c r="K36" s="1" t="s">
        <v>20</v>
      </c>
      <c r="L36" s="1" t="s">
        <v>444</v>
      </c>
      <c r="M36" s="7" t="s">
        <v>18</v>
      </c>
      <c r="N36" s="7" t="s">
        <v>443</v>
      </c>
      <c r="O36" s="1" t="s">
        <v>59</v>
      </c>
    </row>
    <row r="37" spans="1:19" s="21" customFormat="1" ht="16.5" customHeight="1">
      <c r="A37" s="16">
        <v>43741</v>
      </c>
      <c r="B37" s="1" t="s">
        <v>356</v>
      </c>
      <c r="C37" s="1" t="s">
        <v>115</v>
      </c>
      <c r="D37" s="1" t="s">
        <v>87</v>
      </c>
      <c r="E37" s="2"/>
      <c r="F37" s="2">
        <v>1000</v>
      </c>
      <c r="G37" s="100"/>
      <c r="H37" s="100"/>
      <c r="I37" s="4">
        <f t="shared" si="0"/>
        <v>-776061</v>
      </c>
      <c r="J37" s="1" t="s">
        <v>106</v>
      </c>
      <c r="K37" s="1" t="s">
        <v>20</v>
      </c>
      <c r="L37" s="1" t="s">
        <v>444</v>
      </c>
      <c r="M37" s="7" t="s">
        <v>18</v>
      </c>
      <c r="N37" s="7" t="s">
        <v>443</v>
      </c>
      <c r="O37" s="1" t="s">
        <v>59</v>
      </c>
      <c r="P37" s="7"/>
      <c r="R37" s="7"/>
      <c r="S37" s="7"/>
    </row>
    <row r="38" spans="1:19" ht="16.5" customHeight="1">
      <c r="A38" s="16">
        <v>43741</v>
      </c>
      <c r="B38" s="3" t="s">
        <v>468</v>
      </c>
      <c r="C38" s="3" t="s">
        <v>122</v>
      </c>
      <c r="D38" s="3" t="s">
        <v>84</v>
      </c>
      <c r="E38" s="5"/>
      <c r="F38" s="5">
        <v>12700</v>
      </c>
      <c r="G38" s="99"/>
      <c r="H38" s="99"/>
      <c r="I38" s="4">
        <f t="shared" si="0"/>
        <v>-788761</v>
      </c>
      <c r="J38" s="1" t="s">
        <v>44</v>
      </c>
      <c r="K38" s="5" t="s">
        <v>63</v>
      </c>
      <c r="L38" s="7" t="s">
        <v>445</v>
      </c>
      <c r="M38" s="7" t="s">
        <v>18</v>
      </c>
      <c r="N38" s="7" t="s">
        <v>442</v>
      </c>
      <c r="O38" s="7" t="s">
        <v>36</v>
      </c>
      <c r="P38" s="7" t="s">
        <v>459</v>
      </c>
    </row>
    <row r="39" spans="1:19" ht="16.5" customHeight="1">
      <c r="A39" s="16">
        <v>43741</v>
      </c>
      <c r="B39" s="8" t="s">
        <v>181</v>
      </c>
      <c r="C39" s="3" t="s">
        <v>33</v>
      </c>
      <c r="D39" s="1" t="s">
        <v>87</v>
      </c>
      <c r="F39" s="9">
        <v>280000</v>
      </c>
      <c r="G39" s="98"/>
      <c r="H39" s="98"/>
      <c r="I39" s="4">
        <f t="shared" si="0"/>
        <v>-1068761</v>
      </c>
      <c r="J39" s="26" t="s">
        <v>173</v>
      </c>
      <c r="K39" s="7">
        <v>3643179</v>
      </c>
      <c r="L39" s="7" t="s">
        <v>446</v>
      </c>
      <c r="M39" s="7" t="s">
        <v>18</v>
      </c>
      <c r="N39" s="7" t="s">
        <v>442</v>
      </c>
      <c r="O39" s="7" t="s">
        <v>36</v>
      </c>
      <c r="P39" s="7" t="s">
        <v>454</v>
      </c>
    </row>
    <row r="40" spans="1:19" ht="16.5" customHeight="1">
      <c r="A40" s="16">
        <v>43741</v>
      </c>
      <c r="B40" s="6" t="s">
        <v>182</v>
      </c>
      <c r="C40" s="3" t="s">
        <v>25</v>
      </c>
      <c r="D40" s="1" t="s">
        <v>84</v>
      </c>
      <c r="F40" s="5">
        <v>3484</v>
      </c>
      <c r="G40" s="99"/>
      <c r="H40" s="99"/>
      <c r="I40" s="4">
        <f t="shared" si="0"/>
        <v>-1072245</v>
      </c>
      <c r="J40" s="26" t="s">
        <v>173</v>
      </c>
      <c r="K40" s="7">
        <v>3643179</v>
      </c>
      <c r="L40" s="7" t="s">
        <v>446</v>
      </c>
      <c r="M40" s="7" t="s">
        <v>18</v>
      </c>
      <c r="N40" s="7" t="s">
        <v>442</v>
      </c>
      <c r="O40" s="7" t="s">
        <v>36</v>
      </c>
      <c r="P40" s="7" t="s">
        <v>452</v>
      </c>
    </row>
    <row r="41" spans="1:19" ht="16.5" customHeight="1">
      <c r="A41" s="16">
        <v>43741</v>
      </c>
      <c r="B41" s="6" t="s">
        <v>183</v>
      </c>
      <c r="C41" s="3" t="s">
        <v>122</v>
      </c>
      <c r="D41" s="1" t="s">
        <v>84</v>
      </c>
      <c r="F41" s="5">
        <v>500000</v>
      </c>
      <c r="G41" s="99"/>
      <c r="H41" s="99"/>
      <c r="I41" s="4">
        <f t="shared" si="0"/>
        <v>-1572245</v>
      </c>
      <c r="J41" s="26" t="s">
        <v>173</v>
      </c>
      <c r="K41" s="7" t="s">
        <v>184</v>
      </c>
      <c r="L41" s="7" t="s">
        <v>446</v>
      </c>
      <c r="M41" s="7" t="s">
        <v>18</v>
      </c>
      <c r="N41" s="7" t="s">
        <v>442</v>
      </c>
      <c r="O41" s="7" t="s">
        <v>36</v>
      </c>
      <c r="P41" s="7" t="s">
        <v>460</v>
      </c>
    </row>
    <row r="42" spans="1:19" ht="16.5" customHeight="1">
      <c r="A42" s="16">
        <v>43741</v>
      </c>
      <c r="B42" s="3" t="s">
        <v>178</v>
      </c>
      <c r="C42" s="7" t="s">
        <v>90</v>
      </c>
      <c r="D42" s="3" t="s">
        <v>38</v>
      </c>
      <c r="E42" s="5"/>
      <c r="F42" s="5">
        <v>10000</v>
      </c>
      <c r="G42" s="99"/>
      <c r="H42" s="99"/>
      <c r="I42" s="4">
        <f t="shared" si="0"/>
        <v>-1582245</v>
      </c>
      <c r="J42" s="7" t="s">
        <v>179</v>
      </c>
      <c r="K42" s="5" t="s">
        <v>20</v>
      </c>
      <c r="L42" s="1" t="s">
        <v>444</v>
      </c>
      <c r="M42" s="7" t="s">
        <v>18</v>
      </c>
      <c r="N42" s="7" t="s">
        <v>442</v>
      </c>
      <c r="O42" s="1" t="s">
        <v>59</v>
      </c>
      <c r="P42" s="7" t="s">
        <v>463</v>
      </c>
      <c r="Q42" s="3"/>
      <c r="R42" s="3"/>
      <c r="S42" s="3"/>
    </row>
    <row r="43" spans="1:19" ht="16.5" customHeight="1">
      <c r="A43" s="16">
        <v>43741</v>
      </c>
      <c r="B43" s="3" t="s">
        <v>180</v>
      </c>
      <c r="C43" s="7" t="s">
        <v>90</v>
      </c>
      <c r="D43" s="3" t="s">
        <v>38</v>
      </c>
      <c r="E43" s="5"/>
      <c r="F43" s="5">
        <v>30000</v>
      </c>
      <c r="G43" s="99"/>
      <c r="H43" s="99"/>
      <c r="I43" s="4">
        <f t="shared" si="0"/>
        <v>-1612245</v>
      </c>
      <c r="J43" s="7" t="s">
        <v>179</v>
      </c>
      <c r="K43" s="5" t="s">
        <v>22</v>
      </c>
      <c r="L43" s="1" t="s">
        <v>444</v>
      </c>
      <c r="M43" s="7" t="s">
        <v>18</v>
      </c>
      <c r="N43" s="7" t="s">
        <v>442</v>
      </c>
      <c r="O43" s="7" t="s">
        <v>36</v>
      </c>
      <c r="P43" s="7" t="s">
        <v>463</v>
      </c>
      <c r="Q43" s="3"/>
      <c r="R43" s="3"/>
      <c r="S43" s="3"/>
    </row>
    <row r="44" spans="1:19" ht="16.5" customHeight="1">
      <c r="A44" s="16">
        <v>43742</v>
      </c>
      <c r="B44" s="1" t="s">
        <v>386</v>
      </c>
      <c r="C44" s="1" t="s">
        <v>33</v>
      </c>
      <c r="D44" s="1" t="s">
        <v>87</v>
      </c>
      <c r="E44" s="2"/>
      <c r="F44" s="2">
        <v>1000</v>
      </c>
      <c r="G44" s="100"/>
      <c r="H44" s="100"/>
      <c r="I44" s="4">
        <f t="shared" si="0"/>
        <v>-1613245</v>
      </c>
      <c r="J44" s="1" t="s">
        <v>106</v>
      </c>
      <c r="K44" s="1" t="s">
        <v>20</v>
      </c>
      <c r="L44" s="1" t="s">
        <v>444</v>
      </c>
      <c r="M44" s="7" t="s">
        <v>18</v>
      </c>
      <c r="N44" s="7" t="s">
        <v>443</v>
      </c>
      <c r="O44" s="1" t="s">
        <v>59</v>
      </c>
    </row>
    <row r="45" spans="1:19" ht="16.5" customHeight="1">
      <c r="A45" s="16">
        <v>43742</v>
      </c>
      <c r="B45" s="1" t="s">
        <v>321</v>
      </c>
      <c r="C45" s="3" t="s">
        <v>23</v>
      </c>
      <c r="D45" s="1" t="s">
        <v>84</v>
      </c>
      <c r="E45" s="2"/>
      <c r="F45" s="2">
        <v>2500</v>
      </c>
      <c r="G45" s="100"/>
      <c r="H45" s="100"/>
      <c r="I45" s="4">
        <f t="shared" si="0"/>
        <v>-1615745</v>
      </c>
      <c r="J45" s="1" t="s">
        <v>106</v>
      </c>
      <c r="K45" s="1" t="s">
        <v>19</v>
      </c>
      <c r="L45" s="1" t="s">
        <v>444</v>
      </c>
      <c r="M45" s="7" t="s">
        <v>18</v>
      </c>
      <c r="N45" s="7" t="s">
        <v>442</v>
      </c>
      <c r="O45" s="7" t="s">
        <v>36</v>
      </c>
    </row>
    <row r="46" spans="1:19" ht="16.5" customHeight="1">
      <c r="A46" s="16">
        <v>43742</v>
      </c>
      <c r="B46" s="7" t="s">
        <v>113</v>
      </c>
      <c r="C46" s="7" t="s">
        <v>15</v>
      </c>
      <c r="D46" s="7" t="s">
        <v>87</v>
      </c>
      <c r="F46" s="9">
        <v>12000</v>
      </c>
      <c r="G46" s="98"/>
      <c r="H46" s="98"/>
      <c r="I46" s="4">
        <f t="shared" si="0"/>
        <v>-1627745</v>
      </c>
      <c r="J46" s="7" t="s">
        <v>112</v>
      </c>
      <c r="K46" s="7" t="s">
        <v>114</v>
      </c>
      <c r="L46" s="7" t="s">
        <v>445</v>
      </c>
      <c r="M46" s="7" t="s">
        <v>18</v>
      </c>
      <c r="N46" s="7" t="s">
        <v>442</v>
      </c>
      <c r="O46" s="7" t="s">
        <v>36</v>
      </c>
      <c r="P46" s="7" t="s">
        <v>462</v>
      </c>
    </row>
    <row r="47" spans="1:19" ht="16.5" customHeight="1">
      <c r="A47" s="16">
        <v>43742</v>
      </c>
      <c r="B47" s="7" t="s">
        <v>410</v>
      </c>
      <c r="C47" s="7" t="s">
        <v>15</v>
      </c>
      <c r="D47" s="3" t="s">
        <v>87</v>
      </c>
      <c r="F47" s="9">
        <v>9000</v>
      </c>
      <c r="G47" s="98"/>
      <c r="H47" s="98"/>
      <c r="I47" s="4">
        <f t="shared" si="0"/>
        <v>-1636745</v>
      </c>
      <c r="J47" s="1" t="s">
        <v>139</v>
      </c>
      <c r="K47" s="17" t="s">
        <v>149</v>
      </c>
      <c r="L47" s="7" t="s">
        <v>445</v>
      </c>
      <c r="M47" s="7" t="s">
        <v>18</v>
      </c>
      <c r="N47" s="7" t="s">
        <v>442</v>
      </c>
      <c r="O47" s="1" t="s">
        <v>36</v>
      </c>
      <c r="P47" s="7" t="s">
        <v>462</v>
      </c>
    </row>
    <row r="48" spans="1:19" ht="16.5" customHeight="1">
      <c r="A48" s="16">
        <v>43742</v>
      </c>
      <c r="B48" s="7" t="s">
        <v>357</v>
      </c>
      <c r="C48" s="1" t="s">
        <v>115</v>
      </c>
      <c r="D48" s="1" t="s">
        <v>87</v>
      </c>
      <c r="F48" s="9">
        <v>5000</v>
      </c>
      <c r="G48" s="98"/>
      <c r="H48" s="98"/>
      <c r="I48" s="4">
        <f t="shared" si="0"/>
        <v>-1641745</v>
      </c>
      <c r="J48" s="1" t="s">
        <v>139</v>
      </c>
      <c r="K48" s="17" t="s">
        <v>21</v>
      </c>
      <c r="L48" s="1" t="s">
        <v>444</v>
      </c>
      <c r="M48" s="7" t="s">
        <v>18</v>
      </c>
      <c r="N48" s="7" t="s">
        <v>443</v>
      </c>
      <c r="O48" s="1" t="s">
        <v>59</v>
      </c>
    </row>
    <row r="49" spans="1:19" ht="16.5" customHeight="1">
      <c r="A49" s="16">
        <v>43742</v>
      </c>
      <c r="B49" s="6" t="s">
        <v>185</v>
      </c>
      <c r="C49" s="3" t="s">
        <v>25</v>
      </c>
      <c r="D49" s="1" t="s">
        <v>84</v>
      </c>
      <c r="F49" s="5">
        <v>2152</v>
      </c>
      <c r="G49" s="99"/>
      <c r="H49" s="99"/>
      <c r="I49" s="4">
        <f t="shared" si="0"/>
        <v>-1643897</v>
      </c>
      <c r="J49" s="26" t="s">
        <v>173</v>
      </c>
      <c r="K49" s="1" t="s">
        <v>174</v>
      </c>
      <c r="L49" s="7" t="s">
        <v>445</v>
      </c>
      <c r="M49" s="7" t="s">
        <v>18</v>
      </c>
      <c r="N49" s="7" t="s">
        <v>442</v>
      </c>
      <c r="O49" s="7" t="s">
        <v>36</v>
      </c>
      <c r="P49" s="7" t="s">
        <v>452</v>
      </c>
    </row>
    <row r="50" spans="1:19" ht="16.5" customHeight="1">
      <c r="A50" s="16">
        <v>43743</v>
      </c>
      <c r="B50" s="7" t="s">
        <v>331</v>
      </c>
      <c r="C50" s="1" t="s">
        <v>115</v>
      </c>
      <c r="D50" s="1" t="s">
        <v>87</v>
      </c>
      <c r="F50" s="9">
        <v>5000</v>
      </c>
      <c r="G50" s="98"/>
      <c r="H50" s="98"/>
      <c r="I50" s="4">
        <f t="shared" si="0"/>
        <v>-1648897</v>
      </c>
      <c r="J50" s="7" t="s">
        <v>112</v>
      </c>
      <c r="K50" s="7" t="s">
        <v>21</v>
      </c>
      <c r="L50" s="1" t="s">
        <v>444</v>
      </c>
      <c r="M50" s="7" t="s">
        <v>18</v>
      </c>
      <c r="N50" s="7" t="s">
        <v>443</v>
      </c>
      <c r="O50" s="1" t="s">
        <v>59</v>
      </c>
    </row>
    <row r="51" spans="1:19" ht="16.5" customHeight="1">
      <c r="A51" s="16">
        <v>43743</v>
      </c>
      <c r="B51" s="7" t="s">
        <v>332</v>
      </c>
      <c r="C51" s="1" t="s">
        <v>115</v>
      </c>
      <c r="D51" s="1" t="s">
        <v>87</v>
      </c>
      <c r="F51" s="9">
        <v>2000</v>
      </c>
      <c r="G51" s="98"/>
      <c r="H51" s="98"/>
      <c r="I51" s="4">
        <f t="shared" si="0"/>
        <v>-1650897</v>
      </c>
      <c r="J51" s="7" t="s">
        <v>112</v>
      </c>
      <c r="K51" s="7" t="s">
        <v>21</v>
      </c>
      <c r="L51" s="1" t="s">
        <v>444</v>
      </c>
      <c r="M51" s="7" t="s">
        <v>18</v>
      </c>
      <c r="N51" s="7" t="s">
        <v>443</v>
      </c>
      <c r="O51" s="1" t="s">
        <v>59</v>
      </c>
    </row>
    <row r="52" spans="1:19" ht="16.5" customHeight="1">
      <c r="A52" s="16">
        <v>43743</v>
      </c>
      <c r="B52" s="7" t="s">
        <v>333</v>
      </c>
      <c r="C52" s="1" t="s">
        <v>115</v>
      </c>
      <c r="D52" s="1" t="s">
        <v>87</v>
      </c>
      <c r="F52" s="9">
        <v>13000</v>
      </c>
      <c r="G52" s="98"/>
      <c r="H52" s="98"/>
      <c r="I52" s="4">
        <f t="shared" si="0"/>
        <v>-1663897</v>
      </c>
      <c r="J52" s="1" t="s">
        <v>139</v>
      </c>
      <c r="K52" s="17" t="s">
        <v>21</v>
      </c>
      <c r="L52" s="1" t="s">
        <v>444</v>
      </c>
      <c r="M52" s="7" t="s">
        <v>18</v>
      </c>
      <c r="N52" s="7" t="s">
        <v>443</v>
      </c>
      <c r="O52" s="1" t="s">
        <v>59</v>
      </c>
    </row>
    <row r="53" spans="1:19" ht="16.5" customHeight="1">
      <c r="A53" s="16">
        <v>43743</v>
      </c>
      <c r="B53" s="3" t="s">
        <v>280</v>
      </c>
      <c r="C53" s="3" t="s">
        <v>90</v>
      </c>
      <c r="D53" s="3" t="s">
        <v>38</v>
      </c>
      <c r="E53" s="5"/>
      <c r="F53" s="5">
        <v>20000</v>
      </c>
      <c r="G53" s="99"/>
      <c r="H53" s="99"/>
      <c r="I53" s="4">
        <f t="shared" si="0"/>
        <v>-1683897</v>
      </c>
      <c r="J53" s="7" t="s">
        <v>179</v>
      </c>
      <c r="K53" s="5" t="s">
        <v>20</v>
      </c>
      <c r="L53" s="1" t="s">
        <v>444</v>
      </c>
      <c r="M53" s="7" t="s">
        <v>18</v>
      </c>
      <c r="N53" s="7" t="s">
        <v>442</v>
      </c>
      <c r="O53" s="1" t="s">
        <v>59</v>
      </c>
      <c r="P53" s="7" t="s">
        <v>463</v>
      </c>
      <c r="Q53" s="3"/>
      <c r="R53" s="3"/>
      <c r="S53" s="3"/>
    </row>
    <row r="54" spans="1:19" ht="16.5" customHeight="1">
      <c r="A54" s="16">
        <v>43743</v>
      </c>
      <c r="B54" s="3" t="s">
        <v>407</v>
      </c>
      <c r="C54" s="3" t="s">
        <v>90</v>
      </c>
      <c r="D54" s="3" t="s">
        <v>38</v>
      </c>
      <c r="E54" s="5"/>
      <c r="F54" s="5">
        <v>30000</v>
      </c>
      <c r="G54" s="99"/>
      <c r="H54" s="99"/>
      <c r="I54" s="4">
        <f t="shared" si="0"/>
        <v>-1713897</v>
      </c>
      <c r="J54" s="7" t="s">
        <v>179</v>
      </c>
      <c r="K54" s="5" t="s">
        <v>22</v>
      </c>
      <c r="L54" s="1" t="s">
        <v>444</v>
      </c>
      <c r="M54" s="7" t="s">
        <v>18</v>
      </c>
      <c r="N54" s="7" t="s">
        <v>442</v>
      </c>
      <c r="O54" s="7" t="s">
        <v>36</v>
      </c>
      <c r="P54" s="7" t="s">
        <v>463</v>
      </c>
      <c r="Q54" s="3"/>
      <c r="R54" s="3"/>
      <c r="S54" s="3"/>
    </row>
    <row r="55" spans="1:19" ht="16.5" customHeight="1">
      <c r="A55" s="16">
        <v>43744</v>
      </c>
      <c r="B55" s="7" t="s">
        <v>419</v>
      </c>
      <c r="C55" s="7" t="s">
        <v>15</v>
      </c>
      <c r="D55" s="7" t="s">
        <v>34</v>
      </c>
      <c r="F55" s="9">
        <v>24000</v>
      </c>
      <c r="G55" s="98"/>
      <c r="H55" s="98"/>
      <c r="I55" s="4">
        <f t="shared" si="0"/>
        <v>-1737897</v>
      </c>
      <c r="J55" s="7" t="s">
        <v>17</v>
      </c>
      <c r="K55" s="7" t="s">
        <v>19</v>
      </c>
      <c r="L55" s="7" t="s">
        <v>445</v>
      </c>
      <c r="M55" s="7" t="s">
        <v>18</v>
      </c>
      <c r="N55" s="7" t="s">
        <v>442</v>
      </c>
      <c r="O55" s="1" t="s">
        <v>59</v>
      </c>
      <c r="P55" s="7" t="s">
        <v>462</v>
      </c>
    </row>
    <row r="56" spans="1:19" ht="16.5" customHeight="1">
      <c r="A56" s="16">
        <v>43744</v>
      </c>
      <c r="B56" s="7" t="s">
        <v>334</v>
      </c>
      <c r="C56" s="1" t="s">
        <v>115</v>
      </c>
      <c r="D56" s="1" t="s">
        <v>87</v>
      </c>
      <c r="F56" s="9">
        <v>2000</v>
      </c>
      <c r="G56" s="98"/>
      <c r="H56" s="98"/>
      <c r="I56" s="4">
        <f t="shared" si="0"/>
        <v>-1739897</v>
      </c>
      <c r="J56" s="7" t="s">
        <v>112</v>
      </c>
      <c r="K56" s="7" t="s">
        <v>21</v>
      </c>
      <c r="L56" s="1" t="s">
        <v>444</v>
      </c>
      <c r="M56" s="7" t="s">
        <v>18</v>
      </c>
      <c r="N56" s="7" t="s">
        <v>443</v>
      </c>
      <c r="O56" s="1" t="s">
        <v>59</v>
      </c>
    </row>
    <row r="57" spans="1:19" ht="16.5" customHeight="1">
      <c r="A57" s="16">
        <v>43744</v>
      </c>
      <c r="B57" s="7" t="s">
        <v>335</v>
      </c>
      <c r="C57" s="1" t="s">
        <v>115</v>
      </c>
      <c r="D57" s="1" t="s">
        <v>87</v>
      </c>
      <c r="F57" s="9">
        <v>4000</v>
      </c>
      <c r="G57" s="98"/>
      <c r="H57" s="98"/>
      <c r="I57" s="4">
        <f t="shared" si="0"/>
        <v>-1743897</v>
      </c>
      <c r="J57" s="7" t="s">
        <v>112</v>
      </c>
      <c r="K57" s="7" t="s">
        <v>21</v>
      </c>
      <c r="L57" s="1" t="s">
        <v>444</v>
      </c>
      <c r="M57" s="7" t="s">
        <v>18</v>
      </c>
      <c r="N57" s="7" t="s">
        <v>443</v>
      </c>
      <c r="O57" s="1" t="s">
        <v>59</v>
      </c>
    </row>
    <row r="58" spans="1:19" ht="16.5" customHeight="1">
      <c r="A58" s="16">
        <v>43744</v>
      </c>
      <c r="B58" s="7" t="s">
        <v>418</v>
      </c>
      <c r="C58" s="7" t="s">
        <v>90</v>
      </c>
      <c r="D58" s="3" t="s">
        <v>87</v>
      </c>
      <c r="F58" s="9">
        <v>45000</v>
      </c>
      <c r="G58" s="98"/>
      <c r="H58" s="98"/>
      <c r="I58" s="4">
        <f t="shared" si="0"/>
        <v>-1788897</v>
      </c>
      <c r="J58" s="1" t="s">
        <v>139</v>
      </c>
      <c r="K58" s="17" t="s">
        <v>150</v>
      </c>
      <c r="L58" s="1" t="s">
        <v>444</v>
      </c>
      <c r="M58" s="7" t="s">
        <v>18</v>
      </c>
      <c r="N58" s="7" t="s">
        <v>442</v>
      </c>
      <c r="O58" s="1" t="s">
        <v>59</v>
      </c>
      <c r="P58" s="7" t="s">
        <v>463</v>
      </c>
    </row>
    <row r="59" spans="1:19" ht="16.5" customHeight="1">
      <c r="A59" s="16">
        <v>43744</v>
      </c>
      <c r="B59" s="3" t="s">
        <v>186</v>
      </c>
      <c r="C59" s="7" t="s">
        <v>90</v>
      </c>
      <c r="D59" s="3" t="s">
        <v>38</v>
      </c>
      <c r="E59" s="5"/>
      <c r="F59" s="5">
        <v>15000</v>
      </c>
      <c r="G59" s="99"/>
      <c r="H59" s="99"/>
      <c r="I59" s="4">
        <f t="shared" si="0"/>
        <v>-1803897</v>
      </c>
      <c r="J59" s="7" t="s">
        <v>179</v>
      </c>
      <c r="K59" s="5" t="s">
        <v>22</v>
      </c>
      <c r="L59" s="1" t="s">
        <v>444</v>
      </c>
      <c r="M59" s="7" t="s">
        <v>18</v>
      </c>
      <c r="N59" s="7" t="s">
        <v>442</v>
      </c>
      <c r="O59" s="7" t="s">
        <v>36</v>
      </c>
      <c r="P59" s="7" t="s">
        <v>463</v>
      </c>
      <c r="Q59" s="3"/>
      <c r="R59" s="3"/>
      <c r="S59" s="3"/>
    </row>
    <row r="60" spans="1:19" ht="16.5" customHeight="1">
      <c r="A60" s="16">
        <v>43744</v>
      </c>
      <c r="B60" s="3" t="s">
        <v>187</v>
      </c>
      <c r="C60" s="7" t="s">
        <v>90</v>
      </c>
      <c r="D60" s="3" t="s">
        <v>38</v>
      </c>
      <c r="E60" s="5"/>
      <c r="F60" s="5">
        <v>10000</v>
      </c>
      <c r="G60" s="99"/>
      <c r="H60" s="99"/>
      <c r="I60" s="4">
        <f t="shared" si="0"/>
        <v>-1813897</v>
      </c>
      <c r="J60" s="7" t="s">
        <v>179</v>
      </c>
      <c r="K60" s="5" t="s">
        <v>20</v>
      </c>
      <c r="L60" s="1" t="s">
        <v>444</v>
      </c>
      <c r="M60" s="7" t="s">
        <v>18</v>
      </c>
      <c r="N60" s="7" t="s">
        <v>442</v>
      </c>
      <c r="O60" s="1" t="s">
        <v>59</v>
      </c>
      <c r="P60" s="7" t="s">
        <v>463</v>
      </c>
      <c r="Q60" s="3"/>
      <c r="R60" s="3"/>
      <c r="S60" s="3"/>
    </row>
    <row r="61" spans="1:19" ht="16.5" customHeight="1">
      <c r="A61" s="16">
        <v>43745</v>
      </c>
      <c r="B61" s="7" t="s">
        <v>71</v>
      </c>
      <c r="C61" s="7" t="s">
        <v>23</v>
      </c>
      <c r="D61" s="7" t="s">
        <v>84</v>
      </c>
      <c r="E61" s="11"/>
      <c r="F61" s="11">
        <v>17755</v>
      </c>
      <c r="G61" s="101"/>
      <c r="H61" s="101"/>
      <c r="I61" s="4">
        <f t="shared" si="0"/>
        <v>-1831652</v>
      </c>
      <c r="J61" s="7" t="s">
        <v>70</v>
      </c>
      <c r="K61" s="7">
        <v>16</v>
      </c>
      <c r="L61" s="1" t="s">
        <v>444</v>
      </c>
      <c r="M61" s="7" t="s">
        <v>18</v>
      </c>
      <c r="N61" s="7" t="s">
        <v>443</v>
      </c>
      <c r="O61" s="7" t="s">
        <v>36</v>
      </c>
    </row>
    <row r="62" spans="1:19" ht="16.5" customHeight="1">
      <c r="A62" s="16">
        <v>43745</v>
      </c>
      <c r="B62" s="1" t="s">
        <v>65</v>
      </c>
      <c r="C62" s="1" t="s">
        <v>33</v>
      </c>
      <c r="D62" s="1" t="s">
        <v>308</v>
      </c>
      <c r="E62" s="2"/>
      <c r="F62" s="2">
        <v>3000</v>
      </c>
      <c r="G62" s="100"/>
      <c r="H62" s="100"/>
      <c r="I62" s="4">
        <f t="shared" si="0"/>
        <v>-1834652</v>
      </c>
      <c r="J62" s="1" t="s">
        <v>62</v>
      </c>
      <c r="K62" s="1" t="s">
        <v>170</v>
      </c>
      <c r="L62" s="1" t="s">
        <v>444</v>
      </c>
      <c r="M62" s="7" t="s">
        <v>18</v>
      </c>
      <c r="N62" s="7" t="s">
        <v>443</v>
      </c>
      <c r="O62" s="1" t="s">
        <v>59</v>
      </c>
    </row>
    <row r="63" spans="1:19" ht="16.5" customHeight="1">
      <c r="A63" s="16">
        <v>43745</v>
      </c>
      <c r="B63" s="1" t="s">
        <v>66</v>
      </c>
      <c r="C63" s="1" t="s">
        <v>31</v>
      </c>
      <c r="D63" s="1" t="s">
        <v>308</v>
      </c>
      <c r="E63" s="2"/>
      <c r="F63" s="2">
        <v>100000</v>
      </c>
      <c r="G63" s="100"/>
      <c r="H63" s="100"/>
      <c r="I63" s="4">
        <f t="shared" si="0"/>
        <v>-1934652</v>
      </c>
      <c r="J63" s="1" t="s">
        <v>62</v>
      </c>
      <c r="K63" s="1" t="s">
        <v>22</v>
      </c>
      <c r="L63" s="1" t="s">
        <v>444</v>
      </c>
      <c r="M63" s="7" t="s">
        <v>18</v>
      </c>
      <c r="N63" s="7" t="s">
        <v>443</v>
      </c>
      <c r="O63" s="7" t="s">
        <v>36</v>
      </c>
    </row>
    <row r="64" spans="1:19" ht="16.5" customHeight="1">
      <c r="A64" s="16">
        <v>43745</v>
      </c>
      <c r="B64" s="1" t="s">
        <v>107</v>
      </c>
      <c r="C64" s="1" t="s">
        <v>90</v>
      </c>
      <c r="D64" s="1" t="s">
        <v>87</v>
      </c>
      <c r="E64" s="2"/>
      <c r="F64" s="2">
        <v>40000</v>
      </c>
      <c r="G64" s="100"/>
      <c r="H64" s="100"/>
      <c r="I64" s="4">
        <f t="shared" si="0"/>
        <v>-1974652</v>
      </c>
      <c r="J64" s="1" t="s">
        <v>106</v>
      </c>
      <c r="K64" s="1" t="s">
        <v>20</v>
      </c>
      <c r="L64" s="1" t="s">
        <v>444</v>
      </c>
      <c r="M64" s="7" t="s">
        <v>18</v>
      </c>
      <c r="N64" s="7" t="s">
        <v>443</v>
      </c>
      <c r="O64" s="1" t="s">
        <v>59</v>
      </c>
    </row>
    <row r="65" spans="1:19" ht="16.5" customHeight="1">
      <c r="A65" s="16">
        <v>43745</v>
      </c>
      <c r="B65" s="1" t="s">
        <v>336</v>
      </c>
      <c r="C65" s="1" t="s">
        <v>115</v>
      </c>
      <c r="D65" s="1" t="s">
        <v>87</v>
      </c>
      <c r="E65" s="2"/>
      <c r="F65" s="2">
        <v>1800</v>
      </c>
      <c r="G65" s="100"/>
      <c r="H65" s="100"/>
      <c r="I65" s="4">
        <f t="shared" si="0"/>
        <v>-1976452</v>
      </c>
      <c r="J65" s="1" t="s">
        <v>106</v>
      </c>
      <c r="K65" s="1" t="s">
        <v>20</v>
      </c>
      <c r="L65" s="1" t="s">
        <v>444</v>
      </c>
      <c r="M65" s="7" t="s">
        <v>18</v>
      </c>
      <c r="N65" s="7" t="s">
        <v>443</v>
      </c>
      <c r="O65" s="1" t="s">
        <v>59</v>
      </c>
    </row>
    <row r="66" spans="1:19" ht="16.5" customHeight="1">
      <c r="A66" s="16">
        <v>43745</v>
      </c>
      <c r="B66" s="7" t="s">
        <v>337</v>
      </c>
      <c r="C66" s="1" t="s">
        <v>115</v>
      </c>
      <c r="D66" s="1" t="s">
        <v>87</v>
      </c>
      <c r="F66" s="9">
        <v>8000</v>
      </c>
      <c r="G66" s="98"/>
      <c r="H66" s="98"/>
      <c r="I66" s="4">
        <f t="shared" si="0"/>
        <v>-1984452</v>
      </c>
      <c r="J66" s="7" t="s">
        <v>112</v>
      </c>
      <c r="K66" s="7" t="s">
        <v>21</v>
      </c>
      <c r="L66" s="1" t="s">
        <v>444</v>
      </c>
      <c r="M66" s="7" t="s">
        <v>18</v>
      </c>
      <c r="N66" s="7" t="s">
        <v>443</v>
      </c>
      <c r="O66" s="1" t="s">
        <v>59</v>
      </c>
    </row>
    <row r="67" spans="1:19" ht="16.5" customHeight="1">
      <c r="A67" s="16">
        <v>43745</v>
      </c>
      <c r="B67" s="3" t="s">
        <v>401</v>
      </c>
      <c r="C67" s="3" t="s">
        <v>24</v>
      </c>
      <c r="D67" s="3" t="s">
        <v>84</v>
      </c>
      <c r="E67" s="5"/>
      <c r="F67" s="5">
        <v>2000</v>
      </c>
      <c r="G67" s="99"/>
      <c r="H67" s="99"/>
      <c r="I67" s="4">
        <f t="shared" si="0"/>
        <v>-1986452</v>
      </c>
      <c r="J67" s="1" t="s">
        <v>44</v>
      </c>
      <c r="K67" s="1" t="s">
        <v>123</v>
      </c>
      <c r="L67" s="7" t="s">
        <v>444</v>
      </c>
      <c r="M67" s="7" t="s">
        <v>18</v>
      </c>
      <c r="N67" s="7" t="s">
        <v>443</v>
      </c>
      <c r="O67" s="7" t="s">
        <v>36</v>
      </c>
    </row>
    <row r="68" spans="1:19" ht="16.5" customHeight="1">
      <c r="A68" s="16">
        <v>43745</v>
      </c>
      <c r="B68" s="3" t="s">
        <v>397</v>
      </c>
      <c r="C68" s="3" t="s">
        <v>24</v>
      </c>
      <c r="D68" s="3" t="s">
        <v>84</v>
      </c>
      <c r="E68" s="5"/>
      <c r="F68" s="5">
        <v>1800</v>
      </c>
      <c r="G68" s="99"/>
      <c r="H68" s="99"/>
      <c r="I68" s="4">
        <f t="shared" si="0"/>
        <v>-1988252</v>
      </c>
      <c r="J68" s="1" t="s">
        <v>44</v>
      </c>
      <c r="K68" s="1" t="s">
        <v>124</v>
      </c>
      <c r="L68" s="7" t="s">
        <v>444</v>
      </c>
      <c r="M68" s="7" t="s">
        <v>18</v>
      </c>
      <c r="N68" s="7" t="s">
        <v>443</v>
      </c>
      <c r="O68" s="7" t="s">
        <v>36</v>
      </c>
    </row>
    <row r="69" spans="1:19" ht="16.5" customHeight="1">
      <c r="A69" s="16">
        <v>43745</v>
      </c>
      <c r="B69" s="3" t="s">
        <v>397</v>
      </c>
      <c r="C69" s="3" t="s">
        <v>24</v>
      </c>
      <c r="D69" s="3" t="s">
        <v>84</v>
      </c>
      <c r="E69" s="5"/>
      <c r="F69" s="5">
        <v>1600</v>
      </c>
      <c r="G69" s="99"/>
      <c r="H69" s="99"/>
      <c r="I69" s="4">
        <f t="shared" si="0"/>
        <v>-1989852</v>
      </c>
      <c r="J69" s="1" t="s">
        <v>44</v>
      </c>
      <c r="K69" s="1" t="s">
        <v>125</v>
      </c>
      <c r="L69" s="7" t="s">
        <v>444</v>
      </c>
      <c r="M69" s="7" t="s">
        <v>18</v>
      </c>
      <c r="N69" s="7" t="s">
        <v>443</v>
      </c>
      <c r="O69" s="7" t="s">
        <v>36</v>
      </c>
    </row>
    <row r="70" spans="1:19" ht="16.5" customHeight="1">
      <c r="A70" s="16">
        <v>43745</v>
      </c>
      <c r="B70" s="7" t="s">
        <v>188</v>
      </c>
      <c r="C70" s="7" t="s">
        <v>90</v>
      </c>
      <c r="D70" s="3" t="s">
        <v>87</v>
      </c>
      <c r="F70" s="9">
        <v>30000</v>
      </c>
      <c r="G70" s="98"/>
      <c r="H70" s="98"/>
      <c r="I70" s="4">
        <f t="shared" si="0"/>
        <v>-2019852</v>
      </c>
      <c r="J70" s="1" t="s">
        <v>139</v>
      </c>
      <c r="K70" s="17" t="s">
        <v>151</v>
      </c>
      <c r="L70" s="1" t="s">
        <v>444</v>
      </c>
      <c r="M70" s="7" t="s">
        <v>18</v>
      </c>
      <c r="N70" s="7" t="s">
        <v>442</v>
      </c>
      <c r="O70" s="1" t="s">
        <v>36</v>
      </c>
      <c r="P70" s="7" t="s">
        <v>463</v>
      </c>
    </row>
    <row r="71" spans="1:19" ht="16.5" customHeight="1">
      <c r="A71" s="16">
        <v>43745</v>
      </c>
      <c r="B71" s="3" t="s">
        <v>164</v>
      </c>
      <c r="C71" s="3" t="s">
        <v>33</v>
      </c>
      <c r="D71" s="3" t="s">
        <v>87</v>
      </c>
      <c r="E71" s="5"/>
      <c r="F71" s="5">
        <v>1000</v>
      </c>
      <c r="G71" s="99"/>
      <c r="H71" s="99"/>
      <c r="I71" s="4">
        <f t="shared" si="0"/>
        <v>-2020852</v>
      </c>
      <c r="J71" s="1" t="s">
        <v>171</v>
      </c>
      <c r="K71" s="1" t="s">
        <v>20</v>
      </c>
      <c r="L71" s="1" t="s">
        <v>444</v>
      </c>
      <c r="M71" s="7" t="s">
        <v>18</v>
      </c>
      <c r="N71" s="7" t="s">
        <v>443</v>
      </c>
      <c r="O71" s="1" t="s">
        <v>59</v>
      </c>
    </row>
    <row r="72" spans="1:19" ht="16.5" customHeight="1">
      <c r="A72" s="16">
        <v>43745</v>
      </c>
      <c r="B72" s="3" t="s">
        <v>263</v>
      </c>
      <c r="C72" s="15" t="s">
        <v>31</v>
      </c>
      <c r="D72" s="3" t="s">
        <v>86</v>
      </c>
      <c r="E72" s="11"/>
      <c r="F72" s="5">
        <v>290000</v>
      </c>
      <c r="G72" s="99"/>
      <c r="H72" s="99"/>
      <c r="I72" s="4">
        <f t="shared" si="0"/>
        <v>-2310852</v>
      </c>
      <c r="J72" s="26" t="s">
        <v>278</v>
      </c>
      <c r="K72" s="1">
        <v>3635095</v>
      </c>
      <c r="L72" s="1" t="s">
        <v>445</v>
      </c>
      <c r="M72" s="7" t="s">
        <v>18</v>
      </c>
      <c r="N72" s="7" t="s">
        <v>443</v>
      </c>
      <c r="O72" s="7" t="s">
        <v>36</v>
      </c>
      <c r="Q72" s="3"/>
      <c r="R72" s="3"/>
      <c r="S72" s="3"/>
    </row>
    <row r="73" spans="1:19" ht="16.5" customHeight="1">
      <c r="A73" s="16">
        <v>43745</v>
      </c>
      <c r="B73" s="3" t="s">
        <v>264</v>
      </c>
      <c r="C73" s="3" t="s">
        <v>25</v>
      </c>
      <c r="D73" s="3" t="s">
        <v>84</v>
      </c>
      <c r="E73" s="11"/>
      <c r="F73" s="5">
        <v>3484</v>
      </c>
      <c r="G73" s="99"/>
      <c r="H73" s="99"/>
      <c r="I73" s="4">
        <f t="shared" si="0"/>
        <v>-2314336</v>
      </c>
      <c r="J73" s="26" t="s">
        <v>278</v>
      </c>
      <c r="K73" s="1">
        <v>3635095</v>
      </c>
      <c r="L73" s="1" t="s">
        <v>445</v>
      </c>
      <c r="M73" s="7" t="s">
        <v>18</v>
      </c>
      <c r="N73" s="7" t="s">
        <v>443</v>
      </c>
      <c r="O73" s="7" t="s">
        <v>36</v>
      </c>
      <c r="Q73" s="3"/>
      <c r="R73" s="3"/>
      <c r="S73" s="3"/>
    </row>
    <row r="74" spans="1:19" ht="16.5" customHeight="1">
      <c r="A74" s="16">
        <v>43745</v>
      </c>
      <c r="B74" s="3" t="s">
        <v>281</v>
      </c>
      <c r="C74" s="7" t="s">
        <v>15</v>
      </c>
      <c r="D74" s="3" t="s">
        <v>308</v>
      </c>
      <c r="E74" s="5"/>
      <c r="F74" s="5">
        <v>12000</v>
      </c>
      <c r="G74" s="99"/>
      <c r="H74" s="99"/>
      <c r="I74" s="4">
        <f t="shared" si="0"/>
        <v>-2326336</v>
      </c>
      <c r="J74" s="7" t="s">
        <v>179</v>
      </c>
      <c r="K74" s="5" t="s">
        <v>63</v>
      </c>
      <c r="L74" s="7" t="s">
        <v>445</v>
      </c>
      <c r="M74" s="7" t="s">
        <v>18</v>
      </c>
      <c r="N74" s="7" t="s">
        <v>443</v>
      </c>
      <c r="O74" s="7" t="s">
        <v>36</v>
      </c>
      <c r="Q74" s="3"/>
      <c r="R74" s="3"/>
      <c r="S74" s="3"/>
    </row>
    <row r="75" spans="1:19" ht="16.5" customHeight="1">
      <c r="A75" s="16">
        <v>43745</v>
      </c>
      <c r="B75" s="3" t="s">
        <v>450</v>
      </c>
      <c r="C75" s="3"/>
      <c r="D75" s="3"/>
      <c r="E75" s="5">
        <v>11588760</v>
      </c>
      <c r="F75" s="5"/>
      <c r="G75" s="99"/>
      <c r="H75" s="99"/>
      <c r="I75" s="4">
        <f t="shared" si="0"/>
        <v>9262424</v>
      </c>
      <c r="J75" s="7" t="s">
        <v>278</v>
      </c>
      <c r="K75" s="5" t="s">
        <v>174</v>
      </c>
      <c r="L75" s="7" t="s">
        <v>445</v>
      </c>
      <c r="M75" s="7" t="s">
        <v>18</v>
      </c>
      <c r="N75" s="7" t="s">
        <v>443</v>
      </c>
      <c r="O75" s="7" t="s">
        <v>36</v>
      </c>
      <c r="Q75" s="28"/>
      <c r="R75" s="3"/>
      <c r="S75" s="3"/>
    </row>
    <row r="76" spans="1:19" ht="16.5" customHeight="1">
      <c r="A76" s="16">
        <v>43746</v>
      </c>
      <c r="B76" s="7" t="s">
        <v>423</v>
      </c>
      <c r="C76" s="7" t="s">
        <v>15</v>
      </c>
      <c r="D76" s="7" t="s">
        <v>308</v>
      </c>
      <c r="F76" s="9">
        <v>12000</v>
      </c>
      <c r="G76" s="98"/>
      <c r="H76" s="98"/>
      <c r="I76" s="4">
        <f t="shared" si="0"/>
        <v>9250424</v>
      </c>
      <c r="J76" s="1" t="s">
        <v>39</v>
      </c>
      <c r="K76" s="7" t="s">
        <v>50</v>
      </c>
      <c r="L76" s="7" t="s">
        <v>445</v>
      </c>
      <c r="M76" s="7" t="s">
        <v>18</v>
      </c>
      <c r="N76" s="7" t="s">
        <v>443</v>
      </c>
      <c r="O76" s="7" t="s">
        <v>36</v>
      </c>
    </row>
    <row r="77" spans="1:19" ht="16.5" customHeight="1">
      <c r="A77" s="16">
        <v>43746</v>
      </c>
      <c r="B77" s="7" t="s">
        <v>40</v>
      </c>
      <c r="C77" s="7" t="s">
        <v>90</v>
      </c>
      <c r="D77" s="7" t="s">
        <v>38</v>
      </c>
      <c r="F77" s="9">
        <v>30000</v>
      </c>
      <c r="G77" s="98"/>
      <c r="H77" s="98"/>
      <c r="I77" s="4">
        <f t="shared" si="0"/>
        <v>9220424</v>
      </c>
      <c r="J77" s="1" t="s">
        <v>39</v>
      </c>
      <c r="K77" s="7" t="s">
        <v>20</v>
      </c>
      <c r="L77" s="1" t="s">
        <v>444</v>
      </c>
      <c r="M77" s="7" t="s">
        <v>18</v>
      </c>
      <c r="N77" s="7" t="s">
        <v>442</v>
      </c>
      <c r="O77" s="1" t="s">
        <v>59</v>
      </c>
      <c r="P77" s="7" t="s">
        <v>463</v>
      </c>
    </row>
    <row r="78" spans="1:19" ht="16.5" customHeight="1">
      <c r="A78" s="16">
        <v>43746</v>
      </c>
      <c r="B78" s="1" t="s">
        <v>327</v>
      </c>
      <c r="C78" s="1" t="s">
        <v>31</v>
      </c>
      <c r="D78" s="1" t="s">
        <v>308</v>
      </c>
      <c r="E78" s="2"/>
      <c r="F78" s="2">
        <v>60000</v>
      </c>
      <c r="G78" s="100"/>
      <c r="H78" s="100"/>
      <c r="I78" s="4">
        <f t="shared" ref="I78:I141" si="1">I77+E78-F78</f>
        <v>9160424</v>
      </c>
      <c r="J78" s="1" t="s">
        <v>62</v>
      </c>
      <c r="K78" s="1" t="s">
        <v>63</v>
      </c>
      <c r="L78" s="1" t="s">
        <v>444</v>
      </c>
      <c r="M78" s="7" t="s">
        <v>18</v>
      </c>
      <c r="N78" s="7" t="s">
        <v>443</v>
      </c>
      <c r="O78" s="7" t="s">
        <v>36</v>
      </c>
    </row>
    <row r="79" spans="1:19" ht="16.5" customHeight="1">
      <c r="A79" s="16">
        <v>43746</v>
      </c>
      <c r="B79" s="7" t="s">
        <v>91</v>
      </c>
      <c r="C79" s="7" t="s">
        <v>15</v>
      </c>
      <c r="D79" s="10" t="s">
        <v>87</v>
      </c>
      <c r="F79" s="9">
        <v>10000</v>
      </c>
      <c r="G79" s="98"/>
      <c r="H79" s="98"/>
      <c r="I79" s="4">
        <f t="shared" si="1"/>
        <v>9150424</v>
      </c>
      <c r="J79" s="1" t="s">
        <v>88</v>
      </c>
      <c r="K79" s="7" t="s">
        <v>19</v>
      </c>
      <c r="L79" s="7" t="s">
        <v>445</v>
      </c>
      <c r="M79" s="7" t="s">
        <v>18</v>
      </c>
      <c r="N79" s="7" t="s">
        <v>442</v>
      </c>
      <c r="O79" s="7" t="s">
        <v>36</v>
      </c>
      <c r="P79" s="7" t="s">
        <v>462</v>
      </c>
    </row>
    <row r="80" spans="1:19" ht="16.5" customHeight="1">
      <c r="A80" s="16">
        <v>43746</v>
      </c>
      <c r="B80" s="1" t="s">
        <v>338</v>
      </c>
      <c r="C80" s="1" t="s">
        <v>115</v>
      </c>
      <c r="D80" s="1" t="s">
        <v>87</v>
      </c>
      <c r="E80" s="2"/>
      <c r="F80" s="2">
        <v>1800</v>
      </c>
      <c r="G80" s="100"/>
      <c r="H80" s="100"/>
      <c r="I80" s="4">
        <f t="shared" si="1"/>
        <v>9148624</v>
      </c>
      <c r="J80" s="1" t="s">
        <v>106</v>
      </c>
      <c r="K80" s="1" t="s">
        <v>20</v>
      </c>
      <c r="L80" s="1" t="s">
        <v>444</v>
      </c>
      <c r="M80" s="7" t="s">
        <v>18</v>
      </c>
      <c r="N80" s="7" t="s">
        <v>443</v>
      </c>
      <c r="O80" s="1" t="s">
        <v>59</v>
      </c>
    </row>
    <row r="81" spans="1:19" ht="16.5" customHeight="1">
      <c r="A81" s="16">
        <v>43746</v>
      </c>
      <c r="B81" s="3" t="s">
        <v>284</v>
      </c>
      <c r="C81" s="3" t="s">
        <v>31</v>
      </c>
      <c r="D81" s="3" t="s">
        <v>86</v>
      </c>
      <c r="E81" s="5"/>
      <c r="F81" s="5">
        <v>20000</v>
      </c>
      <c r="G81" s="99"/>
      <c r="H81" s="99"/>
      <c r="I81" s="4">
        <f t="shared" si="1"/>
        <v>9128624</v>
      </c>
      <c r="J81" s="1" t="s">
        <v>44</v>
      </c>
      <c r="K81" s="1" t="s">
        <v>19</v>
      </c>
      <c r="L81" s="1" t="s">
        <v>444</v>
      </c>
      <c r="M81" s="7" t="s">
        <v>18</v>
      </c>
      <c r="N81" s="7" t="s">
        <v>443</v>
      </c>
      <c r="O81" s="7" t="s">
        <v>36</v>
      </c>
    </row>
    <row r="82" spans="1:19" ht="16.5" customHeight="1">
      <c r="A82" s="16">
        <v>43746</v>
      </c>
      <c r="B82" s="3" t="s">
        <v>393</v>
      </c>
      <c r="C82" s="3" t="s">
        <v>24</v>
      </c>
      <c r="D82" s="3" t="s">
        <v>84</v>
      </c>
      <c r="E82" s="5"/>
      <c r="F82" s="5">
        <v>7500</v>
      </c>
      <c r="G82" s="99"/>
      <c r="H82" s="99"/>
      <c r="I82" s="4">
        <f t="shared" si="1"/>
        <v>9121124</v>
      </c>
      <c r="J82" s="1" t="s">
        <v>44</v>
      </c>
      <c r="K82" s="1" t="s">
        <v>126</v>
      </c>
      <c r="L82" s="7" t="s">
        <v>444</v>
      </c>
      <c r="M82" s="7" t="s">
        <v>18</v>
      </c>
      <c r="N82" s="7" t="s">
        <v>443</v>
      </c>
      <c r="O82" s="7" t="s">
        <v>36</v>
      </c>
    </row>
    <row r="83" spans="1:19" ht="16.5" customHeight="1">
      <c r="A83" s="16">
        <v>43746</v>
      </c>
      <c r="B83" s="7" t="s">
        <v>358</v>
      </c>
      <c r="C83" s="1" t="s">
        <v>115</v>
      </c>
      <c r="D83" s="1" t="s">
        <v>87</v>
      </c>
      <c r="F83" s="9">
        <v>2000</v>
      </c>
      <c r="G83" s="98"/>
      <c r="H83" s="98"/>
      <c r="I83" s="4">
        <f t="shared" si="1"/>
        <v>9119124</v>
      </c>
      <c r="J83" s="1" t="s">
        <v>139</v>
      </c>
      <c r="K83" s="17" t="s">
        <v>21</v>
      </c>
      <c r="L83" s="1" t="s">
        <v>444</v>
      </c>
      <c r="M83" s="7" t="s">
        <v>18</v>
      </c>
      <c r="N83" s="7" t="s">
        <v>443</v>
      </c>
      <c r="O83" s="1" t="s">
        <v>59</v>
      </c>
    </row>
    <row r="84" spans="1:19" ht="16.5" customHeight="1">
      <c r="A84" s="16">
        <v>43746</v>
      </c>
      <c r="B84" s="3" t="s">
        <v>164</v>
      </c>
      <c r="C84" s="3" t="s">
        <v>33</v>
      </c>
      <c r="D84" s="3" t="s">
        <v>87</v>
      </c>
      <c r="E84" s="5"/>
      <c r="F84" s="5">
        <v>1000</v>
      </c>
      <c r="G84" s="99"/>
      <c r="H84" s="99"/>
      <c r="I84" s="4">
        <f t="shared" si="1"/>
        <v>9118124</v>
      </c>
      <c r="J84" s="1" t="s">
        <v>171</v>
      </c>
      <c r="K84" s="1" t="s">
        <v>20</v>
      </c>
      <c r="L84" s="1" t="s">
        <v>444</v>
      </c>
      <c r="M84" s="7" t="s">
        <v>18</v>
      </c>
      <c r="N84" s="7" t="s">
        <v>443</v>
      </c>
      <c r="O84" s="1" t="s">
        <v>59</v>
      </c>
    </row>
    <row r="85" spans="1:19" ht="16.5" customHeight="1">
      <c r="A85" s="16">
        <v>43746</v>
      </c>
      <c r="B85" s="3" t="s">
        <v>165</v>
      </c>
      <c r="C85" s="3" t="s">
        <v>27</v>
      </c>
      <c r="D85" s="3" t="s">
        <v>84</v>
      </c>
      <c r="E85" s="5"/>
      <c r="F85" s="5">
        <v>1500</v>
      </c>
      <c r="G85" s="99"/>
      <c r="H85" s="99"/>
      <c r="I85" s="4">
        <f t="shared" si="1"/>
        <v>9116624</v>
      </c>
      <c r="J85" s="1" t="s">
        <v>171</v>
      </c>
      <c r="K85" s="1" t="s">
        <v>20</v>
      </c>
      <c r="L85" s="1" t="s">
        <v>444</v>
      </c>
      <c r="M85" s="7" t="s">
        <v>18</v>
      </c>
      <c r="N85" s="7" t="s">
        <v>443</v>
      </c>
      <c r="O85" s="1" t="s">
        <v>59</v>
      </c>
    </row>
    <row r="86" spans="1:19" ht="16.5" customHeight="1">
      <c r="A86" s="16">
        <v>43746</v>
      </c>
      <c r="B86" s="3" t="s">
        <v>265</v>
      </c>
      <c r="C86" s="3" t="s">
        <v>25</v>
      </c>
      <c r="D86" s="3" t="s">
        <v>84</v>
      </c>
      <c r="E86" s="11"/>
      <c r="F86" s="5">
        <v>3484</v>
      </c>
      <c r="G86" s="99"/>
      <c r="H86" s="99"/>
      <c r="I86" s="4">
        <f t="shared" si="1"/>
        <v>9113140</v>
      </c>
      <c r="J86" s="26" t="s">
        <v>278</v>
      </c>
      <c r="K86" s="1">
        <v>3635096</v>
      </c>
      <c r="L86" s="1" t="s">
        <v>445</v>
      </c>
      <c r="M86" s="7" t="s">
        <v>18</v>
      </c>
      <c r="N86" s="7" t="s">
        <v>443</v>
      </c>
      <c r="O86" s="7" t="s">
        <v>36</v>
      </c>
      <c r="Q86" s="3"/>
      <c r="R86" s="3"/>
      <c r="S86" s="3"/>
    </row>
    <row r="87" spans="1:19" ht="16.5" customHeight="1">
      <c r="A87" s="16">
        <v>43746</v>
      </c>
      <c r="B87" s="3" t="s">
        <v>189</v>
      </c>
      <c r="C87" s="7" t="s">
        <v>90</v>
      </c>
      <c r="D87" s="3" t="s">
        <v>38</v>
      </c>
      <c r="E87" s="5"/>
      <c r="F87" s="5">
        <v>45000</v>
      </c>
      <c r="G87" s="99"/>
      <c r="H87" s="99"/>
      <c r="I87" s="4">
        <f t="shared" si="1"/>
        <v>9068140</v>
      </c>
      <c r="J87" s="7" t="s">
        <v>179</v>
      </c>
      <c r="K87" s="5" t="s">
        <v>22</v>
      </c>
      <c r="L87" s="1" t="s">
        <v>444</v>
      </c>
      <c r="M87" s="7" t="s">
        <v>18</v>
      </c>
      <c r="N87" s="7" t="s">
        <v>442</v>
      </c>
      <c r="O87" s="7" t="s">
        <v>36</v>
      </c>
      <c r="P87" s="7" t="s">
        <v>463</v>
      </c>
      <c r="Q87" s="3"/>
      <c r="R87" s="3"/>
      <c r="S87" s="3"/>
    </row>
    <row r="88" spans="1:19" ht="16.5" customHeight="1">
      <c r="A88" s="16">
        <v>43746</v>
      </c>
      <c r="B88" s="3" t="s">
        <v>190</v>
      </c>
      <c r="C88" s="7" t="s">
        <v>90</v>
      </c>
      <c r="D88" s="3" t="s">
        <v>38</v>
      </c>
      <c r="E88" s="5"/>
      <c r="F88" s="5">
        <v>30000</v>
      </c>
      <c r="G88" s="99"/>
      <c r="H88" s="99"/>
      <c r="I88" s="4">
        <f t="shared" si="1"/>
        <v>9038140</v>
      </c>
      <c r="J88" s="7" t="s">
        <v>179</v>
      </c>
      <c r="K88" s="5" t="s">
        <v>20</v>
      </c>
      <c r="L88" s="1" t="s">
        <v>444</v>
      </c>
      <c r="M88" s="7" t="s">
        <v>18</v>
      </c>
      <c r="N88" s="7" t="s">
        <v>442</v>
      </c>
      <c r="O88" s="1" t="s">
        <v>59</v>
      </c>
      <c r="P88" s="7" t="s">
        <v>463</v>
      </c>
      <c r="Q88" s="3"/>
      <c r="R88" s="3"/>
      <c r="S88" s="3"/>
    </row>
    <row r="89" spans="1:19" ht="16.5" customHeight="1">
      <c r="A89" s="16">
        <v>43747</v>
      </c>
      <c r="B89" s="7" t="s">
        <v>322</v>
      </c>
      <c r="C89" s="7" t="s">
        <v>23</v>
      </c>
      <c r="D89" s="7" t="s">
        <v>84</v>
      </c>
      <c r="F89" s="9">
        <v>475</v>
      </c>
      <c r="G89" s="98"/>
      <c r="H89" s="98"/>
      <c r="I89" s="4">
        <f t="shared" si="1"/>
        <v>9037665</v>
      </c>
      <c r="J89" s="7" t="s">
        <v>17</v>
      </c>
      <c r="K89" s="7" t="s">
        <v>19</v>
      </c>
      <c r="L89" s="1" t="s">
        <v>444</v>
      </c>
      <c r="M89" s="7" t="s">
        <v>18</v>
      </c>
      <c r="N89" s="7" t="s">
        <v>443</v>
      </c>
      <c r="O89" s="7" t="s">
        <v>36</v>
      </c>
    </row>
    <row r="90" spans="1:19" ht="16.5" customHeight="1">
      <c r="A90" s="16">
        <v>43747</v>
      </c>
      <c r="B90" s="7" t="s">
        <v>322</v>
      </c>
      <c r="C90" s="7" t="s">
        <v>23</v>
      </c>
      <c r="D90" s="7" t="s">
        <v>84</v>
      </c>
      <c r="F90" s="9">
        <v>4625</v>
      </c>
      <c r="G90" s="98"/>
      <c r="H90" s="98"/>
      <c r="I90" s="4">
        <f t="shared" si="1"/>
        <v>9033040</v>
      </c>
      <c r="J90" s="7" t="s">
        <v>17</v>
      </c>
      <c r="K90" s="7" t="s">
        <v>19</v>
      </c>
      <c r="L90" s="1" t="s">
        <v>444</v>
      </c>
      <c r="M90" s="7" t="s">
        <v>18</v>
      </c>
      <c r="N90" s="7" t="s">
        <v>443</v>
      </c>
      <c r="O90" s="7" t="s">
        <v>36</v>
      </c>
    </row>
    <row r="91" spans="1:19" ht="16.5" customHeight="1">
      <c r="A91" s="16">
        <v>43747</v>
      </c>
      <c r="B91" s="7" t="s">
        <v>41</v>
      </c>
      <c r="C91" s="7" t="s">
        <v>23</v>
      </c>
      <c r="D91" s="7" t="s">
        <v>84</v>
      </c>
      <c r="F91" s="9">
        <v>2000</v>
      </c>
      <c r="G91" s="98"/>
      <c r="H91" s="98"/>
      <c r="I91" s="4">
        <f t="shared" si="1"/>
        <v>9031040</v>
      </c>
      <c r="J91" s="1" t="s">
        <v>39</v>
      </c>
      <c r="K91" s="7" t="s">
        <v>20</v>
      </c>
      <c r="L91" s="1" t="s">
        <v>444</v>
      </c>
      <c r="M91" s="7" t="s">
        <v>18</v>
      </c>
      <c r="N91" s="7" t="s">
        <v>443</v>
      </c>
      <c r="O91" s="1" t="s">
        <v>59</v>
      </c>
    </row>
    <row r="92" spans="1:19" ht="16.5" customHeight="1">
      <c r="A92" s="16">
        <v>43747</v>
      </c>
      <c r="B92" s="7" t="s">
        <v>191</v>
      </c>
      <c r="C92" s="7" t="s">
        <v>15</v>
      </c>
      <c r="D92" s="7" t="s">
        <v>38</v>
      </c>
      <c r="E92" s="11"/>
      <c r="F92" s="11">
        <v>12000</v>
      </c>
      <c r="G92" s="101"/>
      <c r="H92" s="101"/>
      <c r="I92" s="4">
        <f t="shared" si="1"/>
        <v>9019040</v>
      </c>
      <c r="J92" s="7" t="s">
        <v>70</v>
      </c>
      <c r="K92" s="7" t="s">
        <v>72</v>
      </c>
      <c r="L92" s="7" t="s">
        <v>445</v>
      </c>
      <c r="M92" s="7" t="s">
        <v>18</v>
      </c>
      <c r="N92" s="7" t="s">
        <v>442</v>
      </c>
      <c r="O92" s="7" t="s">
        <v>36</v>
      </c>
      <c r="P92" s="7" t="s">
        <v>462</v>
      </c>
    </row>
    <row r="93" spans="1:19" ht="16.5" customHeight="1">
      <c r="A93" s="16">
        <v>43747</v>
      </c>
      <c r="B93" s="7" t="s">
        <v>92</v>
      </c>
      <c r="C93" s="1" t="s">
        <v>115</v>
      </c>
      <c r="D93" s="1" t="s">
        <v>87</v>
      </c>
      <c r="F93" s="9">
        <v>2500</v>
      </c>
      <c r="G93" s="98"/>
      <c r="H93" s="98"/>
      <c r="I93" s="4">
        <f t="shared" si="1"/>
        <v>9016540</v>
      </c>
      <c r="J93" s="1" t="s">
        <v>88</v>
      </c>
      <c r="K93" s="7" t="s">
        <v>20</v>
      </c>
      <c r="L93" s="1" t="s">
        <v>444</v>
      </c>
      <c r="M93" s="7" t="s">
        <v>18</v>
      </c>
      <c r="N93" s="7" t="s">
        <v>443</v>
      </c>
      <c r="O93" s="1" t="s">
        <v>59</v>
      </c>
    </row>
    <row r="94" spans="1:19" ht="16.5" customHeight="1">
      <c r="A94" s="16">
        <v>43747</v>
      </c>
      <c r="B94" s="7" t="s">
        <v>339</v>
      </c>
      <c r="C94" s="1" t="s">
        <v>115</v>
      </c>
      <c r="D94" s="1" t="s">
        <v>87</v>
      </c>
      <c r="F94" s="9">
        <v>2500</v>
      </c>
      <c r="G94" s="98"/>
      <c r="H94" s="98"/>
      <c r="I94" s="4">
        <f t="shared" si="1"/>
        <v>9014040</v>
      </c>
      <c r="J94" s="1" t="s">
        <v>88</v>
      </c>
      <c r="K94" s="7" t="s">
        <v>20</v>
      </c>
      <c r="L94" s="1" t="s">
        <v>444</v>
      </c>
      <c r="M94" s="7" t="s">
        <v>18</v>
      </c>
      <c r="N94" s="7" t="s">
        <v>443</v>
      </c>
      <c r="O94" s="1" t="s">
        <v>59</v>
      </c>
    </row>
    <row r="95" spans="1:19" ht="16.5" customHeight="1">
      <c r="A95" s="16">
        <v>43747</v>
      </c>
      <c r="B95" s="7" t="s">
        <v>340</v>
      </c>
      <c r="C95" s="1" t="s">
        <v>115</v>
      </c>
      <c r="D95" s="1" t="s">
        <v>87</v>
      </c>
      <c r="F95" s="9">
        <v>3000</v>
      </c>
      <c r="G95" s="98"/>
      <c r="H95" s="98"/>
      <c r="I95" s="4">
        <f t="shared" si="1"/>
        <v>9011040</v>
      </c>
      <c r="J95" s="7" t="s">
        <v>112</v>
      </c>
      <c r="K95" s="7" t="s">
        <v>21</v>
      </c>
      <c r="L95" s="1" t="s">
        <v>444</v>
      </c>
      <c r="M95" s="7" t="s">
        <v>18</v>
      </c>
      <c r="N95" s="7" t="s">
        <v>443</v>
      </c>
      <c r="O95" s="1" t="s">
        <v>59</v>
      </c>
    </row>
    <row r="96" spans="1:19" ht="16.5" customHeight="1">
      <c r="A96" s="16">
        <v>43747</v>
      </c>
      <c r="B96" s="7" t="s">
        <v>116</v>
      </c>
      <c r="C96" s="7" t="s">
        <v>15</v>
      </c>
      <c r="D96" s="7" t="s">
        <v>87</v>
      </c>
      <c r="F96" s="9">
        <v>12000</v>
      </c>
      <c r="G96" s="98"/>
      <c r="H96" s="98"/>
      <c r="I96" s="4">
        <f t="shared" si="1"/>
        <v>8999040</v>
      </c>
      <c r="J96" s="7" t="s">
        <v>112</v>
      </c>
      <c r="K96" s="7" t="s">
        <v>19</v>
      </c>
      <c r="L96" s="7" t="s">
        <v>445</v>
      </c>
      <c r="M96" s="7" t="s">
        <v>18</v>
      </c>
      <c r="N96" s="7" t="s">
        <v>442</v>
      </c>
      <c r="O96" s="7" t="s">
        <v>36</v>
      </c>
      <c r="P96" s="7" t="s">
        <v>462</v>
      </c>
    </row>
    <row r="97" spans="1:16" ht="16.5" customHeight="1">
      <c r="A97" s="16">
        <v>43747</v>
      </c>
      <c r="B97" s="3" t="s">
        <v>127</v>
      </c>
      <c r="C97" s="7" t="s">
        <v>23</v>
      </c>
      <c r="D97" s="3" t="s">
        <v>84</v>
      </c>
      <c r="E97" s="5"/>
      <c r="F97" s="5">
        <v>60000</v>
      </c>
      <c r="G97" s="99"/>
      <c r="H97" s="99"/>
      <c r="I97" s="4">
        <f t="shared" si="1"/>
        <v>8939040</v>
      </c>
      <c r="J97" s="1" t="s">
        <v>44</v>
      </c>
      <c r="K97" s="1" t="s">
        <v>148</v>
      </c>
      <c r="L97" s="1" t="s">
        <v>444</v>
      </c>
      <c r="M97" s="7" t="s">
        <v>18</v>
      </c>
      <c r="N97" s="7" t="s">
        <v>442</v>
      </c>
      <c r="O97" s="7" t="s">
        <v>36</v>
      </c>
    </row>
    <row r="98" spans="1:16" ht="16.5" customHeight="1">
      <c r="A98" s="16">
        <v>43747</v>
      </c>
      <c r="B98" s="7" t="s">
        <v>359</v>
      </c>
      <c r="C98" s="7" t="s">
        <v>90</v>
      </c>
      <c r="D98" s="3" t="s">
        <v>87</v>
      </c>
      <c r="F98" s="9">
        <v>50000</v>
      </c>
      <c r="G98" s="98"/>
      <c r="H98" s="98"/>
      <c r="I98" s="4">
        <f t="shared" si="1"/>
        <v>8889040</v>
      </c>
      <c r="J98" s="1" t="s">
        <v>139</v>
      </c>
      <c r="K98" s="17" t="s">
        <v>21</v>
      </c>
      <c r="L98" s="1" t="s">
        <v>444</v>
      </c>
      <c r="M98" s="7" t="s">
        <v>18</v>
      </c>
      <c r="N98" s="7" t="s">
        <v>442</v>
      </c>
      <c r="O98" s="1" t="s">
        <v>59</v>
      </c>
      <c r="P98" s="7" t="s">
        <v>463</v>
      </c>
    </row>
    <row r="99" spans="1:16" ht="16.5" customHeight="1">
      <c r="A99" s="16">
        <v>43747</v>
      </c>
      <c r="B99" s="3" t="s">
        <v>164</v>
      </c>
      <c r="C99" s="3" t="s">
        <v>33</v>
      </c>
      <c r="D99" s="3" t="s">
        <v>87</v>
      </c>
      <c r="E99" s="5"/>
      <c r="F99" s="5">
        <v>1000</v>
      </c>
      <c r="G99" s="99"/>
      <c r="H99" s="99"/>
      <c r="I99" s="4">
        <f t="shared" si="1"/>
        <v>8888040</v>
      </c>
      <c r="J99" s="1" t="s">
        <v>171</v>
      </c>
      <c r="K99" s="1" t="s">
        <v>20</v>
      </c>
      <c r="L99" s="1" t="s">
        <v>444</v>
      </c>
      <c r="M99" s="7" t="s">
        <v>18</v>
      </c>
      <c r="N99" s="7" t="s">
        <v>443</v>
      </c>
      <c r="O99" s="1" t="s">
        <v>59</v>
      </c>
    </row>
    <row r="100" spans="1:16" ht="16.5" customHeight="1">
      <c r="A100" s="16">
        <v>43747</v>
      </c>
      <c r="B100" s="3" t="s">
        <v>469</v>
      </c>
      <c r="C100" s="3" t="s">
        <v>24</v>
      </c>
      <c r="D100" s="3" t="s">
        <v>84</v>
      </c>
      <c r="E100" s="5"/>
      <c r="F100" s="5">
        <v>1800</v>
      </c>
      <c r="G100" s="99"/>
      <c r="H100" s="99"/>
      <c r="I100" s="4">
        <f t="shared" si="1"/>
        <v>8886240</v>
      </c>
      <c r="J100" s="1" t="s">
        <v>44</v>
      </c>
      <c r="K100" s="1" t="s">
        <v>20</v>
      </c>
      <c r="L100" s="1" t="s">
        <v>445</v>
      </c>
      <c r="M100" s="7" t="s">
        <v>18</v>
      </c>
      <c r="N100" s="7" t="s">
        <v>443</v>
      </c>
      <c r="O100" s="1" t="s">
        <v>59</v>
      </c>
    </row>
    <row r="101" spans="1:16" ht="16.5" customHeight="1">
      <c r="A101" s="16">
        <v>43748</v>
      </c>
      <c r="B101" s="7" t="s">
        <v>192</v>
      </c>
      <c r="C101" s="7" t="s">
        <v>90</v>
      </c>
      <c r="D101" s="7" t="s">
        <v>38</v>
      </c>
      <c r="F101" s="9">
        <v>45000</v>
      </c>
      <c r="G101" s="98"/>
      <c r="H101" s="98"/>
      <c r="I101" s="4">
        <f t="shared" si="1"/>
        <v>8841240</v>
      </c>
      <c r="J101" s="1" t="s">
        <v>39</v>
      </c>
      <c r="K101" s="7" t="s">
        <v>53</v>
      </c>
      <c r="L101" s="1" t="s">
        <v>444</v>
      </c>
      <c r="M101" s="7" t="s">
        <v>18</v>
      </c>
      <c r="N101" s="7" t="s">
        <v>442</v>
      </c>
      <c r="O101" s="7" t="s">
        <v>36</v>
      </c>
      <c r="P101" s="7" t="s">
        <v>463</v>
      </c>
    </row>
    <row r="102" spans="1:16" ht="16.5" customHeight="1">
      <c r="A102" s="16">
        <v>43748</v>
      </c>
      <c r="B102" s="1" t="s">
        <v>67</v>
      </c>
      <c r="C102" s="7" t="s">
        <v>90</v>
      </c>
      <c r="D102" s="1" t="s">
        <v>38</v>
      </c>
      <c r="E102" s="2"/>
      <c r="F102" s="2">
        <v>50000</v>
      </c>
      <c r="G102" s="100"/>
      <c r="H102" s="100"/>
      <c r="I102" s="4">
        <f t="shared" si="1"/>
        <v>8791240</v>
      </c>
      <c r="J102" s="1" t="s">
        <v>62</v>
      </c>
      <c r="K102" s="1" t="s">
        <v>64</v>
      </c>
      <c r="L102" s="1" t="s">
        <v>444</v>
      </c>
      <c r="M102" s="7" t="s">
        <v>18</v>
      </c>
      <c r="N102" s="7" t="s">
        <v>442</v>
      </c>
      <c r="O102" s="1" t="s">
        <v>59</v>
      </c>
      <c r="P102" s="7" t="s">
        <v>463</v>
      </c>
    </row>
    <row r="103" spans="1:16" ht="16.5" customHeight="1">
      <c r="A103" s="16">
        <v>43748</v>
      </c>
      <c r="B103" s="7" t="s">
        <v>193</v>
      </c>
      <c r="C103" s="7" t="s">
        <v>90</v>
      </c>
      <c r="D103" s="7" t="s">
        <v>87</v>
      </c>
      <c r="F103" s="9">
        <v>90000</v>
      </c>
      <c r="G103" s="98"/>
      <c r="H103" s="98"/>
      <c r="I103" s="4">
        <f t="shared" si="1"/>
        <v>8701240</v>
      </c>
      <c r="J103" s="7" t="s">
        <v>112</v>
      </c>
      <c r="K103" s="7" t="s">
        <v>117</v>
      </c>
      <c r="L103" s="1" t="s">
        <v>444</v>
      </c>
      <c r="M103" s="7" t="s">
        <v>18</v>
      </c>
      <c r="N103" s="7" t="s">
        <v>442</v>
      </c>
      <c r="O103" s="7" t="s">
        <v>36</v>
      </c>
      <c r="P103" s="7" t="s">
        <v>463</v>
      </c>
    </row>
    <row r="104" spans="1:16" ht="16.5" customHeight="1">
      <c r="A104" s="16">
        <v>43748</v>
      </c>
      <c r="B104" s="7" t="s">
        <v>118</v>
      </c>
      <c r="C104" s="7" t="s">
        <v>90</v>
      </c>
      <c r="D104" s="7" t="s">
        <v>87</v>
      </c>
      <c r="F104" s="9">
        <v>60000</v>
      </c>
      <c r="G104" s="98"/>
      <c r="H104" s="98"/>
      <c r="I104" s="4">
        <f t="shared" si="1"/>
        <v>8641240</v>
      </c>
      <c r="J104" s="7" t="s">
        <v>112</v>
      </c>
      <c r="K104" s="7" t="s">
        <v>21</v>
      </c>
      <c r="L104" s="1" t="s">
        <v>444</v>
      </c>
      <c r="M104" s="7" t="s">
        <v>18</v>
      </c>
      <c r="N104" s="7" t="s">
        <v>442</v>
      </c>
      <c r="O104" s="1" t="s">
        <v>59</v>
      </c>
      <c r="P104" s="7" t="s">
        <v>463</v>
      </c>
    </row>
    <row r="105" spans="1:16" ht="16.5" customHeight="1">
      <c r="A105" s="16">
        <v>43748</v>
      </c>
      <c r="B105" s="3" t="s">
        <v>402</v>
      </c>
      <c r="C105" s="3" t="s">
        <v>24</v>
      </c>
      <c r="D105" s="3" t="s">
        <v>84</v>
      </c>
      <c r="E105" s="5"/>
      <c r="F105" s="5">
        <v>1200</v>
      </c>
      <c r="G105" s="99"/>
      <c r="H105" s="99"/>
      <c r="I105" s="4">
        <f t="shared" si="1"/>
        <v>8640040</v>
      </c>
      <c r="J105" s="1" t="s">
        <v>44</v>
      </c>
      <c r="K105" s="1" t="s">
        <v>128</v>
      </c>
      <c r="L105" s="7" t="s">
        <v>444</v>
      </c>
      <c r="M105" s="7" t="s">
        <v>18</v>
      </c>
      <c r="N105" s="7" t="s">
        <v>443</v>
      </c>
      <c r="O105" s="7" t="s">
        <v>36</v>
      </c>
    </row>
    <row r="106" spans="1:16" ht="16.5" customHeight="1">
      <c r="A106" s="16">
        <v>43748</v>
      </c>
      <c r="B106" s="3" t="s">
        <v>403</v>
      </c>
      <c r="C106" s="3" t="s">
        <v>24</v>
      </c>
      <c r="D106" s="3" t="s">
        <v>84</v>
      </c>
      <c r="E106" s="5"/>
      <c r="F106" s="5">
        <v>2000</v>
      </c>
      <c r="G106" s="99"/>
      <c r="H106" s="99"/>
      <c r="I106" s="4">
        <f t="shared" si="1"/>
        <v>8638040</v>
      </c>
      <c r="J106" s="1" t="s">
        <v>44</v>
      </c>
      <c r="K106" s="1" t="s">
        <v>63</v>
      </c>
      <c r="L106" s="7" t="s">
        <v>444</v>
      </c>
      <c r="M106" s="7" t="s">
        <v>18</v>
      </c>
      <c r="N106" s="7" t="s">
        <v>443</v>
      </c>
      <c r="O106" s="7" t="s">
        <v>36</v>
      </c>
    </row>
    <row r="107" spans="1:16" ht="16.5" customHeight="1">
      <c r="A107" s="16">
        <v>43748</v>
      </c>
      <c r="B107" s="3" t="s">
        <v>286</v>
      </c>
      <c r="C107" s="3" t="s">
        <v>31</v>
      </c>
      <c r="D107" s="3" t="s">
        <v>308</v>
      </c>
      <c r="E107" s="5"/>
      <c r="F107" s="5">
        <v>50000</v>
      </c>
      <c r="G107" s="99"/>
      <c r="H107" s="99"/>
      <c r="I107" s="4">
        <f t="shared" si="1"/>
        <v>8588040</v>
      </c>
      <c r="J107" s="1" t="s">
        <v>44</v>
      </c>
      <c r="K107" s="1" t="s">
        <v>19</v>
      </c>
      <c r="L107" s="1" t="s">
        <v>444</v>
      </c>
      <c r="M107" s="7" t="s">
        <v>18</v>
      </c>
      <c r="N107" s="7" t="s">
        <v>443</v>
      </c>
      <c r="O107" s="7" t="s">
        <v>36</v>
      </c>
    </row>
    <row r="108" spans="1:16" ht="16.5" customHeight="1">
      <c r="A108" s="16">
        <v>43748</v>
      </c>
      <c r="B108" s="3" t="s">
        <v>393</v>
      </c>
      <c r="C108" s="3" t="s">
        <v>24</v>
      </c>
      <c r="D108" s="3" t="s">
        <v>84</v>
      </c>
      <c r="E108" s="5"/>
      <c r="F108" s="5">
        <v>2000</v>
      </c>
      <c r="G108" s="99"/>
      <c r="H108" s="99"/>
      <c r="I108" s="4">
        <f t="shared" si="1"/>
        <v>8586040</v>
      </c>
      <c r="J108" s="1" t="s">
        <v>44</v>
      </c>
      <c r="K108" s="1" t="s">
        <v>129</v>
      </c>
      <c r="L108" s="7" t="s">
        <v>444</v>
      </c>
      <c r="M108" s="7" t="s">
        <v>18</v>
      </c>
      <c r="N108" s="7" t="s">
        <v>443</v>
      </c>
      <c r="O108" s="7" t="s">
        <v>36</v>
      </c>
    </row>
    <row r="109" spans="1:16" ht="16.5" customHeight="1">
      <c r="A109" s="16">
        <v>43748</v>
      </c>
      <c r="B109" s="3" t="s">
        <v>164</v>
      </c>
      <c r="C109" s="3" t="s">
        <v>33</v>
      </c>
      <c r="D109" s="3" t="s">
        <v>87</v>
      </c>
      <c r="E109" s="5"/>
      <c r="F109" s="5">
        <v>1000</v>
      </c>
      <c r="G109" s="99"/>
      <c r="H109" s="99"/>
      <c r="I109" s="4">
        <f t="shared" si="1"/>
        <v>8585040</v>
      </c>
      <c r="J109" s="1" t="s">
        <v>171</v>
      </c>
      <c r="K109" s="1" t="s">
        <v>20</v>
      </c>
      <c r="L109" s="1" t="s">
        <v>444</v>
      </c>
      <c r="M109" s="7" t="s">
        <v>18</v>
      </c>
      <c r="N109" s="7" t="s">
        <v>443</v>
      </c>
      <c r="O109" s="1" t="s">
        <v>59</v>
      </c>
    </row>
    <row r="110" spans="1:16" ht="16.5" customHeight="1">
      <c r="A110" s="16">
        <v>43748</v>
      </c>
      <c r="B110" s="6" t="s">
        <v>194</v>
      </c>
      <c r="C110" s="3" t="s">
        <v>195</v>
      </c>
      <c r="D110" s="1" t="s">
        <v>84</v>
      </c>
      <c r="F110" s="5">
        <v>162000</v>
      </c>
      <c r="G110" s="99"/>
      <c r="H110" s="99"/>
      <c r="I110" s="4">
        <f t="shared" si="1"/>
        <v>8423040</v>
      </c>
      <c r="J110" s="26" t="s">
        <v>173</v>
      </c>
      <c r="K110" s="1">
        <v>3635052</v>
      </c>
      <c r="L110" s="1" t="s">
        <v>444</v>
      </c>
      <c r="M110" s="7" t="s">
        <v>18</v>
      </c>
      <c r="N110" s="7" t="s">
        <v>442</v>
      </c>
      <c r="O110" s="7" t="s">
        <v>36</v>
      </c>
    </row>
    <row r="111" spans="1:16" ht="16.5" customHeight="1">
      <c r="A111" s="16">
        <v>43749</v>
      </c>
      <c r="B111" s="7" t="s">
        <v>317</v>
      </c>
      <c r="C111" s="7" t="s">
        <v>319</v>
      </c>
      <c r="D111" s="7" t="s">
        <v>34</v>
      </c>
      <c r="F111" s="9">
        <v>11500</v>
      </c>
      <c r="G111" s="98"/>
      <c r="H111" s="98"/>
      <c r="I111" s="4">
        <f t="shared" si="1"/>
        <v>8411540</v>
      </c>
      <c r="J111" s="7" t="s">
        <v>17</v>
      </c>
      <c r="K111" s="7" t="s">
        <v>20</v>
      </c>
      <c r="L111" s="7" t="s">
        <v>445</v>
      </c>
      <c r="M111" s="7" t="s">
        <v>18</v>
      </c>
      <c r="N111" s="7" t="s">
        <v>443</v>
      </c>
      <c r="O111" s="1" t="s">
        <v>59</v>
      </c>
    </row>
    <row r="112" spans="1:16" ht="16.5" customHeight="1">
      <c r="A112" s="16">
        <v>43749</v>
      </c>
      <c r="B112" s="7" t="s">
        <v>383</v>
      </c>
      <c r="C112" s="7" t="s">
        <v>90</v>
      </c>
      <c r="D112" s="7" t="s">
        <v>34</v>
      </c>
      <c r="F112" s="9">
        <v>60000</v>
      </c>
      <c r="G112" s="98"/>
      <c r="H112" s="98"/>
      <c r="I112" s="4">
        <f t="shared" si="1"/>
        <v>8351540</v>
      </c>
      <c r="J112" s="7" t="s">
        <v>17</v>
      </c>
      <c r="K112" s="7" t="s">
        <v>20</v>
      </c>
      <c r="L112" s="1" t="s">
        <v>444</v>
      </c>
      <c r="M112" s="7" t="s">
        <v>18</v>
      </c>
      <c r="N112" s="7" t="s">
        <v>442</v>
      </c>
      <c r="O112" s="1" t="s">
        <v>59</v>
      </c>
      <c r="P112" s="7" t="s">
        <v>463</v>
      </c>
    </row>
    <row r="113" spans="1:16" ht="16.5" customHeight="1">
      <c r="A113" s="16">
        <v>43749</v>
      </c>
      <c r="B113" s="7" t="s">
        <v>43</v>
      </c>
      <c r="C113" s="7" t="s">
        <v>90</v>
      </c>
      <c r="D113" s="7" t="s">
        <v>38</v>
      </c>
      <c r="F113" s="9">
        <v>30000</v>
      </c>
      <c r="G113" s="98"/>
      <c r="H113" s="98"/>
      <c r="I113" s="4">
        <f t="shared" si="1"/>
        <v>8321540</v>
      </c>
      <c r="J113" s="1" t="s">
        <v>39</v>
      </c>
      <c r="K113" s="7" t="s">
        <v>20</v>
      </c>
      <c r="L113" s="1" t="s">
        <v>444</v>
      </c>
      <c r="M113" s="7" t="s">
        <v>18</v>
      </c>
      <c r="N113" s="7" t="s">
        <v>442</v>
      </c>
      <c r="O113" s="1" t="s">
        <v>59</v>
      </c>
      <c r="P113" s="7" t="s">
        <v>463</v>
      </c>
    </row>
    <row r="114" spans="1:16" ht="16.5" customHeight="1">
      <c r="A114" s="16">
        <v>43749</v>
      </c>
      <c r="B114" s="7" t="s">
        <v>360</v>
      </c>
      <c r="C114" s="7" t="s">
        <v>90</v>
      </c>
      <c r="D114" s="7" t="s">
        <v>38</v>
      </c>
      <c r="F114" s="9">
        <v>45000</v>
      </c>
      <c r="G114" s="98"/>
      <c r="H114" s="98"/>
      <c r="I114" s="4">
        <f t="shared" si="1"/>
        <v>8276540</v>
      </c>
      <c r="J114" s="1" t="s">
        <v>39</v>
      </c>
      <c r="K114" s="7" t="s">
        <v>51</v>
      </c>
      <c r="L114" s="1" t="s">
        <v>444</v>
      </c>
      <c r="M114" s="7" t="s">
        <v>18</v>
      </c>
      <c r="N114" s="7" t="s">
        <v>442</v>
      </c>
      <c r="O114" s="7" t="s">
        <v>36</v>
      </c>
      <c r="P114" s="7" t="s">
        <v>463</v>
      </c>
    </row>
    <row r="115" spans="1:16" ht="16.5" customHeight="1">
      <c r="A115" s="16">
        <v>43749</v>
      </c>
      <c r="B115" s="1" t="s">
        <v>361</v>
      </c>
      <c r="C115" s="7" t="s">
        <v>90</v>
      </c>
      <c r="D115" s="1" t="s">
        <v>38</v>
      </c>
      <c r="E115" s="2"/>
      <c r="F115" s="2">
        <v>75000</v>
      </c>
      <c r="G115" s="100"/>
      <c r="H115" s="100"/>
      <c r="I115" s="4">
        <f t="shared" si="1"/>
        <v>8201540</v>
      </c>
      <c r="J115" s="1" t="s">
        <v>62</v>
      </c>
      <c r="K115" s="1" t="s">
        <v>80</v>
      </c>
      <c r="L115" s="1" t="s">
        <v>444</v>
      </c>
      <c r="M115" s="7" t="s">
        <v>18</v>
      </c>
      <c r="N115" s="7" t="s">
        <v>442</v>
      </c>
      <c r="O115" s="7" t="s">
        <v>36</v>
      </c>
      <c r="P115" s="7" t="s">
        <v>463</v>
      </c>
    </row>
    <row r="116" spans="1:16" ht="16.5" customHeight="1">
      <c r="A116" s="16">
        <v>43749</v>
      </c>
      <c r="B116" s="7" t="s">
        <v>93</v>
      </c>
      <c r="C116" s="1" t="s">
        <v>115</v>
      </c>
      <c r="D116" s="1" t="s">
        <v>87</v>
      </c>
      <c r="F116" s="9">
        <v>3000</v>
      </c>
      <c r="G116" s="98"/>
      <c r="H116" s="98"/>
      <c r="I116" s="4">
        <f t="shared" si="1"/>
        <v>8198540</v>
      </c>
      <c r="J116" s="1" t="s">
        <v>88</v>
      </c>
      <c r="K116" s="7" t="s">
        <v>20</v>
      </c>
      <c r="L116" s="1" t="s">
        <v>444</v>
      </c>
      <c r="M116" s="7" t="s">
        <v>18</v>
      </c>
      <c r="N116" s="7" t="s">
        <v>443</v>
      </c>
      <c r="O116" s="1" t="s">
        <v>59</v>
      </c>
    </row>
    <row r="117" spans="1:16" ht="16.5" customHeight="1">
      <c r="A117" s="16">
        <v>43749</v>
      </c>
      <c r="B117" s="1" t="s">
        <v>362</v>
      </c>
      <c r="C117" s="7" t="s">
        <v>90</v>
      </c>
      <c r="D117" s="10" t="s">
        <v>87</v>
      </c>
      <c r="E117" s="2"/>
      <c r="F117" s="2">
        <v>60000</v>
      </c>
      <c r="G117" s="100"/>
      <c r="H117" s="100"/>
      <c r="I117" s="4">
        <f t="shared" si="1"/>
        <v>8138540</v>
      </c>
      <c r="J117" s="1" t="s">
        <v>106</v>
      </c>
      <c r="K117" s="1" t="s">
        <v>20</v>
      </c>
      <c r="L117" s="1" t="s">
        <v>444</v>
      </c>
      <c r="M117" s="7" t="s">
        <v>18</v>
      </c>
      <c r="N117" s="7" t="s">
        <v>443</v>
      </c>
      <c r="O117" s="7" t="s">
        <v>36</v>
      </c>
    </row>
    <row r="118" spans="1:16" ht="16.5" customHeight="1">
      <c r="A118" s="16">
        <v>43749</v>
      </c>
      <c r="B118" s="3" t="s">
        <v>398</v>
      </c>
      <c r="C118" s="3" t="s">
        <v>24</v>
      </c>
      <c r="D118" s="3" t="s">
        <v>84</v>
      </c>
      <c r="E118" s="5"/>
      <c r="F118" s="5">
        <v>955</v>
      </c>
      <c r="G118" s="99"/>
      <c r="H118" s="99"/>
      <c r="I118" s="4">
        <f t="shared" si="1"/>
        <v>8137585</v>
      </c>
      <c r="J118" s="1" t="s">
        <v>44</v>
      </c>
      <c r="K118" s="1" t="s">
        <v>126</v>
      </c>
      <c r="L118" s="7" t="s">
        <v>444</v>
      </c>
      <c r="M118" s="7" t="s">
        <v>18</v>
      </c>
      <c r="N118" s="7" t="s">
        <v>443</v>
      </c>
      <c r="O118" s="7" t="s">
        <v>36</v>
      </c>
    </row>
    <row r="119" spans="1:16" ht="16.5" customHeight="1">
      <c r="A119" s="16">
        <v>43749</v>
      </c>
      <c r="B119" s="3" t="s">
        <v>404</v>
      </c>
      <c r="C119" s="3" t="s">
        <v>24</v>
      </c>
      <c r="D119" s="3" t="s">
        <v>84</v>
      </c>
      <c r="E119" s="5"/>
      <c r="F119" s="5">
        <v>800</v>
      </c>
      <c r="G119" s="99"/>
      <c r="H119" s="99"/>
      <c r="I119" s="4">
        <f t="shared" si="1"/>
        <v>8136785</v>
      </c>
      <c r="J119" s="1" t="s">
        <v>44</v>
      </c>
      <c r="K119" s="1" t="s">
        <v>147</v>
      </c>
      <c r="L119" s="7" t="s">
        <v>444</v>
      </c>
      <c r="M119" s="7" t="s">
        <v>18</v>
      </c>
      <c r="N119" s="7" t="s">
        <v>443</v>
      </c>
      <c r="O119" s="7" t="s">
        <v>36</v>
      </c>
    </row>
    <row r="120" spans="1:16" ht="16.5" customHeight="1">
      <c r="A120" s="16">
        <v>43749</v>
      </c>
      <c r="B120" s="3" t="s">
        <v>130</v>
      </c>
      <c r="C120" s="3" t="s">
        <v>33</v>
      </c>
      <c r="D120" s="3" t="s">
        <v>323</v>
      </c>
      <c r="E120" s="5"/>
      <c r="F120" s="5">
        <v>5000</v>
      </c>
      <c r="G120" s="99"/>
      <c r="H120" s="99"/>
      <c r="I120" s="4">
        <f t="shared" si="1"/>
        <v>8131785</v>
      </c>
      <c r="J120" s="1" t="s">
        <v>44</v>
      </c>
      <c r="K120" s="5" t="s">
        <v>63</v>
      </c>
      <c r="L120" s="1" t="s">
        <v>444</v>
      </c>
      <c r="M120" s="7" t="s">
        <v>18</v>
      </c>
      <c r="N120" s="7" t="s">
        <v>443</v>
      </c>
      <c r="O120" s="7" t="s">
        <v>36</v>
      </c>
    </row>
    <row r="121" spans="1:16" ht="16.5" customHeight="1">
      <c r="A121" s="16">
        <v>43749</v>
      </c>
      <c r="B121" s="3" t="s">
        <v>131</v>
      </c>
      <c r="C121" s="3" t="s">
        <v>33</v>
      </c>
      <c r="D121" s="3" t="s">
        <v>323</v>
      </c>
      <c r="E121" s="5"/>
      <c r="F121" s="5">
        <v>500</v>
      </c>
      <c r="G121" s="99"/>
      <c r="H121" s="99"/>
      <c r="I121" s="4">
        <f t="shared" si="1"/>
        <v>8131285</v>
      </c>
      <c r="J121" s="1" t="s">
        <v>44</v>
      </c>
      <c r="K121" s="5" t="s">
        <v>63</v>
      </c>
      <c r="L121" s="1" t="s">
        <v>444</v>
      </c>
      <c r="M121" s="7" t="s">
        <v>18</v>
      </c>
      <c r="N121" s="7" t="s">
        <v>443</v>
      </c>
      <c r="O121" s="7" t="s">
        <v>36</v>
      </c>
    </row>
    <row r="122" spans="1:16" ht="16.5" customHeight="1">
      <c r="A122" s="16">
        <v>43749</v>
      </c>
      <c r="B122" s="3" t="s">
        <v>388</v>
      </c>
      <c r="C122" s="3" t="s">
        <v>33</v>
      </c>
      <c r="D122" s="1" t="s">
        <v>87</v>
      </c>
      <c r="E122" s="5"/>
      <c r="F122" s="5">
        <v>70000</v>
      </c>
      <c r="G122" s="99"/>
      <c r="H122" s="99"/>
      <c r="I122" s="4">
        <f t="shared" si="1"/>
        <v>8061285</v>
      </c>
      <c r="J122" s="1" t="s">
        <v>44</v>
      </c>
      <c r="K122" s="1" t="s">
        <v>22</v>
      </c>
      <c r="L122" s="7" t="s">
        <v>445</v>
      </c>
      <c r="M122" s="7" t="s">
        <v>18</v>
      </c>
      <c r="N122" s="7" t="s">
        <v>442</v>
      </c>
      <c r="O122" s="7" t="s">
        <v>36</v>
      </c>
      <c r="P122" s="7" t="s">
        <v>454</v>
      </c>
    </row>
    <row r="123" spans="1:16" ht="16.5" customHeight="1">
      <c r="A123" s="16">
        <v>43749</v>
      </c>
      <c r="B123" s="3" t="s">
        <v>424</v>
      </c>
      <c r="C123" s="3" t="s">
        <v>33</v>
      </c>
      <c r="D123" s="1" t="s">
        <v>87</v>
      </c>
      <c r="E123" s="5"/>
      <c r="F123" s="5">
        <v>1400</v>
      </c>
      <c r="G123" s="99"/>
      <c r="H123" s="99"/>
      <c r="I123" s="4">
        <f t="shared" si="1"/>
        <v>8059885</v>
      </c>
      <c r="J123" s="1" t="s">
        <v>44</v>
      </c>
      <c r="K123" s="5" t="s">
        <v>63</v>
      </c>
      <c r="L123" s="1" t="s">
        <v>444</v>
      </c>
      <c r="M123" s="7" t="s">
        <v>18</v>
      </c>
      <c r="N123" s="7" t="s">
        <v>443</v>
      </c>
      <c r="O123" s="1" t="s">
        <v>59</v>
      </c>
    </row>
    <row r="124" spans="1:16" ht="16.5" customHeight="1">
      <c r="A124" s="16">
        <v>43749</v>
      </c>
      <c r="B124" s="3" t="s">
        <v>165</v>
      </c>
      <c r="C124" s="3" t="s">
        <v>27</v>
      </c>
      <c r="D124" s="3" t="s">
        <v>84</v>
      </c>
      <c r="E124" s="5"/>
      <c r="F124" s="5">
        <v>500</v>
      </c>
      <c r="G124" s="99"/>
      <c r="H124" s="99"/>
      <c r="I124" s="4">
        <f t="shared" si="1"/>
        <v>8059385</v>
      </c>
      <c r="J124" s="1" t="s">
        <v>171</v>
      </c>
      <c r="K124" s="1" t="s">
        <v>20</v>
      </c>
      <c r="L124" s="1" t="s">
        <v>444</v>
      </c>
      <c r="M124" s="7" t="s">
        <v>18</v>
      </c>
      <c r="N124" s="7" t="s">
        <v>443</v>
      </c>
      <c r="O124" s="1" t="s">
        <v>59</v>
      </c>
    </row>
    <row r="125" spans="1:16" ht="16.5" customHeight="1">
      <c r="A125" s="16">
        <v>43749</v>
      </c>
      <c r="B125" s="3" t="s">
        <v>164</v>
      </c>
      <c r="C125" s="3" t="s">
        <v>33</v>
      </c>
      <c r="D125" s="3" t="s">
        <v>87</v>
      </c>
      <c r="E125" s="5"/>
      <c r="F125" s="5">
        <v>1000</v>
      </c>
      <c r="G125" s="99"/>
      <c r="H125" s="99"/>
      <c r="I125" s="4">
        <f t="shared" si="1"/>
        <v>8058385</v>
      </c>
      <c r="J125" s="1" t="s">
        <v>171</v>
      </c>
      <c r="K125" s="1" t="s">
        <v>20</v>
      </c>
      <c r="L125" s="1" t="s">
        <v>444</v>
      </c>
      <c r="M125" s="7" t="s">
        <v>18</v>
      </c>
      <c r="N125" s="7" t="s">
        <v>443</v>
      </c>
      <c r="O125" s="1" t="s">
        <v>59</v>
      </c>
    </row>
    <row r="126" spans="1:16" ht="16.5" customHeight="1">
      <c r="A126" s="16">
        <v>43749</v>
      </c>
      <c r="B126" s="6" t="s">
        <v>196</v>
      </c>
      <c r="C126" s="3" t="s">
        <v>30</v>
      </c>
      <c r="D126" s="1" t="s">
        <v>38</v>
      </c>
      <c r="F126" s="5">
        <v>300000</v>
      </c>
      <c r="G126" s="99"/>
      <c r="H126" s="99"/>
      <c r="I126" s="4">
        <f t="shared" si="1"/>
        <v>7758385</v>
      </c>
      <c r="J126" s="26" t="s">
        <v>173</v>
      </c>
      <c r="K126" s="1">
        <v>3643181</v>
      </c>
      <c r="L126" s="7" t="s">
        <v>446</v>
      </c>
      <c r="M126" s="7" t="s">
        <v>18</v>
      </c>
      <c r="N126" s="7" t="s">
        <v>442</v>
      </c>
      <c r="O126" s="7" t="s">
        <v>36</v>
      </c>
      <c r="P126" s="7" t="s">
        <v>453</v>
      </c>
    </row>
    <row r="127" spans="1:16" ht="16.5" customHeight="1">
      <c r="A127" s="16">
        <v>43749</v>
      </c>
      <c r="B127" s="6" t="s">
        <v>197</v>
      </c>
      <c r="C127" s="3" t="s">
        <v>25</v>
      </c>
      <c r="D127" s="1" t="s">
        <v>84</v>
      </c>
      <c r="F127" s="5">
        <v>3484</v>
      </c>
      <c r="G127" s="99"/>
      <c r="H127" s="99"/>
      <c r="I127" s="4">
        <f t="shared" si="1"/>
        <v>7754901</v>
      </c>
      <c r="J127" s="26" t="s">
        <v>173</v>
      </c>
      <c r="K127" s="1">
        <v>3643181</v>
      </c>
      <c r="L127" s="7" t="s">
        <v>446</v>
      </c>
      <c r="M127" s="7" t="s">
        <v>18</v>
      </c>
      <c r="N127" s="7" t="s">
        <v>442</v>
      </c>
      <c r="O127" s="7" t="s">
        <v>36</v>
      </c>
      <c r="P127" s="7" t="s">
        <v>452</v>
      </c>
    </row>
    <row r="128" spans="1:16" ht="16.5" customHeight="1">
      <c r="A128" s="16">
        <v>43749</v>
      </c>
      <c r="B128" s="6" t="s">
        <v>198</v>
      </c>
      <c r="C128" s="3" t="s">
        <v>30</v>
      </c>
      <c r="D128" s="1" t="s">
        <v>38</v>
      </c>
      <c r="F128" s="5">
        <v>300000</v>
      </c>
      <c r="G128" s="99"/>
      <c r="H128" s="99"/>
      <c r="I128" s="4">
        <f t="shared" si="1"/>
        <v>7454901</v>
      </c>
      <c r="J128" s="26" t="s">
        <v>173</v>
      </c>
      <c r="K128" s="1">
        <v>3643182</v>
      </c>
      <c r="L128" s="7" t="s">
        <v>446</v>
      </c>
      <c r="M128" s="7" t="s">
        <v>18</v>
      </c>
      <c r="N128" s="7" t="s">
        <v>442</v>
      </c>
      <c r="O128" s="7" t="s">
        <v>36</v>
      </c>
      <c r="P128" s="7" t="s">
        <v>453</v>
      </c>
    </row>
    <row r="129" spans="1:16" ht="16.5" customHeight="1">
      <c r="A129" s="16">
        <v>43749</v>
      </c>
      <c r="B129" s="6" t="s">
        <v>199</v>
      </c>
      <c r="C129" s="3" t="s">
        <v>25</v>
      </c>
      <c r="D129" s="1" t="s">
        <v>84</v>
      </c>
      <c r="F129" s="5">
        <v>3484</v>
      </c>
      <c r="G129" s="99"/>
      <c r="H129" s="99"/>
      <c r="I129" s="4">
        <f t="shared" si="1"/>
        <v>7451417</v>
      </c>
      <c r="J129" s="26" t="s">
        <v>173</v>
      </c>
      <c r="K129" s="1">
        <v>3643182</v>
      </c>
      <c r="L129" s="7" t="s">
        <v>446</v>
      </c>
      <c r="M129" s="7" t="s">
        <v>18</v>
      </c>
      <c r="N129" s="7" t="s">
        <v>442</v>
      </c>
      <c r="O129" s="7" t="s">
        <v>36</v>
      </c>
      <c r="P129" s="7" t="s">
        <v>452</v>
      </c>
    </row>
    <row r="130" spans="1:16" ht="16.5" customHeight="1">
      <c r="A130" s="16">
        <v>43750</v>
      </c>
      <c r="B130" s="7" t="s">
        <v>363</v>
      </c>
      <c r="C130" s="7" t="s">
        <v>90</v>
      </c>
      <c r="D130" s="7" t="s">
        <v>38</v>
      </c>
      <c r="F130" s="9">
        <v>90000</v>
      </c>
      <c r="G130" s="98"/>
      <c r="H130" s="98"/>
      <c r="I130" s="4">
        <f t="shared" si="1"/>
        <v>7361417</v>
      </c>
      <c r="J130" s="7" t="s">
        <v>17</v>
      </c>
      <c r="K130" s="7" t="s">
        <v>19</v>
      </c>
      <c r="L130" s="1" t="s">
        <v>444</v>
      </c>
      <c r="M130" s="7" t="s">
        <v>18</v>
      </c>
      <c r="N130" s="7" t="s">
        <v>442</v>
      </c>
      <c r="O130" s="7" t="s">
        <v>36</v>
      </c>
      <c r="P130" s="7" t="s">
        <v>463</v>
      </c>
    </row>
    <row r="131" spans="1:16" ht="16.5" customHeight="1">
      <c r="A131" s="16">
        <v>43750</v>
      </c>
      <c r="B131" s="7" t="s">
        <v>35</v>
      </c>
      <c r="C131" s="7" t="s">
        <v>15</v>
      </c>
      <c r="D131" s="7" t="s">
        <v>38</v>
      </c>
      <c r="F131" s="9">
        <v>12000</v>
      </c>
      <c r="G131" s="98"/>
      <c r="H131" s="98"/>
      <c r="I131" s="4">
        <f t="shared" si="1"/>
        <v>7349417</v>
      </c>
      <c r="J131" s="1" t="s">
        <v>39</v>
      </c>
      <c r="K131" s="7" t="s">
        <v>19</v>
      </c>
      <c r="L131" s="7" t="s">
        <v>445</v>
      </c>
      <c r="M131" s="7" t="s">
        <v>18</v>
      </c>
      <c r="N131" s="7" t="s">
        <v>442</v>
      </c>
      <c r="O131" s="7" t="s">
        <v>36</v>
      </c>
      <c r="P131" s="7" t="s">
        <v>462</v>
      </c>
    </row>
    <row r="132" spans="1:16" ht="16.5" customHeight="1">
      <c r="A132" s="16">
        <v>43750</v>
      </c>
      <c r="B132" s="7" t="s">
        <v>200</v>
      </c>
      <c r="C132" s="7" t="s">
        <v>15</v>
      </c>
      <c r="D132" s="7" t="s">
        <v>38</v>
      </c>
      <c r="E132" s="11"/>
      <c r="F132" s="11">
        <v>12000</v>
      </c>
      <c r="G132" s="101"/>
      <c r="H132" s="101"/>
      <c r="I132" s="4">
        <f t="shared" si="1"/>
        <v>7337417</v>
      </c>
      <c r="J132" s="7" t="s">
        <v>70</v>
      </c>
      <c r="K132" s="7">
        <v>45</v>
      </c>
      <c r="L132" s="7" t="s">
        <v>445</v>
      </c>
      <c r="M132" s="7" t="s">
        <v>18</v>
      </c>
      <c r="N132" s="7" t="s">
        <v>442</v>
      </c>
      <c r="O132" s="7" t="s">
        <v>36</v>
      </c>
      <c r="P132" s="7" t="s">
        <v>462</v>
      </c>
    </row>
    <row r="133" spans="1:16" ht="16.5" customHeight="1">
      <c r="A133" s="16">
        <v>43750</v>
      </c>
      <c r="B133" s="7" t="s">
        <v>364</v>
      </c>
      <c r="C133" s="7" t="s">
        <v>90</v>
      </c>
      <c r="D133" s="7" t="s">
        <v>38</v>
      </c>
      <c r="E133" s="11"/>
      <c r="F133" s="11">
        <v>30000</v>
      </c>
      <c r="G133" s="101"/>
      <c r="H133" s="101"/>
      <c r="I133" s="4">
        <f t="shared" si="1"/>
        <v>7307417</v>
      </c>
      <c r="J133" s="7" t="s">
        <v>70</v>
      </c>
      <c r="K133" s="7" t="s">
        <v>20</v>
      </c>
      <c r="L133" s="1" t="s">
        <v>444</v>
      </c>
      <c r="M133" s="7" t="s">
        <v>18</v>
      </c>
      <c r="N133" s="7" t="s">
        <v>442</v>
      </c>
      <c r="O133" s="1" t="s">
        <v>59</v>
      </c>
      <c r="P133" s="7" t="s">
        <v>463</v>
      </c>
    </row>
    <row r="134" spans="1:16" ht="16.5" customHeight="1">
      <c r="A134" s="16">
        <v>43750</v>
      </c>
      <c r="B134" s="7" t="s">
        <v>312</v>
      </c>
      <c r="C134" s="7" t="s">
        <v>319</v>
      </c>
      <c r="D134" s="7" t="s">
        <v>38</v>
      </c>
      <c r="E134" s="11"/>
      <c r="F134" s="11">
        <v>9000</v>
      </c>
      <c r="G134" s="101"/>
      <c r="H134" s="101"/>
      <c r="I134" s="4">
        <f t="shared" si="1"/>
        <v>7298417</v>
      </c>
      <c r="J134" s="7" t="s">
        <v>70</v>
      </c>
      <c r="K134" s="7" t="s">
        <v>20</v>
      </c>
      <c r="L134" s="7" t="s">
        <v>445</v>
      </c>
      <c r="M134" s="7" t="s">
        <v>18</v>
      </c>
      <c r="N134" s="7" t="s">
        <v>443</v>
      </c>
      <c r="O134" s="1" t="s">
        <v>59</v>
      </c>
    </row>
    <row r="135" spans="1:16" ht="16.5" customHeight="1">
      <c r="A135" s="16">
        <v>43750</v>
      </c>
      <c r="B135" s="7" t="s">
        <v>365</v>
      </c>
      <c r="C135" s="7" t="s">
        <v>90</v>
      </c>
      <c r="D135" s="7" t="s">
        <v>38</v>
      </c>
      <c r="E135" s="11"/>
      <c r="F135" s="11">
        <v>45000</v>
      </c>
      <c r="G135" s="101"/>
      <c r="H135" s="101"/>
      <c r="I135" s="4">
        <f t="shared" si="1"/>
        <v>7253417</v>
      </c>
      <c r="J135" s="7" t="s">
        <v>70</v>
      </c>
      <c r="K135" s="7" t="s">
        <v>162</v>
      </c>
      <c r="L135" s="1" t="s">
        <v>444</v>
      </c>
      <c r="M135" s="7" t="s">
        <v>18</v>
      </c>
      <c r="N135" s="7" t="s">
        <v>442</v>
      </c>
      <c r="O135" s="7" t="s">
        <v>36</v>
      </c>
      <c r="P135" s="7" t="s">
        <v>463</v>
      </c>
    </row>
    <row r="136" spans="1:16" ht="16.5" customHeight="1">
      <c r="A136" s="16">
        <v>43751</v>
      </c>
      <c r="B136" s="7" t="s">
        <v>94</v>
      </c>
      <c r="C136" s="7" t="s">
        <v>115</v>
      </c>
      <c r="D136" s="10" t="s">
        <v>87</v>
      </c>
      <c r="F136" s="9">
        <v>3000</v>
      </c>
      <c r="G136" s="98"/>
      <c r="H136" s="98"/>
      <c r="I136" s="4">
        <f t="shared" si="1"/>
        <v>7250417</v>
      </c>
      <c r="J136" s="1" t="s">
        <v>88</v>
      </c>
      <c r="K136" s="7" t="s">
        <v>20</v>
      </c>
      <c r="L136" s="1" t="s">
        <v>444</v>
      </c>
      <c r="M136" s="7" t="s">
        <v>18</v>
      </c>
      <c r="N136" s="7" t="s">
        <v>443</v>
      </c>
      <c r="O136" s="1" t="s">
        <v>59</v>
      </c>
    </row>
    <row r="137" spans="1:16" ht="16.5" customHeight="1">
      <c r="A137" s="16">
        <v>43752</v>
      </c>
      <c r="B137" s="7" t="s">
        <v>366</v>
      </c>
      <c r="C137" s="7" t="s">
        <v>90</v>
      </c>
      <c r="D137" s="10" t="s">
        <v>87</v>
      </c>
      <c r="F137" s="9">
        <v>90000</v>
      </c>
      <c r="G137" s="98"/>
      <c r="H137" s="98"/>
      <c r="I137" s="4">
        <f t="shared" si="1"/>
        <v>7160417</v>
      </c>
      <c r="J137" s="1" t="s">
        <v>88</v>
      </c>
      <c r="K137" s="7" t="s">
        <v>95</v>
      </c>
      <c r="L137" s="1" t="s">
        <v>444</v>
      </c>
      <c r="M137" s="7" t="s">
        <v>18</v>
      </c>
      <c r="N137" s="7" t="s">
        <v>442</v>
      </c>
      <c r="O137" s="7" t="s">
        <v>36</v>
      </c>
      <c r="P137" s="7" t="s">
        <v>463</v>
      </c>
    </row>
    <row r="138" spans="1:16" ht="16.5" customHeight="1">
      <c r="A138" s="16">
        <v>43752</v>
      </c>
      <c r="B138" s="7" t="s">
        <v>96</v>
      </c>
      <c r="C138" s="7" t="s">
        <v>90</v>
      </c>
      <c r="D138" s="10" t="s">
        <v>87</v>
      </c>
      <c r="F138" s="9">
        <v>60000</v>
      </c>
      <c r="G138" s="98"/>
      <c r="H138" s="98"/>
      <c r="I138" s="4">
        <f t="shared" si="1"/>
        <v>7100417</v>
      </c>
      <c r="J138" s="1" t="s">
        <v>88</v>
      </c>
      <c r="K138" s="7" t="s">
        <v>20</v>
      </c>
      <c r="L138" s="1" t="s">
        <v>444</v>
      </c>
      <c r="M138" s="7" t="s">
        <v>18</v>
      </c>
      <c r="N138" s="7" t="s">
        <v>442</v>
      </c>
      <c r="O138" s="1" t="s">
        <v>59</v>
      </c>
      <c r="P138" s="7" t="s">
        <v>463</v>
      </c>
    </row>
    <row r="139" spans="1:16" ht="16.5" customHeight="1">
      <c r="A139" s="16">
        <v>43752</v>
      </c>
      <c r="B139" s="1" t="s">
        <v>386</v>
      </c>
      <c r="C139" s="1" t="s">
        <v>33</v>
      </c>
      <c r="D139" s="1" t="s">
        <v>87</v>
      </c>
      <c r="E139" s="2"/>
      <c r="F139" s="2">
        <v>1000</v>
      </c>
      <c r="G139" s="100"/>
      <c r="H139" s="100"/>
      <c r="I139" s="4">
        <f t="shared" si="1"/>
        <v>7099417</v>
      </c>
      <c r="J139" s="1" t="s">
        <v>106</v>
      </c>
      <c r="K139" s="1" t="s">
        <v>20</v>
      </c>
      <c r="L139" s="1" t="s">
        <v>444</v>
      </c>
      <c r="M139" s="7" t="s">
        <v>18</v>
      </c>
      <c r="N139" s="7" t="s">
        <v>443</v>
      </c>
      <c r="O139" s="1" t="s">
        <v>59</v>
      </c>
    </row>
    <row r="140" spans="1:16" ht="16.5" customHeight="1">
      <c r="A140" s="16">
        <v>43752</v>
      </c>
      <c r="B140" s="3" t="s">
        <v>307</v>
      </c>
      <c r="C140" s="3" t="s">
        <v>31</v>
      </c>
      <c r="D140" s="3" t="s">
        <v>308</v>
      </c>
      <c r="E140" s="5"/>
      <c r="F140" s="5">
        <v>10000</v>
      </c>
      <c r="G140" s="99"/>
      <c r="H140" s="99"/>
      <c r="I140" s="4">
        <f t="shared" si="1"/>
        <v>7089417</v>
      </c>
      <c r="J140" s="1" t="s">
        <v>44</v>
      </c>
      <c r="K140" s="1" t="s">
        <v>19</v>
      </c>
      <c r="L140" s="1" t="s">
        <v>444</v>
      </c>
      <c r="M140" s="7" t="s">
        <v>18</v>
      </c>
      <c r="N140" s="7" t="s">
        <v>443</v>
      </c>
      <c r="O140" s="7" t="s">
        <v>36</v>
      </c>
    </row>
    <row r="141" spans="1:16" ht="16.5" customHeight="1">
      <c r="A141" s="16">
        <v>43752</v>
      </c>
      <c r="B141" s="3" t="s">
        <v>306</v>
      </c>
      <c r="C141" s="3" t="s">
        <v>31</v>
      </c>
      <c r="D141" s="3" t="s">
        <v>308</v>
      </c>
      <c r="E141" s="5"/>
      <c r="F141" s="5">
        <v>10000</v>
      </c>
      <c r="G141" s="99"/>
      <c r="H141" s="99"/>
      <c r="I141" s="4">
        <f t="shared" si="1"/>
        <v>7079417</v>
      </c>
      <c r="J141" s="1" t="s">
        <v>44</v>
      </c>
      <c r="K141" s="1" t="s">
        <v>19</v>
      </c>
      <c r="L141" s="1" t="s">
        <v>444</v>
      </c>
      <c r="M141" s="7" t="s">
        <v>18</v>
      </c>
      <c r="N141" s="7" t="s">
        <v>443</v>
      </c>
      <c r="O141" s="7" t="s">
        <v>36</v>
      </c>
    </row>
    <row r="142" spans="1:16" ht="16.5" customHeight="1">
      <c r="A142" s="16">
        <v>43752</v>
      </c>
      <c r="B142" s="3" t="s">
        <v>305</v>
      </c>
      <c r="C142" s="3" t="s">
        <v>31</v>
      </c>
      <c r="D142" s="3" t="s">
        <v>308</v>
      </c>
      <c r="E142" s="5"/>
      <c r="F142" s="5">
        <v>30000</v>
      </c>
      <c r="G142" s="99"/>
      <c r="H142" s="99"/>
      <c r="I142" s="4">
        <f t="shared" ref="I142:I205" si="2">I141+E142-F142</f>
        <v>7049417</v>
      </c>
      <c r="J142" s="1" t="s">
        <v>44</v>
      </c>
      <c r="K142" s="1" t="s">
        <v>19</v>
      </c>
      <c r="L142" s="1" t="s">
        <v>444</v>
      </c>
      <c r="M142" s="7" t="s">
        <v>18</v>
      </c>
      <c r="N142" s="7" t="s">
        <v>443</v>
      </c>
      <c r="O142" s="7" t="s">
        <v>36</v>
      </c>
    </row>
    <row r="143" spans="1:16" ht="16.5" customHeight="1">
      <c r="A143" s="16">
        <v>43752</v>
      </c>
      <c r="B143" s="3" t="s">
        <v>304</v>
      </c>
      <c r="C143" s="3" t="s">
        <v>31</v>
      </c>
      <c r="D143" s="3" t="s">
        <v>308</v>
      </c>
      <c r="E143" s="5"/>
      <c r="F143" s="5">
        <v>10000</v>
      </c>
      <c r="G143" s="99"/>
      <c r="H143" s="99"/>
      <c r="I143" s="4">
        <f t="shared" si="2"/>
        <v>7039417</v>
      </c>
      <c r="J143" s="1" t="s">
        <v>44</v>
      </c>
      <c r="K143" s="1" t="s">
        <v>19</v>
      </c>
      <c r="L143" s="1" t="s">
        <v>444</v>
      </c>
      <c r="M143" s="7" t="s">
        <v>18</v>
      </c>
      <c r="N143" s="7" t="s">
        <v>443</v>
      </c>
      <c r="O143" s="7" t="s">
        <v>36</v>
      </c>
    </row>
    <row r="144" spans="1:16" ht="16.5" customHeight="1">
      <c r="A144" s="16">
        <v>43752</v>
      </c>
      <c r="B144" s="3" t="s">
        <v>303</v>
      </c>
      <c r="C144" s="3" t="s">
        <v>31</v>
      </c>
      <c r="D144" s="3" t="s">
        <v>308</v>
      </c>
      <c r="E144" s="5"/>
      <c r="F144" s="5">
        <v>30000</v>
      </c>
      <c r="G144" s="99"/>
      <c r="H144" s="99"/>
      <c r="I144" s="4">
        <f t="shared" si="2"/>
        <v>7009417</v>
      </c>
      <c r="J144" s="1" t="s">
        <v>44</v>
      </c>
      <c r="K144" s="1" t="s">
        <v>19</v>
      </c>
      <c r="L144" s="1" t="s">
        <v>444</v>
      </c>
      <c r="M144" s="7" t="s">
        <v>18</v>
      </c>
      <c r="N144" s="7" t="s">
        <v>443</v>
      </c>
      <c r="O144" s="7" t="s">
        <v>36</v>
      </c>
    </row>
    <row r="145" spans="1:19" ht="16.5" customHeight="1">
      <c r="A145" s="16">
        <v>43752</v>
      </c>
      <c r="B145" s="3" t="s">
        <v>389</v>
      </c>
      <c r="C145" s="3" t="s">
        <v>33</v>
      </c>
      <c r="D145" s="1" t="s">
        <v>87</v>
      </c>
      <c r="E145" s="5"/>
      <c r="F145" s="5">
        <v>43000</v>
      </c>
      <c r="G145" s="99"/>
      <c r="H145" s="99"/>
      <c r="I145" s="4">
        <f t="shared" si="2"/>
        <v>6966417</v>
      </c>
      <c r="J145" s="1" t="s">
        <v>44</v>
      </c>
      <c r="K145" s="1" t="s">
        <v>22</v>
      </c>
      <c r="L145" s="7" t="s">
        <v>445</v>
      </c>
      <c r="M145" s="7" t="s">
        <v>18</v>
      </c>
      <c r="N145" s="7" t="s">
        <v>442</v>
      </c>
      <c r="O145" s="7" t="s">
        <v>36</v>
      </c>
      <c r="P145" s="7" t="s">
        <v>454</v>
      </c>
    </row>
    <row r="146" spans="1:19" ht="16.5" customHeight="1">
      <c r="A146" s="16">
        <v>43752</v>
      </c>
      <c r="B146" s="3" t="s">
        <v>164</v>
      </c>
      <c r="C146" s="3" t="s">
        <v>33</v>
      </c>
      <c r="D146" s="3" t="s">
        <v>87</v>
      </c>
      <c r="E146" s="5"/>
      <c r="F146" s="5">
        <v>1000</v>
      </c>
      <c r="G146" s="99"/>
      <c r="H146" s="99"/>
      <c r="I146" s="4">
        <f t="shared" si="2"/>
        <v>6965417</v>
      </c>
      <c r="J146" s="1" t="s">
        <v>171</v>
      </c>
      <c r="K146" s="1" t="s">
        <v>20</v>
      </c>
      <c r="L146" s="1" t="s">
        <v>444</v>
      </c>
      <c r="M146" s="7" t="s">
        <v>18</v>
      </c>
      <c r="N146" s="7" t="s">
        <v>443</v>
      </c>
      <c r="O146" s="1" t="s">
        <v>59</v>
      </c>
    </row>
    <row r="147" spans="1:19" ht="16.5" customHeight="1">
      <c r="A147" s="16">
        <v>43752</v>
      </c>
      <c r="B147" s="3" t="s">
        <v>266</v>
      </c>
      <c r="C147" s="3" t="s">
        <v>25</v>
      </c>
      <c r="D147" s="3" t="s">
        <v>84</v>
      </c>
      <c r="E147" s="11"/>
      <c r="F147" s="5">
        <v>3484</v>
      </c>
      <c r="G147" s="99"/>
      <c r="H147" s="99"/>
      <c r="I147" s="4">
        <f t="shared" si="2"/>
        <v>6961933</v>
      </c>
      <c r="J147" s="26" t="s">
        <v>278</v>
      </c>
      <c r="K147" s="1">
        <v>3635097</v>
      </c>
      <c r="L147" s="1" t="s">
        <v>445</v>
      </c>
      <c r="M147" s="7" t="s">
        <v>18</v>
      </c>
      <c r="N147" s="7" t="s">
        <v>443</v>
      </c>
      <c r="O147" s="7" t="s">
        <v>36</v>
      </c>
      <c r="Q147" s="3"/>
      <c r="R147" s="3"/>
      <c r="S147" s="3"/>
    </row>
    <row r="148" spans="1:19" ht="16.5" customHeight="1">
      <c r="A148" s="16">
        <v>43752</v>
      </c>
      <c r="B148" s="3" t="s">
        <v>267</v>
      </c>
      <c r="C148" s="15" t="s">
        <v>31</v>
      </c>
      <c r="D148" s="3" t="s">
        <v>86</v>
      </c>
      <c r="E148" s="11"/>
      <c r="F148" s="5">
        <v>310000</v>
      </c>
      <c r="G148" s="99"/>
      <c r="H148" s="99"/>
      <c r="I148" s="4">
        <f t="shared" si="2"/>
        <v>6651933</v>
      </c>
      <c r="J148" s="26" t="s">
        <v>278</v>
      </c>
      <c r="K148" s="1">
        <v>3635098</v>
      </c>
      <c r="L148" s="1" t="s">
        <v>445</v>
      </c>
      <c r="M148" s="7" t="s">
        <v>18</v>
      </c>
      <c r="N148" s="7" t="s">
        <v>443</v>
      </c>
      <c r="O148" s="7" t="s">
        <v>36</v>
      </c>
      <c r="Q148" s="3"/>
      <c r="R148" s="3"/>
      <c r="S148" s="3"/>
    </row>
    <row r="149" spans="1:19" ht="16.5" customHeight="1">
      <c r="A149" s="16">
        <v>43752</v>
      </c>
      <c r="B149" s="3" t="s">
        <v>268</v>
      </c>
      <c r="C149" s="3" t="s">
        <v>25</v>
      </c>
      <c r="D149" s="3" t="s">
        <v>84</v>
      </c>
      <c r="E149" s="11"/>
      <c r="F149" s="5">
        <v>3484</v>
      </c>
      <c r="G149" s="99"/>
      <c r="H149" s="99"/>
      <c r="I149" s="4">
        <f t="shared" si="2"/>
        <v>6648449</v>
      </c>
      <c r="J149" s="26" t="s">
        <v>278</v>
      </c>
      <c r="K149" s="1">
        <v>3635098</v>
      </c>
      <c r="L149" s="1" t="s">
        <v>445</v>
      </c>
      <c r="M149" s="7" t="s">
        <v>18</v>
      </c>
      <c r="N149" s="7" t="s">
        <v>443</v>
      </c>
      <c r="O149" s="7" t="s">
        <v>36</v>
      </c>
      <c r="Q149" s="3"/>
      <c r="R149" s="3"/>
      <c r="S149" s="3"/>
    </row>
    <row r="150" spans="1:19" ht="16.5" customHeight="1">
      <c r="A150" s="16">
        <v>43753</v>
      </c>
      <c r="B150" s="7" t="s">
        <v>201</v>
      </c>
      <c r="C150" s="7" t="s">
        <v>15</v>
      </c>
      <c r="D150" s="7" t="s">
        <v>38</v>
      </c>
      <c r="F150" s="9">
        <v>20000</v>
      </c>
      <c r="G150" s="98"/>
      <c r="H150" s="98"/>
      <c r="I150" s="4">
        <f t="shared" si="2"/>
        <v>6628449</v>
      </c>
      <c r="J150" s="1" t="s">
        <v>39</v>
      </c>
      <c r="K150" s="7" t="s">
        <v>48</v>
      </c>
      <c r="L150" s="7" t="s">
        <v>445</v>
      </c>
      <c r="M150" s="7" t="s">
        <v>18</v>
      </c>
      <c r="N150" s="7" t="s">
        <v>442</v>
      </c>
      <c r="O150" s="7" t="s">
        <v>36</v>
      </c>
      <c r="P150" s="7" t="s">
        <v>462</v>
      </c>
    </row>
    <row r="151" spans="1:19" ht="16.5" customHeight="1">
      <c r="A151" s="16">
        <v>43753</v>
      </c>
      <c r="B151" s="7" t="s">
        <v>411</v>
      </c>
      <c r="C151" s="7" t="s">
        <v>15</v>
      </c>
      <c r="D151" s="7" t="s">
        <v>38</v>
      </c>
      <c r="E151" s="11"/>
      <c r="F151" s="11">
        <v>15000</v>
      </c>
      <c r="G151" s="101"/>
      <c r="H151" s="101"/>
      <c r="I151" s="4">
        <f t="shared" si="2"/>
        <v>6613449</v>
      </c>
      <c r="J151" s="7" t="s">
        <v>70</v>
      </c>
      <c r="K151" s="7" t="s">
        <v>73</v>
      </c>
      <c r="L151" s="7" t="s">
        <v>445</v>
      </c>
      <c r="M151" s="7" t="s">
        <v>18</v>
      </c>
      <c r="N151" s="7" t="s">
        <v>442</v>
      </c>
      <c r="O151" s="7" t="s">
        <v>36</v>
      </c>
      <c r="P151" s="7" t="s">
        <v>462</v>
      </c>
    </row>
    <row r="152" spans="1:19" ht="16.5" customHeight="1">
      <c r="A152" s="16">
        <v>43753</v>
      </c>
      <c r="B152" s="7" t="s">
        <v>412</v>
      </c>
      <c r="C152" s="7" t="s">
        <v>15</v>
      </c>
      <c r="D152" s="7" t="s">
        <v>38</v>
      </c>
      <c r="E152" s="11"/>
      <c r="F152" s="11">
        <v>15000</v>
      </c>
      <c r="G152" s="101"/>
      <c r="H152" s="101"/>
      <c r="I152" s="4">
        <f t="shared" si="2"/>
        <v>6598449</v>
      </c>
      <c r="J152" s="7" t="s">
        <v>70</v>
      </c>
      <c r="K152" s="7" t="s">
        <v>74</v>
      </c>
      <c r="L152" s="7" t="s">
        <v>445</v>
      </c>
      <c r="M152" s="7" t="s">
        <v>18</v>
      </c>
      <c r="N152" s="7" t="s">
        <v>442</v>
      </c>
      <c r="O152" s="7" t="s">
        <v>36</v>
      </c>
      <c r="P152" s="7" t="s">
        <v>462</v>
      </c>
    </row>
    <row r="153" spans="1:19" ht="16.5" customHeight="1">
      <c r="A153" s="16">
        <v>43753</v>
      </c>
      <c r="B153" s="7" t="s">
        <v>202</v>
      </c>
      <c r="C153" s="7" t="s">
        <v>15</v>
      </c>
      <c r="D153" s="7" t="s">
        <v>38</v>
      </c>
      <c r="E153" s="11"/>
      <c r="F153" s="11">
        <v>15000</v>
      </c>
      <c r="G153" s="101"/>
      <c r="H153" s="101"/>
      <c r="I153" s="4">
        <f t="shared" si="2"/>
        <v>6583449</v>
      </c>
      <c r="J153" s="7" t="s">
        <v>70</v>
      </c>
      <c r="K153" s="7" t="s">
        <v>75</v>
      </c>
      <c r="L153" s="7" t="s">
        <v>445</v>
      </c>
      <c r="M153" s="7" t="s">
        <v>18</v>
      </c>
      <c r="N153" s="7" t="s">
        <v>442</v>
      </c>
      <c r="O153" s="7" t="s">
        <v>36</v>
      </c>
      <c r="P153" s="7" t="s">
        <v>462</v>
      </c>
    </row>
    <row r="154" spans="1:19" ht="16.5" customHeight="1">
      <c r="A154" s="16">
        <v>43753</v>
      </c>
      <c r="B154" s="7" t="s">
        <v>97</v>
      </c>
      <c r="C154" s="7" t="s">
        <v>15</v>
      </c>
      <c r="D154" s="10" t="s">
        <v>87</v>
      </c>
      <c r="F154" s="9">
        <v>10000</v>
      </c>
      <c r="G154" s="98"/>
      <c r="H154" s="98"/>
      <c r="I154" s="4">
        <f t="shared" si="2"/>
        <v>6573449</v>
      </c>
      <c r="J154" s="1" t="s">
        <v>88</v>
      </c>
      <c r="K154" s="7" t="s">
        <v>19</v>
      </c>
      <c r="L154" s="7" t="s">
        <v>445</v>
      </c>
      <c r="M154" s="7" t="s">
        <v>18</v>
      </c>
      <c r="N154" s="7" t="s">
        <v>442</v>
      </c>
      <c r="O154" s="7" t="s">
        <v>36</v>
      </c>
      <c r="P154" s="7" t="s">
        <v>462</v>
      </c>
    </row>
    <row r="155" spans="1:19" ht="16.5" customHeight="1">
      <c r="A155" s="16">
        <v>43753</v>
      </c>
      <c r="B155" s="7" t="s">
        <v>98</v>
      </c>
      <c r="C155" s="7" t="s">
        <v>23</v>
      </c>
      <c r="D155" s="10" t="s">
        <v>84</v>
      </c>
      <c r="F155" s="9">
        <v>600</v>
      </c>
      <c r="G155" s="98"/>
      <c r="H155" s="98"/>
      <c r="I155" s="4">
        <f t="shared" si="2"/>
        <v>6572849</v>
      </c>
      <c r="J155" s="1" t="s">
        <v>88</v>
      </c>
      <c r="K155" s="7" t="s">
        <v>19</v>
      </c>
      <c r="L155" s="1" t="s">
        <v>444</v>
      </c>
      <c r="M155" s="7" t="s">
        <v>18</v>
      </c>
      <c r="N155" s="7" t="s">
        <v>443</v>
      </c>
      <c r="O155" s="7" t="s">
        <v>36</v>
      </c>
    </row>
    <row r="156" spans="1:19" ht="16.5" customHeight="1">
      <c r="A156" s="16">
        <v>43753</v>
      </c>
      <c r="B156" s="7" t="s">
        <v>99</v>
      </c>
      <c r="C156" s="1" t="s">
        <v>115</v>
      </c>
      <c r="D156" s="1" t="s">
        <v>87</v>
      </c>
      <c r="F156" s="9">
        <v>7500</v>
      </c>
      <c r="G156" s="98"/>
      <c r="H156" s="98"/>
      <c r="I156" s="4">
        <f t="shared" si="2"/>
        <v>6565349</v>
      </c>
      <c r="J156" s="1" t="s">
        <v>88</v>
      </c>
      <c r="K156" s="7" t="s">
        <v>20</v>
      </c>
      <c r="L156" s="1" t="s">
        <v>444</v>
      </c>
      <c r="M156" s="7" t="s">
        <v>18</v>
      </c>
      <c r="N156" s="7" t="s">
        <v>443</v>
      </c>
      <c r="O156" s="1" t="s">
        <v>59</v>
      </c>
    </row>
    <row r="157" spans="1:19" ht="16.5" customHeight="1">
      <c r="A157" s="16">
        <v>43753</v>
      </c>
      <c r="B157" s="1" t="s">
        <v>386</v>
      </c>
      <c r="C157" s="1" t="s">
        <v>33</v>
      </c>
      <c r="D157" s="1" t="s">
        <v>87</v>
      </c>
      <c r="E157" s="2"/>
      <c r="F157" s="2">
        <v>1000</v>
      </c>
      <c r="G157" s="100"/>
      <c r="H157" s="100"/>
      <c r="I157" s="4">
        <f t="shared" si="2"/>
        <v>6564349</v>
      </c>
      <c r="J157" s="1" t="s">
        <v>106</v>
      </c>
      <c r="K157" s="1" t="s">
        <v>20</v>
      </c>
      <c r="L157" s="1" t="s">
        <v>444</v>
      </c>
      <c r="M157" s="7" t="s">
        <v>18</v>
      </c>
      <c r="N157" s="7" t="s">
        <v>443</v>
      </c>
      <c r="O157" s="1" t="s">
        <v>59</v>
      </c>
    </row>
    <row r="158" spans="1:19" ht="16.5" customHeight="1">
      <c r="A158" s="16">
        <v>43753</v>
      </c>
      <c r="B158" s="3" t="s">
        <v>302</v>
      </c>
      <c r="C158" s="3" t="s">
        <v>31</v>
      </c>
      <c r="D158" s="3" t="s">
        <v>38</v>
      </c>
      <c r="E158" s="5"/>
      <c r="F158" s="5">
        <v>10000</v>
      </c>
      <c r="G158" s="99"/>
      <c r="H158" s="99"/>
      <c r="I158" s="4">
        <f t="shared" si="2"/>
        <v>6554349</v>
      </c>
      <c r="J158" s="1" t="s">
        <v>44</v>
      </c>
      <c r="K158" s="1" t="s">
        <v>19</v>
      </c>
      <c r="L158" s="1" t="s">
        <v>444</v>
      </c>
      <c r="M158" s="7" t="s">
        <v>18</v>
      </c>
      <c r="N158" s="7" t="s">
        <v>443</v>
      </c>
      <c r="O158" s="7" t="s">
        <v>36</v>
      </c>
    </row>
    <row r="159" spans="1:19" ht="16.5" customHeight="1">
      <c r="A159" s="16">
        <v>43753</v>
      </c>
      <c r="B159" s="3" t="s">
        <v>301</v>
      </c>
      <c r="C159" s="3" t="s">
        <v>31</v>
      </c>
      <c r="D159" s="3" t="s">
        <v>86</v>
      </c>
      <c r="E159" s="5"/>
      <c r="F159" s="5">
        <v>10000</v>
      </c>
      <c r="G159" s="99"/>
      <c r="H159" s="99"/>
      <c r="I159" s="4">
        <f t="shared" si="2"/>
        <v>6544349</v>
      </c>
      <c r="J159" s="1" t="s">
        <v>44</v>
      </c>
      <c r="K159" s="1" t="s">
        <v>19</v>
      </c>
      <c r="L159" s="1" t="s">
        <v>444</v>
      </c>
      <c r="M159" s="7" t="s">
        <v>18</v>
      </c>
      <c r="N159" s="7" t="s">
        <v>443</v>
      </c>
      <c r="O159" s="7" t="s">
        <v>36</v>
      </c>
    </row>
    <row r="160" spans="1:19" ht="16.5" customHeight="1">
      <c r="A160" s="16">
        <v>43753</v>
      </c>
      <c r="B160" s="3" t="s">
        <v>285</v>
      </c>
      <c r="C160" s="3" t="s">
        <v>31</v>
      </c>
      <c r="D160" s="3" t="s">
        <v>213</v>
      </c>
      <c r="E160" s="5"/>
      <c r="F160" s="5">
        <v>18000</v>
      </c>
      <c r="G160" s="99"/>
      <c r="H160" s="99"/>
      <c r="I160" s="4">
        <f t="shared" si="2"/>
        <v>6526349</v>
      </c>
      <c r="J160" s="1" t="s">
        <v>37</v>
      </c>
      <c r="K160" s="1" t="s">
        <v>22</v>
      </c>
      <c r="L160" s="1" t="s">
        <v>444</v>
      </c>
      <c r="M160" s="7" t="s">
        <v>18</v>
      </c>
      <c r="N160" s="7" t="s">
        <v>443</v>
      </c>
      <c r="O160" s="7" t="s">
        <v>36</v>
      </c>
      <c r="Q160" s="3"/>
      <c r="R160" s="3"/>
      <c r="S160" s="3"/>
    </row>
    <row r="161" spans="1:16" ht="16.5" customHeight="1">
      <c r="A161" s="16">
        <v>43754</v>
      </c>
      <c r="B161" s="7" t="s">
        <v>326</v>
      </c>
      <c r="C161" s="7" t="s">
        <v>23</v>
      </c>
      <c r="D161" s="7" t="s">
        <v>84</v>
      </c>
      <c r="F161" s="9">
        <v>3500</v>
      </c>
      <c r="G161" s="98"/>
      <c r="H161" s="98"/>
      <c r="I161" s="4">
        <f t="shared" si="2"/>
        <v>6522849</v>
      </c>
      <c r="J161" s="7" t="s">
        <v>17</v>
      </c>
      <c r="K161" s="7">
        <v>8157</v>
      </c>
      <c r="L161" s="1" t="s">
        <v>444</v>
      </c>
      <c r="M161" s="7" t="s">
        <v>18</v>
      </c>
      <c r="N161" s="7" t="s">
        <v>443</v>
      </c>
      <c r="O161" s="1" t="s">
        <v>59</v>
      </c>
    </row>
    <row r="162" spans="1:16" ht="16.5" customHeight="1">
      <c r="A162" s="16">
        <v>43754</v>
      </c>
      <c r="B162" s="7" t="s">
        <v>203</v>
      </c>
      <c r="C162" s="7" t="s">
        <v>90</v>
      </c>
      <c r="D162" s="7" t="s">
        <v>38</v>
      </c>
      <c r="F162" s="9">
        <v>30000</v>
      </c>
      <c r="G162" s="98"/>
      <c r="H162" s="98"/>
      <c r="I162" s="4">
        <f t="shared" si="2"/>
        <v>6492849</v>
      </c>
      <c r="J162" s="7" t="s">
        <v>54</v>
      </c>
      <c r="K162" s="7" t="s">
        <v>22</v>
      </c>
      <c r="L162" s="1" t="s">
        <v>444</v>
      </c>
      <c r="M162" s="7" t="s">
        <v>18</v>
      </c>
      <c r="N162" s="7" t="s">
        <v>442</v>
      </c>
      <c r="O162" s="7" t="s">
        <v>36</v>
      </c>
      <c r="P162" s="7" t="s">
        <v>463</v>
      </c>
    </row>
    <row r="163" spans="1:16" ht="16.5" customHeight="1">
      <c r="A163" s="16">
        <v>43754</v>
      </c>
      <c r="B163" s="7" t="s">
        <v>55</v>
      </c>
      <c r="C163" s="7" t="s">
        <v>90</v>
      </c>
      <c r="D163" s="7" t="s">
        <v>38</v>
      </c>
      <c r="F163" s="9">
        <v>10000</v>
      </c>
      <c r="G163" s="98"/>
      <c r="H163" s="98"/>
      <c r="I163" s="4">
        <f t="shared" si="2"/>
        <v>6482849</v>
      </c>
      <c r="J163" s="7" t="s">
        <v>54</v>
      </c>
      <c r="K163" s="7" t="s">
        <v>20</v>
      </c>
      <c r="L163" s="1" t="s">
        <v>444</v>
      </c>
      <c r="M163" s="7" t="s">
        <v>18</v>
      </c>
      <c r="N163" s="7" t="s">
        <v>442</v>
      </c>
      <c r="O163" s="1" t="s">
        <v>59</v>
      </c>
      <c r="P163" s="7" t="s">
        <v>463</v>
      </c>
    </row>
    <row r="164" spans="1:16" ht="16.5" customHeight="1">
      <c r="A164" s="16">
        <v>43754</v>
      </c>
      <c r="B164" s="7" t="s">
        <v>205</v>
      </c>
      <c r="C164" s="7" t="s">
        <v>15</v>
      </c>
      <c r="D164" s="7" t="s">
        <v>38</v>
      </c>
      <c r="F164" s="9">
        <v>5905</v>
      </c>
      <c r="G164" s="98"/>
      <c r="H164" s="98"/>
      <c r="I164" s="4">
        <f t="shared" si="2"/>
        <v>6476944</v>
      </c>
      <c r="J164" s="7" t="s">
        <v>54</v>
      </c>
      <c r="K164" s="7" t="s">
        <v>60</v>
      </c>
      <c r="L164" s="7" t="s">
        <v>445</v>
      </c>
      <c r="M164" s="7" t="s">
        <v>18</v>
      </c>
      <c r="N164" s="7" t="s">
        <v>442</v>
      </c>
      <c r="O164" s="7" t="s">
        <v>36</v>
      </c>
      <c r="P164" s="7" t="s">
        <v>462</v>
      </c>
    </row>
    <row r="165" spans="1:16" ht="16.5" customHeight="1">
      <c r="A165" s="16">
        <v>43754</v>
      </c>
      <c r="B165" s="7" t="s">
        <v>206</v>
      </c>
      <c r="C165" s="7" t="s">
        <v>15</v>
      </c>
      <c r="D165" s="7" t="s">
        <v>38</v>
      </c>
      <c r="F165" s="9">
        <v>5905</v>
      </c>
      <c r="G165" s="98"/>
      <c r="H165" s="98"/>
      <c r="I165" s="4">
        <f t="shared" si="2"/>
        <v>6471039</v>
      </c>
      <c r="J165" s="7" t="s">
        <v>54</v>
      </c>
      <c r="K165" s="7" t="s">
        <v>61</v>
      </c>
      <c r="L165" s="7" t="s">
        <v>445</v>
      </c>
      <c r="M165" s="7" t="s">
        <v>18</v>
      </c>
      <c r="N165" s="7" t="s">
        <v>442</v>
      </c>
      <c r="O165" s="7" t="s">
        <v>36</v>
      </c>
      <c r="P165" s="7" t="s">
        <v>462</v>
      </c>
    </row>
    <row r="166" spans="1:16" ht="16.5" customHeight="1">
      <c r="A166" s="16">
        <v>43754</v>
      </c>
      <c r="B166" s="1" t="s">
        <v>68</v>
      </c>
      <c r="C166" s="1" t="s">
        <v>33</v>
      </c>
      <c r="D166" s="1" t="s">
        <v>308</v>
      </c>
      <c r="E166" s="2"/>
      <c r="F166" s="2">
        <v>3000</v>
      </c>
      <c r="G166" s="100"/>
      <c r="H166" s="100"/>
      <c r="I166" s="4">
        <f t="shared" si="2"/>
        <v>6468039</v>
      </c>
      <c r="J166" s="1" t="s">
        <v>62</v>
      </c>
      <c r="K166" s="1" t="s">
        <v>170</v>
      </c>
      <c r="L166" s="1" t="s">
        <v>444</v>
      </c>
      <c r="M166" s="7" t="s">
        <v>18</v>
      </c>
      <c r="N166" s="7" t="s">
        <v>443</v>
      </c>
      <c r="O166" s="1" t="s">
        <v>59</v>
      </c>
    </row>
    <row r="167" spans="1:16" ht="16.5" customHeight="1">
      <c r="A167" s="16">
        <v>43754</v>
      </c>
      <c r="B167" s="1" t="s">
        <v>69</v>
      </c>
      <c r="C167" s="1" t="s">
        <v>31</v>
      </c>
      <c r="D167" s="1" t="s">
        <v>308</v>
      </c>
      <c r="E167" s="2"/>
      <c r="F167" s="2">
        <v>130000</v>
      </c>
      <c r="G167" s="100"/>
      <c r="H167" s="100"/>
      <c r="I167" s="4">
        <f t="shared" si="2"/>
        <v>6338039</v>
      </c>
      <c r="J167" s="1" t="s">
        <v>62</v>
      </c>
      <c r="K167" s="1" t="s">
        <v>22</v>
      </c>
      <c r="L167" s="1" t="s">
        <v>444</v>
      </c>
      <c r="M167" s="7" t="s">
        <v>18</v>
      </c>
      <c r="N167" s="7" t="s">
        <v>443</v>
      </c>
      <c r="O167" s="7" t="s">
        <v>36</v>
      </c>
    </row>
    <row r="168" spans="1:16" ht="16.5" customHeight="1">
      <c r="A168" s="16">
        <v>43754</v>
      </c>
      <c r="B168" s="1" t="s">
        <v>367</v>
      </c>
      <c r="C168" s="7" t="s">
        <v>90</v>
      </c>
      <c r="D168" s="7" t="s">
        <v>38</v>
      </c>
      <c r="F168" s="2">
        <v>30000</v>
      </c>
      <c r="G168" s="100"/>
      <c r="H168" s="100"/>
      <c r="I168" s="4">
        <f t="shared" si="2"/>
        <v>6308039</v>
      </c>
      <c r="J168" s="1" t="s">
        <v>62</v>
      </c>
      <c r="K168" s="1" t="s">
        <v>81</v>
      </c>
      <c r="L168" s="1" t="s">
        <v>444</v>
      </c>
      <c r="M168" s="7" t="s">
        <v>18</v>
      </c>
      <c r="N168" s="7" t="s">
        <v>442</v>
      </c>
      <c r="O168" s="7" t="s">
        <v>36</v>
      </c>
      <c r="P168" s="7" t="s">
        <v>463</v>
      </c>
    </row>
    <row r="169" spans="1:16" ht="16.5" customHeight="1">
      <c r="A169" s="16">
        <v>43754</v>
      </c>
      <c r="B169" s="1" t="s">
        <v>204</v>
      </c>
      <c r="C169" s="7" t="s">
        <v>90</v>
      </c>
      <c r="D169" s="7" t="s">
        <v>38</v>
      </c>
      <c r="F169" s="2">
        <v>20000</v>
      </c>
      <c r="G169" s="100"/>
      <c r="H169" s="100"/>
      <c r="I169" s="4">
        <f t="shared" si="2"/>
        <v>6288039</v>
      </c>
      <c r="J169" s="1" t="s">
        <v>62</v>
      </c>
      <c r="K169" s="5" t="s">
        <v>20</v>
      </c>
      <c r="L169" s="1" t="s">
        <v>444</v>
      </c>
      <c r="M169" s="7" t="s">
        <v>18</v>
      </c>
      <c r="N169" s="7" t="s">
        <v>442</v>
      </c>
      <c r="O169" s="1" t="s">
        <v>59</v>
      </c>
      <c r="P169" s="7" t="s">
        <v>463</v>
      </c>
    </row>
    <row r="170" spans="1:16" ht="16.5" customHeight="1">
      <c r="A170" s="16">
        <v>43754</v>
      </c>
      <c r="B170" s="7" t="s">
        <v>368</v>
      </c>
      <c r="C170" s="7" t="s">
        <v>90</v>
      </c>
      <c r="D170" s="10" t="s">
        <v>87</v>
      </c>
      <c r="F170" s="9">
        <v>15000</v>
      </c>
      <c r="G170" s="98"/>
      <c r="H170" s="98"/>
      <c r="I170" s="4">
        <f t="shared" si="2"/>
        <v>6273039</v>
      </c>
      <c r="J170" s="1" t="s">
        <v>88</v>
      </c>
      <c r="K170" s="7" t="s">
        <v>19</v>
      </c>
      <c r="L170" s="1" t="s">
        <v>444</v>
      </c>
      <c r="M170" s="7" t="s">
        <v>18</v>
      </c>
      <c r="N170" s="7" t="s">
        <v>442</v>
      </c>
      <c r="O170" s="7" t="s">
        <v>36</v>
      </c>
      <c r="P170" s="7" t="s">
        <v>463</v>
      </c>
    </row>
    <row r="171" spans="1:16" ht="16.5" customHeight="1">
      <c r="A171" s="16">
        <v>43754</v>
      </c>
      <c r="B171" s="7" t="s">
        <v>100</v>
      </c>
      <c r="C171" s="1" t="s">
        <v>115</v>
      </c>
      <c r="D171" s="1" t="s">
        <v>87</v>
      </c>
      <c r="F171" s="9">
        <v>1500</v>
      </c>
      <c r="G171" s="98"/>
      <c r="H171" s="98"/>
      <c r="I171" s="4">
        <f t="shared" si="2"/>
        <v>6271539</v>
      </c>
      <c r="J171" s="1" t="s">
        <v>88</v>
      </c>
      <c r="K171" s="7" t="s">
        <v>20</v>
      </c>
      <c r="L171" s="1" t="s">
        <v>444</v>
      </c>
      <c r="M171" s="7" t="s">
        <v>18</v>
      </c>
      <c r="N171" s="7" t="s">
        <v>443</v>
      </c>
      <c r="O171" s="1" t="s">
        <v>59</v>
      </c>
    </row>
    <row r="172" spans="1:16" ht="16.5" customHeight="1">
      <c r="A172" s="16">
        <v>43754</v>
      </c>
      <c r="B172" s="1" t="s">
        <v>341</v>
      </c>
      <c r="C172" s="1" t="s">
        <v>115</v>
      </c>
      <c r="D172" s="1" t="s">
        <v>87</v>
      </c>
      <c r="E172" s="2"/>
      <c r="F172" s="2">
        <v>1800</v>
      </c>
      <c r="G172" s="100"/>
      <c r="H172" s="100"/>
      <c r="I172" s="4">
        <f t="shared" si="2"/>
        <v>6269739</v>
      </c>
      <c r="J172" s="1" t="s">
        <v>106</v>
      </c>
      <c r="K172" s="1" t="s">
        <v>20</v>
      </c>
      <c r="L172" s="1" t="s">
        <v>444</v>
      </c>
      <c r="M172" s="7" t="s">
        <v>18</v>
      </c>
      <c r="N172" s="7" t="s">
        <v>443</v>
      </c>
      <c r="O172" s="1" t="s">
        <v>59</v>
      </c>
    </row>
    <row r="173" spans="1:16" ht="16.5" customHeight="1">
      <c r="A173" s="16">
        <v>43754</v>
      </c>
      <c r="B173" s="1" t="s">
        <v>342</v>
      </c>
      <c r="C173" s="1" t="s">
        <v>115</v>
      </c>
      <c r="D173" s="1" t="s">
        <v>87</v>
      </c>
      <c r="E173" s="2"/>
      <c r="F173" s="2">
        <v>1200</v>
      </c>
      <c r="G173" s="100"/>
      <c r="H173" s="100"/>
      <c r="I173" s="4">
        <f t="shared" si="2"/>
        <v>6268539</v>
      </c>
      <c r="J173" s="1" t="s">
        <v>106</v>
      </c>
      <c r="K173" s="1" t="s">
        <v>20</v>
      </c>
      <c r="L173" s="1" t="s">
        <v>444</v>
      </c>
      <c r="M173" s="7" t="s">
        <v>18</v>
      </c>
      <c r="N173" s="7" t="s">
        <v>443</v>
      </c>
      <c r="O173" s="1" t="s">
        <v>59</v>
      </c>
    </row>
    <row r="174" spans="1:16" ht="16.5" customHeight="1">
      <c r="A174" s="16">
        <v>43754</v>
      </c>
      <c r="B174" s="3" t="s">
        <v>405</v>
      </c>
      <c r="C174" s="3" t="s">
        <v>24</v>
      </c>
      <c r="D174" s="3" t="s">
        <v>84</v>
      </c>
      <c r="E174" s="5"/>
      <c r="F174" s="5">
        <v>3750</v>
      </c>
      <c r="G174" s="99"/>
      <c r="H174" s="99"/>
      <c r="I174" s="4">
        <f t="shared" si="2"/>
        <v>6264789</v>
      </c>
      <c r="J174" s="1" t="s">
        <v>44</v>
      </c>
      <c r="K174" s="1" t="s">
        <v>132</v>
      </c>
      <c r="L174" s="7" t="s">
        <v>444</v>
      </c>
      <c r="M174" s="7" t="s">
        <v>18</v>
      </c>
      <c r="N174" s="7" t="s">
        <v>443</v>
      </c>
      <c r="O174" s="7" t="s">
        <v>36</v>
      </c>
    </row>
    <row r="175" spans="1:16" ht="16.5" customHeight="1">
      <c r="A175" s="16">
        <v>43754</v>
      </c>
      <c r="B175" s="3" t="s">
        <v>297</v>
      </c>
      <c r="C175" s="3" t="s">
        <v>31</v>
      </c>
      <c r="D175" s="3" t="s">
        <v>87</v>
      </c>
      <c r="E175" s="5"/>
      <c r="F175" s="5">
        <v>5000</v>
      </c>
      <c r="G175" s="99"/>
      <c r="H175" s="99"/>
      <c r="I175" s="4">
        <f t="shared" si="2"/>
        <v>6259789</v>
      </c>
      <c r="J175" s="1" t="s">
        <v>44</v>
      </c>
      <c r="K175" s="1" t="s">
        <v>19</v>
      </c>
      <c r="L175" s="1" t="s">
        <v>444</v>
      </c>
      <c r="M175" s="7" t="s">
        <v>18</v>
      </c>
      <c r="N175" s="7" t="s">
        <v>443</v>
      </c>
      <c r="O175" s="7" t="s">
        <v>36</v>
      </c>
    </row>
    <row r="176" spans="1:16" ht="16.5" customHeight="1">
      <c r="A176" s="16">
        <v>43754</v>
      </c>
      <c r="B176" s="3" t="s">
        <v>164</v>
      </c>
      <c r="C176" s="3" t="s">
        <v>33</v>
      </c>
      <c r="D176" s="3" t="s">
        <v>87</v>
      </c>
      <c r="E176" s="5"/>
      <c r="F176" s="5">
        <v>1000</v>
      </c>
      <c r="G176" s="99"/>
      <c r="H176" s="99"/>
      <c r="I176" s="4">
        <f t="shared" si="2"/>
        <v>6258789</v>
      </c>
      <c r="J176" s="1" t="s">
        <v>171</v>
      </c>
      <c r="K176" s="1" t="s">
        <v>20</v>
      </c>
      <c r="L176" s="1" t="s">
        <v>444</v>
      </c>
      <c r="M176" s="7" t="s">
        <v>18</v>
      </c>
      <c r="N176" s="7" t="s">
        <v>443</v>
      </c>
      <c r="O176" s="1" t="s">
        <v>59</v>
      </c>
    </row>
    <row r="177" spans="1:16" ht="16.5" customHeight="1">
      <c r="A177" s="16">
        <v>43754</v>
      </c>
      <c r="B177" s="6" t="s">
        <v>207</v>
      </c>
      <c r="C177" s="3" t="s">
        <v>33</v>
      </c>
      <c r="D177" s="1" t="s">
        <v>87</v>
      </c>
      <c r="F177" s="5">
        <v>50000</v>
      </c>
      <c r="G177" s="99"/>
      <c r="H177" s="99"/>
      <c r="I177" s="4">
        <f t="shared" si="2"/>
        <v>6208789</v>
      </c>
      <c r="J177" s="26" t="s">
        <v>173</v>
      </c>
      <c r="K177" s="1">
        <v>3643184</v>
      </c>
      <c r="L177" s="7" t="s">
        <v>447</v>
      </c>
      <c r="M177" s="7" t="s">
        <v>18</v>
      </c>
      <c r="N177" s="7" t="s">
        <v>442</v>
      </c>
      <c r="O177" s="7" t="s">
        <v>36</v>
      </c>
      <c r="P177" s="7" t="s">
        <v>454</v>
      </c>
    </row>
    <row r="178" spans="1:16" ht="16.5" customHeight="1">
      <c r="A178" s="16">
        <v>43754</v>
      </c>
      <c r="B178" s="6" t="s">
        <v>208</v>
      </c>
      <c r="C178" s="3" t="s">
        <v>25</v>
      </c>
      <c r="D178" s="1" t="s">
        <v>84</v>
      </c>
      <c r="F178" s="5">
        <v>3484</v>
      </c>
      <c r="G178" s="99"/>
      <c r="H178" s="99"/>
      <c r="I178" s="4">
        <f t="shared" si="2"/>
        <v>6205305</v>
      </c>
      <c r="J178" s="26" t="s">
        <v>173</v>
      </c>
      <c r="K178" s="1">
        <v>3643184</v>
      </c>
      <c r="L178" s="7" t="s">
        <v>447</v>
      </c>
      <c r="M178" s="7" t="s">
        <v>18</v>
      </c>
      <c r="N178" s="7" t="s">
        <v>442</v>
      </c>
      <c r="O178" s="7" t="s">
        <v>36</v>
      </c>
      <c r="P178" s="7" t="s">
        <v>452</v>
      </c>
    </row>
    <row r="179" spans="1:16" ht="16.5" customHeight="1">
      <c r="A179" s="16">
        <v>43754</v>
      </c>
      <c r="B179" s="12" t="s">
        <v>209</v>
      </c>
      <c r="C179" s="3" t="s">
        <v>33</v>
      </c>
      <c r="D179" s="1" t="s">
        <v>87</v>
      </c>
      <c r="F179" s="13">
        <v>93963</v>
      </c>
      <c r="G179" s="102"/>
      <c r="H179" s="102"/>
      <c r="I179" s="4">
        <f t="shared" si="2"/>
        <v>6111342</v>
      </c>
      <c r="J179" s="26" t="s">
        <v>173</v>
      </c>
      <c r="K179" s="1">
        <v>3643183</v>
      </c>
      <c r="L179" s="7" t="s">
        <v>446</v>
      </c>
      <c r="M179" s="7" t="s">
        <v>18</v>
      </c>
      <c r="N179" s="7" t="s">
        <v>442</v>
      </c>
      <c r="O179" s="7" t="s">
        <v>36</v>
      </c>
      <c r="P179" s="7" t="s">
        <v>454</v>
      </c>
    </row>
    <row r="180" spans="1:16" ht="16.5" customHeight="1">
      <c r="A180" s="16">
        <v>43754</v>
      </c>
      <c r="B180" s="12" t="s">
        <v>210</v>
      </c>
      <c r="C180" s="3" t="s">
        <v>33</v>
      </c>
      <c r="D180" s="1" t="s">
        <v>38</v>
      </c>
      <c r="F180" s="13">
        <f>298407-49734</f>
        <v>248673</v>
      </c>
      <c r="G180" s="102"/>
      <c r="H180" s="102"/>
      <c r="I180" s="4">
        <f t="shared" si="2"/>
        <v>5862669</v>
      </c>
      <c r="J180" s="26" t="s">
        <v>173</v>
      </c>
      <c r="K180" s="1">
        <v>3643183</v>
      </c>
      <c r="L180" s="7" t="s">
        <v>446</v>
      </c>
      <c r="M180" s="7" t="s">
        <v>18</v>
      </c>
      <c r="N180" s="7" t="s">
        <v>442</v>
      </c>
      <c r="O180" s="7" t="s">
        <v>36</v>
      </c>
      <c r="P180" s="7" t="s">
        <v>455</v>
      </c>
    </row>
    <row r="181" spans="1:16" ht="16.5" customHeight="1">
      <c r="A181" s="16">
        <v>43754</v>
      </c>
      <c r="B181" s="12" t="s">
        <v>211</v>
      </c>
      <c r="C181" s="3" t="s">
        <v>33</v>
      </c>
      <c r="D181" s="1" t="s">
        <v>86</v>
      </c>
      <c r="F181" s="13">
        <v>72840</v>
      </c>
      <c r="G181" s="102"/>
      <c r="H181" s="102"/>
      <c r="I181" s="4">
        <f t="shared" si="2"/>
        <v>5789829</v>
      </c>
      <c r="J181" s="26" t="s">
        <v>173</v>
      </c>
      <c r="K181" s="1">
        <v>3643183</v>
      </c>
      <c r="L181" s="7" t="s">
        <v>446</v>
      </c>
      <c r="M181" s="7" t="s">
        <v>18</v>
      </c>
      <c r="N181" s="7" t="s">
        <v>442</v>
      </c>
      <c r="O181" s="7" t="s">
        <v>36</v>
      </c>
      <c r="P181" s="7" t="s">
        <v>458</v>
      </c>
    </row>
    <row r="182" spans="1:16" ht="16.5" customHeight="1">
      <c r="A182" s="16">
        <v>43754</v>
      </c>
      <c r="B182" s="12" t="s">
        <v>212</v>
      </c>
      <c r="C182" s="3" t="s">
        <v>33</v>
      </c>
      <c r="D182" s="1" t="s">
        <v>213</v>
      </c>
      <c r="F182" s="13">
        <v>262482</v>
      </c>
      <c r="G182" s="102"/>
      <c r="H182" s="102"/>
      <c r="I182" s="4">
        <f t="shared" si="2"/>
        <v>5527347</v>
      </c>
      <c r="J182" s="26" t="s">
        <v>173</v>
      </c>
      <c r="K182" s="1">
        <v>3643183</v>
      </c>
      <c r="L182" s="7" t="s">
        <v>446</v>
      </c>
      <c r="M182" s="7" t="s">
        <v>18</v>
      </c>
      <c r="N182" s="7" t="s">
        <v>442</v>
      </c>
      <c r="O182" s="7" t="s">
        <v>36</v>
      </c>
      <c r="P182" s="7" t="s">
        <v>457</v>
      </c>
    </row>
    <row r="183" spans="1:16" ht="16.5" customHeight="1">
      <c r="A183" s="16">
        <v>43754</v>
      </c>
      <c r="B183" s="12" t="s">
        <v>214</v>
      </c>
      <c r="C183" s="3" t="s">
        <v>33</v>
      </c>
      <c r="D183" s="1" t="s">
        <v>38</v>
      </c>
      <c r="F183" s="13">
        <v>159339</v>
      </c>
      <c r="G183" s="102"/>
      <c r="H183" s="102"/>
      <c r="I183" s="4">
        <f t="shared" si="2"/>
        <v>5368008</v>
      </c>
      <c r="J183" s="26" t="s">
        <v>173</v>
      </c>
      <c r="K183" s="1">
        <v>3643183</v>
      </c>
      <c r="L183" s="7" t="s">
        <v>446</v>
      </c>
      <c r="M183" s="7" t="s">
        <v>18</v>
      </c>
      <c r="N183" s="7" t="s">
        <v>442</v>
      </c>
      <c r="O183" s="7" t="s">
        <v>36</v>
      </c>
      <c r="P183" s="7" t="s">
        <v>455</v>
      </c>
    </row>
    <row r="184" spans="1:16" ht="16.5" customHeight="1">
      <c r="A184" s="16">
        <v>43754</v>
      </c>
      <c r="B184" s="12" t="s">
        <v>215</v>
      </c>
      <c r="C184" s="3" t="s">
        <v>33</v>
      </c>
      <c r="D184" s="1" t="s">
        <v>38</v>
      </c>
      <c r="F184" s="13">
        <v>144162</v>
      </c>
      <c r="G184" s="102"/>
      <c r="H184" s="102"/>
      <c r="I184" s="4">
        <f t="shared" si="2"/>
        <v>5223846</v>
      </c>
      <c r="J184" s="26" t="s">
        <v>173</v>
      </c>
      <c r="K184" s="1">
        <v>3643183</v>
      </c>
      <c r="L184" s="7" t="s">
        <v>446</v>
      </c>
      <c r="M184" s="7" t="s">
        <v>18</v>
      </c>
      <c r="N184" s="7" t="s">
        <v>442</v>
      </c>
      <c r="O184" s="7" t="s">
        <v>36</v>
      </c>
      <c r="P184" s="7" t="s">
        <v>455</v>
      </c>
    </row>
    <row r="185" spans="1:16" ht="16.5" customHeight="1">
      <c r="A185" s="16">
        <v>43754</v>
      </c>
      <c r="B185" s="12" t="s">
        <v>216</v>
      </c>
      <c r="C185" s="3" t="s">
        <v>33</v>
      </c>
      <c r="D185" s="1" t="s">
        <v>38</v>
      </c>
      <c r="F185" s="13">
        <f>48054*3</f>
        <v>144162</v>
      </c>
      <c r="G185" s="102"/>
      <c r="H185" s="102"/>
      <c r="I185" s="4">
        <f t="shared" si="2"/>
        <v>5079684</v>
      </c>
      <c r="J185" s="26" t="s">
        <v>173</v>
      </c>
      <c r="K185" s="1">
        <v>3643183</v>
      </c>
      <c r="L185" s="7" t="s">
        <v>446</v>
      </c>
      <c r="M185" s="7" t="s">
        <v>18</v>
      </c>
      <c r="N185" s="7" t="s">
        <v>442</v>
      </c>
      <c r="O185" s="7" t="s">
        <v>36</v>
      </c>
      <c r="P185" s="7" t="s">
        <v>455</v>
      </c>
    </row>
    <row r="186" spans="1:16" ht="16.5" customHeight="1">
      <c r="A186" s="16">
        <v>43754</v>
      </c>
      <c r="B186" s="12" t="s">
        <v>217</v>
      </c>
      <c r="C186" s="3" t="s">
        <v>33</v>
      </c>
      <c r="D186" s="1" t="s">
        <v>38</v>
      </c>
      <c r="F186" s="13">
        <v>77696</v>
      </c>
      <c r="G186" s="102"/>
      <c r="H186" s="102"/>
      <c r="I186" s="4">
        <f t="shared" si="2"/>
        <v>5001988</v>
      </c>
      <c r="J186" s="26" t="s">
        <v>173</v>
      </c>
      <c r="K186" s="1">
        <v>3643183</v>
      </c>
      <c r="L186" s="7" t="s">
        <v>446</v>
      </c>
      <c r="M186" s="7" t="s">
        <v>18</v>
      </c>
      <c r="N186" s="7" t="s">
        <v>442</v>
      </c>
      <c r="O186" s="7" t="s">
        <v>36</v>
      </c>
      <c r="P186" s="7" t="s">
        <v>455</v>
      </c>
    </row>
    <row r="187" spans="1:16" ht="16.5" customHeight="1">
      <c r="A187" s="16">
        <v>43754</v>
      </c>
      <c r="B187" s="12" t="s">
        <v>218</v>
      </c>
      <c r="C187" s="3" t="s">
        <v>33</v>
      </c>
      <c r="D187" s="1" t="s">
        <v>38</v>
      </c>
      <c r="F187" s="13">
        <v>116543</v>
      </c>
      <c r="G187" s="102"/>
      <c r="H187" s="102"/>
      <c r="I187" s="4">
        <f t="shared" si="2"/>
        <v>4885445</v>
      </c>
      <c r="J187" s="26" t="s">
        <v>173</v>
      </c>
      <c r="K187" s="1">
        <v>3643183</v>
      </c>
      <c r="L187" s="7" t="s">
        <v>446</v>
      </c>
      <c r="M187" s="7" t="s">
        <v>18</v>
      </c>
      <c r="N187" s="7" t="s">
        <v>442</v>
      </c>
      <c r="O187" s="7" t="s">
        <v>36</v>
      </c>
      <c r="P187" s="7" t="s">
        <v>455</v>
      </c>
    </row>
    <row r="188" spans="1:16" ht="16.5" customHeight="1">
      <c r="A188" s="16">
        <v>43754</v>
      </c>
      <c r="B188" s="12" t="s">
        <v>219</v>
      </c>
      <c r="C188" s="3" t="s">
        <v>33</v>
      </c>
      <c r="D188" s="1" t="s">
        <v>38</v>
      </c>
      <c r="F188" s="13">
        <v>116543</v>
      </c>
      <c r="G188" s="102"/>
      <c r="H188" s="102"/>
      <c r="I188" s="4">
        <f t="shared" si="2"/>
        <v>4768902</v>
      </c>
      <c r="J188" s="26" t="s">
        <v>173</v>
      </c>
      <c r="K188" s="1">
        <v>3643183</v>
      </c>
      <c r="L188" s="7" t="s">
        <v>446</v>
      </c>
      <c r="M188" s="7" t="s">
        <v>18</v>
      </c>
      <c r="N188" s="7" t="s">
        <v>442</v>
      </c>
      <c r="O188" s="7" t="s">
        <v>36</v>
      </c>
      <c r="P188" s="7" t="s">
        <v>455</v>
      </c>
    </row>
    <row r="189" spans="1:16" ht="16.5" customHeight="1">
      <c r="A189" s="16">
        <v>43754</v>
      </c>
      <c r="B189" s="12" t="s">
        <v>220</v>
      </c>
      <c r="C189" s="3" t="s">
        <v>33</v>
      </c>
      <c r="D189" s="1" t="s">
        <v>38</v>
      </c>
      <c r="F189" s="13">
        <v>111350</v>
      </c>
      <c r="G189" s="102"/>
      <c r="H189" s="102"/>
      <c r="I189" s="4">
        <f t="shared" si="2"/>
        <v>4657552</v>
      </c>
      <c r="J189" s="26" t="s">
        <v>173</v>
      </c>
      <c r="K189" s="1">
        <v>3643183</v>
      </c>
      <c r="L189" s="7" t="s">
        <v>446</v>
      </c>
      <c r="M189" s="7" t="s">
        <v>18</v>
      </c>
      <c r="N189" s="7" t="s">
        <v>442</v>
      </c>
      <c r="O189" s="7" t="s">
        <v>36</v>
      </c>
      <c r="P189" s="7" t="s">
        <v>455</v>
      </c>
    </row>
    <row r="190" spans="1:16" ht="16.5" customHeight="1">
      <c r="A190" s="16">
        <v>43754</v>
      </c>
      <c r="B190" s="12" t="s">
        <v>221</v>
      </c>
      <c r="C190" s="3" t="s">
        <v>33</v>
      </c>
      <c r="D190" s="1" t="s">
        <v>38</v>
      </c>
      <c r="F190" s="13">
        <f>34587*3</f>
        <v>103761</v>
      </c>
      <c r="G190" s="102"/>
      <c r="H190" s="102"/>
      <c r="I190" s="4">
        <f t="shared" si="2"/>
        <v>4553791</v>
      </c>
      <c r="J190" s="26" t="s">
        <v>173</v>
      </c>
      <c r="K190" s="1">
        <v>3643183</v>
      </c>
      <c r="L190" s="7" t="s">
        <v>446</v>
      </c>
      <c r="M190" s="7" t="s">
        <v>18</v>
      </c>
      <c r="N190" s="7" t="s">
        <v>442</v>
      </c>
      <c r="O190" s="7" t="s">
        <v>36</v>
      </c>
      <c r="P190" s="7" t="s">
        <v>455</v>
      </c>
    </row>
    <row r="191" spans="1:16" ht="16.5" customHeight="1">
      <c r="A191" s="16">
        <v>43755</v>
      </c>
      <c r="B191" s="7" t="s">
        <v>325</v>
      </c>
      <c r="C191" s="7" t="s">
        <v>23</v>
      </c>
      <c r="D191" s="7" t="s">
        <v>84</v>
      </c>
      <c r="F191" s="9">
        <v>2400</v>
      </c>
      <c r="G191" s="98"/>
      <c r="H191" s="98"/>
      <c r="I191" s="4">
        <f t="shared" si="2"/>
        <v>4551391</v>
      </c>
      <c r="J191" s="7" t="s">
        <v>17</v>
      </c>
      <c r="K191" s="7">
        <v>8157</v>
      </c>
      <c r="L191" s="1" t="s">
        <v>444</v>
      </c>
      <c r="M191" s="7" t="s">
        <v>18</v>
      </c>
      <c r="N191" s="7" t="s">
        <v>443</v>
      </c>
      <c r="O191" s="7" t="s">
        <v>36</v>
      </c>
    </row>
    <row r="192" spans="1:16" ht="16.5" customHeight="1">
      <c r="A192" s="16">
        <v>43755</v>
      </c>
      <c r="B192" s="7" t="s">
        <v>300</v>
      </c>
      <c r="C192" s="7" t="s">
        <v>31</v>
      </c>
      <c r="D192" s="3" t="s">
        <v>308</v>
      </c>
      <c r="F192" s="9">
        <v>40000</v>
      </c>
      <c r="G192" s="98"/>
      <c r="H192" s="98"/>
      <c r="I192" s="4">
        <f t="shared" si="2"/>
        <v>4511391</v>
      </c>
      <c r="J192" s="7" t="s">
        <v>17</v>
      </c>
      <c r="K192" s="7" t="s">
        <v>19</v>
      </c>
      <c r="L192" s="1" t="s">
        <v>444</v>
      </c>
      <c r="M192" s="7" t="s">
        <v>18</v>
      </c>
      <c r="N192" s="7" t="s">
        <v>443</v>
      </c>
      <c r="O192" s="7" t="s">
        <v>36</v>
      </c>
    </row>
    <row r="193" spans="1:19" ht="16.5" customHeight="1">
      <c r="A193" s="16">
        <v>43755</v>
      </c>
      <c r="B193" s="7" t="s">
        <v>325</v>
      </c>
      <c r="C193" s="7" t="s">
        <v>23</v>
      </c>
      <c r="D193" s="7" t="s">
        <v>84</v>
      </c>
      <c r="F193" s="9">
        <v>1200</v>
      </c>
      <c r="G193" s="98"/>
      <c r="H193" s="98"/>
      <c r="I193" s="4">
        <f t="shared" si="2"/>
        <v>4510191</v>
      </c>
      <c r="J193" s="7" t="s">
        <v>17</v>
      </c>
      <c r="K193" s="7">
        <v>8153</v>
      </c>
      <c r="L193" s="1" t="s">
        <v>444</v>
      </c>
      <c r="M193" s="7" t="s">
        <v>18</v>
      </c>
      <c r="N193" s="7" t="s">
        <v>443</v>
      </c>
      <c r="O193" s="1" t="s">
        <v>59</v>
      </c>
    </row>
    <row r="194" spans="1:19" ht="16.5" customHeight="1">
      <c r="A194" s="16">
        <v>43755</v>
      </c>
      <c r="B194" s="7" t="s">
        <v>46</v>
      </c>
      <c r="C194" s="7" t="s">
        <v>23</v>
      </c>
      <c r="D194" s="7" t="s">
        <v>84</v>
      </c>
      <c r="F194" s="9">
        <v>10000</v>
      </c>
      <c r="G194" s="98"/>
      <c r="H194" s="98"/>
      <c r="I194" s="4">
        <f t="shared" si="2"/>
        <v>4500191</v>
      </c>
      <c r="J194" s="1" t="s">
        <v>39</v>
      </c>
      <c r="K194" s="7" t="s">
        <v>52</v>
      </c>
      <c r="L194" s="1" t="s">
        <v>444</v>
      </c>
      <c r="M194" s="7" t="s">
        <v>18</v>
      </c>
      <c r="N194" s="7" t="s">
        <v>443</v>
      </c>
      <c r="O194" s="7" t="s">
        <v>36</v>
      </c>
    </row>
    <row r="195" spans="1:19" ht="16.5" customHeight="1">
      <c r="A195" s="16">
        <v>43755</v>
      </c>
      <c r="B195" s="7" t="s">
        <v>328</v>
      </c>
      <c r="C195" s="7" t="s">
        <v>26</v>
      </c>
      <c r="D195" s="7" t="s">
        <v>84</v>
      </c>
      <c r="F195" s="9">
        <v>3000</v>
      </c>
      <c r="G195" s="98"/>
      <c r="H195" s="98"/>
      <c r="I195" s="4">
        <f t="shared" si="2"/>
        <v>4497191</v>
      </c>
      <c r="J195" s="1" t="s">
        <v>39</v>
      </c>
      <c r="K195" s="7" t="s">
        <v>19</v>
      </c>
      <c r="L195" s="7" t="s">
        <v>444</v>
      </c>
      <c r="M195" s="7" t="s">
        <v>18</v>
      </c>
      <c r="N195" s="7" t="s">
        <v>443</v>
      </c>
      <c r="O195" s="7" t="s">
        <v>36</v>
      </c>
    </row>
    <row r="196" spans="1:19" ht="16.5" customHeight="1">
      <c r="A196" s="16">
        <v>43755</v>
      </c>
      <c r="B196" s="7" t="s">
        <v>313</v>
      </c>
      <c r="C196" s="7" t="s">
        <v>319</v>
      </c>
      <c r="D196" s="7" t="s">
        <v>38</v>
      </c>
      <c r="F196" s="9">
        <v>5000</v>
      </c>
      <c r="G196" s="98"/>
      <c r="H196" s="98"/>
      <c r="I196" s="4">
        <f t="shared" si="2"/>
        <v>4492191</v>
      </c>
      <c r="J196" s="1" t="s">
        <v>39</v>
      </c>
      <c r="K196" s="7" t="s">
        <v>20</v>
      </c>
      <c r="L196" s="7" t="s">
        <v>445</v>
      </c>
      <c r="M196" s="7" t="s">
        <v>18</v>
      </c>
      <c r="N196" s="7" t="s">
        <v>443</v>
      </c>
      <c r="O196" s="1" t="s">
        <v>59</v>
      </c>
    </row>
    <row r="197" spans="1:19" ht="16.5" customHeight="1">
      <c r="A197" s="16">
        <v>43755</v>
      </c>
      <c r="B197" s="7" t="s">
        <v>222</v>
      </c>
      <c r="C197" s="7" t="s">
        <v>90</v>
      </c>
      <c r="D197" s="7" t="s">
        <v>38</v>
      </c>
      <c r="F197" s="9">
        <v>30000</v>
      </c>
      <c r="G197" s="98"/>
      <c r="H197" s="98"/>
      <c r="I197" s="4">
        <f t="shared" si="2"/>
        <v>4462191</v>
      </c>
      <c r="J197" s="1" t="s">
        <v>39</v>
      </c>
      <c r="K197" s="7" t="s">
        <v>20</v>
      </c>
      <c r="L197" s="1" t="s">
        <v>444</v>
      </c>
      <c r="M197" s="7" t="s">
        <v>18</v>
      </c>
      <c r="N197" s="7" t="s">
        <v>442</v>
      </c>
      <c r="O197" s="1" t="s">
        <v>59</v>
      </c>
      <c r="P197" s="7" t="s">
        <v>463</v>
      </c>
    </row>
    <row r="198" spans="1:19" ht="16.5" customHeight="1">
      <c r="A198" s="16">
        <v>43755</v>
      </c>
      <c r="B198" s="7" t="s">
        <v>76</v>
      </c>
      <c r="C198" s="7" t="s">
        <v>23</v>
      </c>
      <c r="D198" s="7" t="s">
        <v>84</v>
      </c>
      <c r="E198" s="11"/>
      <c r="F198" s="11">
        <v>1000</v>
      </c>
      <c r="G198" s="101"/>
      <c r="H198" s="101"/>
      <c r="I198" s="4">
        <f t="shared" si="2"/>
        <v>4461191</v>
      </c>
      <c r="J198" s="7" t="s">
        <v>70</v>
      </c>
      <c r="K198" s="7" t="s">
        <v>20</v>
      </c>
      <c r="L198" s="1" t="s">
        <v>444</v>
      </c>
      <c r="M198" s="7" t="s">
        <v>18</v>
      </c>
      <c r="N198" s="7" t="s">
        <v>443</v>
      </c>
      <c r="O198" s="1" t="s">
        <v>59</v>
      </c>
    </row>
    <row r="199" spans="1:19" ht="16.5" customHeight="1">
      <c r="A199" s="16">
        <v>43755</v>
      </c>
      <c r="B199" s="7" t="s">
        <v>101</v>
      </c>
      <c r="C199" s="1" t="s">
        <v>115</v>
      </c>
      <c r="D199" s="1" t="s">
        <v>87</v>
      </c>
      <c r="F199" s="9">
        <v>3000</v>
      </c>
      <c r="G199" s="98"/>
      <c r="H199" s="98"/>
      <c r="I199" s="4">
        <f t="shared" si="2"/>
        <v>4458191</v>
      </c>
      <c r="J199" s="1" t="s">
        <v>88</v>
      </c>
      <c r="K199" s="7" t="s">
        <v>20</v>
      </c>
      <c r="L199" s="1" t="s">
        <v>444</v>
      </c>
      <c r="M199" s="7" t="s">
        <v>18</v>
      </c>
      <c r="N199" s="7" t="s">
        <v>443</v>
      </c>
      <c r="O199" s="1" t="s">
        <v>59</v>
      </c>
    </row>
    <row r="200" spans="1:19" ht="16.5" customHeight="1">
      <c r="A200" s="16">
        <v>43755</v>
      </c>
      <c r="B200" s="1" t="s">
        <v>343</v>
      </c>
      <c r="C200" s="1" t="s">
        <v>115</v>
      </c>
      <c r="D200" s="1" t="s">
        <v>87</v>
      </c>
      <c r="E200" s="2"/>
      <c r="F200" s="2">
        <v>2000</v>
      </c>
      <c r="G200" s="100"/>
      <c r="H200" s="100"/>
      <c r="I200" s="4">
        <f t="shared" si="2"/>
        <v>4456191</v>
      </c>
      <c r="J200" s="1" t="s">
        <v>106</v>
      </c>
      <c r="K200" s="1" t="s">
        <v>20</v>
      </c>
      <c r="L200" s="1" t="s">
        <v>444</v>
      </c>
      <c r="M200" s="7" t="s">
        <v>18</v>
      </c>
      <c r="N200" s="7" t="s">
        <v>443</v>
      </c>
      <c r="O200" s="1" t="s">
        <v>59</v>
      </c>
    </row>
    <row r="201" spans="1:19" ht="16.5" customHeight="1">
      <c r="A201" s="16">
        <v>43755</v>
      </c>
      <c r="B201" s="1" t="s">
        <v>344</v>
      </c>
      <c r="C201" s="1" t="s">
        <v>115</v>
      </c>
      <c r="D201" s="1" t="s">
        <v>87</v>
      </c>
      <c r="E201" s="2"/>
      <c r="F201" s="2">
        <v>1200</v>
      </c>
      <c r="G201" s="100"/>
      <c r="H201" s="100"/>
      <c r="I201" s="4">
        <f t="shared" si="2"/>
        <v>4454991</v>
      </c>
      <c r="J201" s="1" t="s">
        <v>106</v>
      </c>
      <c r="K201" s="1" t="s">
        <v>20</v>
      </c>
      <c r="L201" s="1" t="s">
        <v>444</v>
      </c>
      <c r="M201" s="7" t="s">
        <v>18</v>
      </c>
      <c r="N201" s="7" t="s">
        <v>443</v>
      </c>
      <c r="O201" s="1" t="s">
        <v>59</v>
      </c>
    </row>
    <row r="202" spans="1:19" ht="16.5" customHeight="1">
      <c r="A202" s="16">
        <v>43755</v>
      </c>
      <c r="B202" s="1" t="s">
        <v>421</v>
      </c>
      <c r="C202" s="7" t="s">
        <v>90</v>
      </c>
      <c r="D202" s="10" t="s">
        <v>87</v>
      </c>
      <c r="E202" s="2"/>
      <c r="F202" s="2">
        <v>40000</v>
      </c>
      <c r="G202" s="100"/>
      <c r="H202" s="100"/>
      <c r="I202" s="4">
        <f t="shared" si="2"/>
        <v>4414991</v>
      </c>
      <c r="J202" s="1" t="s">
        <v>106</v>
      </c>
      <c r="K202" s="1" t="s">
        <v>20</v>
      </c>
      <c r="L202" s="1" t="s">
        <v>444</v>
      </c>
      <c r="M202" s="7" t="s">
        <v>18</v>
      </c>
      <c r="N202" s="7" t="s">
        <v>443</v>
      </c>
      <c r="O202" s="1" t="s">
        <v>59</v>
      </c>
    </row>
    <row r="203" spans="1:19" ht="16.5" customHeight="1">
      <c r="A203" s="16">
        <v>43755</v>
      </c>
      <c r="B203" s="3" t="s">
        <v>404</v>
      </c>
      <c r="C203" s="3" t="s">
        <v>24</v>
      </c>
      <c r="D203" s="3" t="s">
        <v>84</v>
      </c>
      <c r="E203" s="5"/>
      <c r="F203" s="5">
        <v>872</v>
      </c>
      <c r="G203" s="99"/>
      <c r="H203" s="99"/>
      <c r="I203" s="4">
        <f t="shared" si="2"/>
        <v>4414119</v>
      </c>
      <c r="J203" s="1" t="s">
        <v>44</v>
      </c>
      <c r="K203" s="1" t="s">
        <v>133</v>
      </c>
      <c r="L203" s="7" t="s">
        <v>444</v>
      </c>
      <c r="M203" s="7" t="s">
        <v>18</v>
      </c>
      <c r="N203" s="7" t="s">
        <v>443</v>
      </c>
      <c r="O203" s="7" t="s">
        <v>36</v>
      </c>
    </row>
    <row r="204" spans="1:19" ht="16.5" customHeight="1">
      <c r="A204" s="16">
        <v>43755</v>
      </c>
      <c r="B204" s="3" t="s">
        <v>396</v>
      </c>
      <c r="C204" s="3" t="s">
        <v>24</v>
      </c>
      <c r="D204" s="3" t="s">
        <v>84</v>
      </c>
      <c r="E204" s="5"/>
      <c r="F204" s="5">
        <v>1113</v>
      </c>
      <c r="G204" s="99"/>
      <c r="H204" s="99"/>
      <c r="I204" s="4">
        <f t="shared" si="2"/>
        <v>4413006</v>
      </c>
      <c r="J204" s="1" t="s">
        <v>44</v>
      </c>
      <c r="K204" s="1" t="s">
        <v>146</v>
      </c>
      <c r="L204" s="7" t="s">
        <v>444</v>
      </c>
      <c r="M204" s="7" t="s">
        <v>18</v>
      </c>
      <c r="N204" s="7" t="s">
        <v>443</v>
      </c>
      <c r="O204" s="7" t="s">
        <v>36</v>
      </c>
    </row>
    <row r="205" spans="1:19" ht="16.5" customHeight="1">
      <c r="A205" s="16">
        <v>43755</v>
      </c>
      <c r="B205" s="3" t="s">
        <v>406</v>
      </c>
      <c r="C205" s="3" t="s">
        <v>24</v>
      </c>
      <c r="D205" s="3" t="s">
        <v>84</v>
      </c>
      <c r="E205" s="5"/>
      <c r="F205" s="5">
        <v>3750</v>
      </c>
      <c r="G205" s="99"/>
      <c r="H205" s="99"/>
      <c r="I205" s="4">
        <f t="shared" si="2"/>
        <v>4409256</v>
      </c>
      <c r="J205" s="1" t="s">
        <v>44</v>
      </c>
      <c r="K205" s="1" t="s">
        <v>134</v>
      </c>
      <c r="L205" s="7" t="s">
        <v>444</v>
      </c>
      <c r="M205" s="7" t="s">
        <v>18</v>
      </c>
      <c r="N205" s="7" t="s">
        <v>443</v>
      </c>
      <c r="O205" s="7" t="s">
        <v>36</v>
      </c>
    </row>
    <row r="206" spans="1:19" ht="16.5" customHeight="1">
      <c r="A206" s="16">
        <v>43755</v>
      </c>
      <c r="B206" s="3" t="s">
        <v>385</v>
      </c>
      <c r="C206" s="3" t="s">
        <v>28</v>
      </c>
      <c r="D206" s="3" t="s">
        <v>84</v>
      </c>
      <c r="E206" s="5"/>
      <c r="F206" s="5">
        <v>65000</v>
      </c>
      <c r="G206" s="99"/>
      <c r="H206" s="99"/>
      <c r="I206" s="4">
        <f t="shared" ref="I206:I269" si="3">I205+E206-F206</f>
        <v>4344256</v>
      </c>
      <c r="J206" s="1" t="s">
        <v>44</v>
      </c>
      <c r="K206" s="1" t="s">
        <v>135</v>
      </c>
      <c r="L206" s="7" t="s">
        <v>445</v>
      </c>
      <c r="M206" s="7" t="s">
        <v>18</v>
      </c>
      <c r="N206" s="7" t="s">
        <v>443</v>
      </c>
      <c r="O206" s="7" t="s">
        <v>36</v>
      </c>
    </row>
    <row r="207" spans="1:19" ht="16.5" customHeight="1">
      <c r="A207" s="16">
        <v>43755</v>
      </c>
      <c r="B207" s="3" t="s">
        <v>164</v>
      </c>
      <c r="C207" s="3" t="s">
        <v>33</v>
      </c>
      <c r="D207" s="3" t="s">
        <v>87</v>
      </c>
      <c r="E207" s="5"/>
      <c r="F207" s="5">
        <v>1000</v>
      </c>
      <c r="G207" s="99"/>
      <c r="H207" s="99"/>
      <c r="I207" s="4">
        <f t="shared" si="3"/>
        <v>4343256</v>
      </c>
      <c r="J207" s="1" t="s">
        <v>171</v>
      </c>
      <c r="K207" s="1" t="s">
        <v>20</v>
      </c>
      <c r="L207" s="1" t="s">
        <v>444</v>
      </c>
      <c r="M207" s="7" t="s">
        <v>18</v>
      </c>
      <c r="N207" s="7" t="s">
        <v>443</v>
      </c>
      <c r="O207" s="1" t="s">
        <v>59</v>
      </c>
    </row>
    <row r="208" spans="1:19" ht="16.5" customHeight="1">
      <c r="A208" s="16">
        <v>43755</v>
      </c>
      <c r="B208" s="3" t="s">
        <v>269</v>
      </c>
      <c r="C208" s="3" t="s">
        <v>31</v>
      </c>
      <c r="D208" s="3" t="s">
        <v>38</v>
      </c>
      <c r="E208" s="5"/>
      <c r="F208" s="5">
        <v>100000</v>
      </c>
      <c r="G208" s="99"/>
      <c r="H208" s="99"/>
      <c r="I208" s="4">
        <f t="shared" si="3"/>
        <v>4243256</v>
      </c>
      <c r="J208" s="26" t="s">
        <v>278</v>
      </c>
      <c r="K208" s="1">
        <v>3635099</v>
      </c>
      <c r="L208" s="1" t="s">
        <v>445</v>
      </c>
      <c r="M208" s="7" t="s">
        <v>18</v>
      </c>
      <c r="N208" s="7" t="s">
        <v>443</v>
      </c>
      <c r="O208" s="7" t="s">
        <v>36</v>
      </c>
      <c r="Q208" s="3"/>
      <c r="R208" s="3"/>
      <c r="S208" s="3"/>
    </row>
    <row r="209" spans="1:19" ht="16.5" customHeight="1">
      <c r="A209" s="16">
        <v>43755</v>
      </c>
      <c r="B209" s="3" t="s">
        <v>270</v>
      </c>
      <c r="C209" s="3" t="s">
        <v>25</v>
      </c>
      <c r="D209" s="3" t="s">
        <v>84</v>
      </c>
      <c r="E209" s="5"/>
      <c r="F209" s="5">
        <v>3484</v>
      </c>
      <c r="G209" s="99"/>
      <c r="H209" s="99"/>
      <c r="I209" s="4">
        <f t="shared" si="3"/>
        <v>4239772</v>
      </c>
      <c r="J209" s="26" t="s">
        <v>278</v>
      </c>
      <c r="K209" s="1">
        <v>3635099</v>
      </c>
      <c r="L209" s="1" t="s">
        <v>445</v>
      </c>
      <c r="M209" s="7" t="s">
        <v>18</v>
      </c>
      <c r="N209" s="7" t="s">
        <v>443</v>
      </c>
      <c r="O209" s="7" t="s">
        <v>36</v>
      </c>
      <c r="Q209" s="3"/>
      <c r="R209" s="3"/>
      <c r="S209" s="3"/>
    </row>
    <row r="210" spans="1:19" ht="15" customHeight="1">
      <c r="A210" s="16">
        <v>43756</v>
      </c>
      <c r="B210" s="7" t="s">
        <v>330</v>
      </c>
      <c r="C210" s="7" t="s">
        <v>24</v>
      </c>
      <c r="D210" s="7" t="s">
        <v>84</v>
      </c>
      <c r="F210" s="9">
        <v>2500</v>
      </c>
      <c r="G210" s="98"/>
      <c r="H210" s="98"/>
      <c r="I210" s="4">
        <f t="shared" si="3"/>
        <v>4237272</v>
      </c>
      <c r="J210" s="7" t="s">
        <v>17</v>
      </c>
      <c r="K210" s="7" t="s">
        <v>21</v>
      </c>
      <c r="L210" s="7" t="s">
        <v>444</v>
      </c>
      <c r="M210" s="7" t="s">
        <v>18</v>
      </c>
      <c r="N210" s="7" t="s">
        <v>443</v>
      </c>
      <c r="O210" s="1" t="s">
        <v>59</v>
      </c>
    </row>
    <row r="211" spans="1:19" ht="15" customHeight="1">
      <c r="A211" s="16">
        <v>43756</v>
      </c>
      <c r="B211" s="7" t="s">
        <v>299</v>
      </c>
      <c r="C211" s="7" t="s">
        <v>32</v>
      </c>
      <c r="D211" s="3" t="s">
        <v>308</v>
      </c>
      <c r="F211" s="9">
        <v>50000</v>
      </c>
      <c r="G211" s="98"/>
      <c r="H211" s="98"/>
      <c r="I211" s="4">
        <f t="shared" si="3"/>
        <v>4187272</v>
      </c>
      <c r="J211" s="7" t="s">
        <v>17</v>
      </c>
      <c r="K211" s="7" t="s">
        <v>19</v>
      </c>
      <c r="L211" s="1" t="s">
        <v>444</v>
      </c>
      <c r="M211" s="7" t="s">
        <v>18</v>
      </c>
      <c r="N211" s="7" t="s">
        <v>443</v>
      </c>
      <c r="O211" s="7" t="s">
        <v>36</v>
      </c>
    </row>
    <row r="212" spans="1:19" ht="16.5" customHeight="1">
      <c r="A212" s="16">
        <v>43756</v>
      </c>
      <c r="B212" s="7" t="s">
        <v>298</v>
      </c>
      <c r="C212" s="7" t="s">
        <v>32</v>
      </c>
      <c r="D212" s="3" t="s">
        <v>308</v>
      </c>
      <c r="F212" s="9">
        <v>50000</v>
      </c>
      <c r="G212" s="98"/>
      <c r="H212" s="98"/>
      <c r="I212" s="4">
        <f t="shared" si="3"/>
        <v>4137272</v>
      </c>
      <c r="J212" s="7" t="s">
        <v>17</v>
      </c>
      <c r="K212" s="7" t="s">
        <v>19</v>
      </c>
      <c r="L212" s="1" t="s">
        <v>444</v>
      </c>
      <c r="M212" s="7" t="s">
        <v>18</v>
      </c>
      <c r="N212" s="7" t="s">
        <v>443</v>
      </c>
      <c r="O212" s="7" t="s">
        <v>36</v>
      </c>
    </row>
    <row r="213" spans="1:19" ht="16.5" customHeight="1">
      <c r="A213" s="16">
        <v>43756</v>
      </c>
      <c r="B213" s="7" t="s">
        <v>324</v>
      </c>
      <c r="C213" s="7" t="s">
        <v>15</v>
      </c>
      <c r="D213" s="7" t="s">
        <v>308</v>
      </c>
      <c r="F213" s="9">
        <v>83125</v>
      </c>
      <c r="G213" s="98"/>
      <c r="H213" s="98"/>
      <c r="I213" s="4">
        <f t="shared" si="3"/>
        <v>4054147</v>
      </c>
      <c r="J213" s="7" t="s">
        <v>17</v>
      </c>
      <c r="K213" s="7" t="s">
        <v>19</v>
      </c>
      <c r="L213" s="7" t="s">
        <v>445</v>
      </c>
      <c r="M213" s="7" t="s">
        <v>18</v>
      </c>
      <c r="N213" s="7" t="s">
        <v>443</v>
      </c>
      <c r="O213" s="7" t="s">
        <v>36</v>
      </c>
    </row>
    <row r="214" spans="1:19" ht="16.5" customHeight="1">
      <c r="A214" s="16">
        <v>43756</v>
      </c>
      <c r="B214" s="7" t="s">
        <v>45</v>
      </c>
      <c r="C214" s="7" t="s">
        <v>15</v>
      </c>
      <c r="D214" s="7" t="s">
        <v>38</v>
      </c>
      <c r="F214" s="9">
        <v>20000</v>
      </c>
      <c r="G214" s="98"/>
      <c r="H214" s="98"/>
      <c r="I214" s="4">
        <f t="shared" si="3"/>
        <v>4034147</v>
      </c>
      <c r="J214" s="1" t="s">
        <v>39</v>
      </c>
      <c r="K214" s="7" t="s">
        <v>49</v>
      </c>
      <c r="L214" s="7" t="s">
        <v>445</v>
      </c>
      <c r="M214" s="7" t="s">
        <v>18</v>
      </c>
      <c r="N214" s="7" t="s">
        <v>442</v>
      </c>
      <c r="O214" s="7" t="s">
        <v>36</v>
      </c>
      <c r="P214" s="7" t="s">
        <v>462</v>
      </c>
    </row>
    <row r="215" spans="1:19" ht="16.5" customHeight="1">
      <c r="A215" s="16">
        <v>43756</v>
      </c>
      <c r="B215" s="7" t="s">
        <v>314</v>
      </c>
      <c r="C215" s="7" t="s">
        <v>319</v>
      </c>
      <c r="D215" s="7" t="s">
        <v>38</v>
      </c>
      <c r="F215" s="9">
        <v>1000</v>
      </c>
      <c r="G215" s="98"/>
      <c r="H215" s="98"/>
      <c r="I215" s="4">
        <f t="shared" si="3"/>
        <v>4033147</v>
      </c>
      <c r="J215" s="7" t="s">
        <v>54</v>
      </c>
      <c r="K215" s="7" t="s">
        <v>20</v>
      </c>
      <c r="L215" s="7" t="s">
        <v>445</v>
      </c>
      <c r="M215" s="7" t="s">
        <v>18</v>
      </c>
      <c r="N215" s="7" t="s">
        <v>443</v>
      </c>
      <c r="O215" s="1" t="s">
        <v>59</v>
      </c>
    </row>
    <row r="216" spans="1:19" ht="16.5" customHeight="1">
      <c r="A216" s="16">
        <v>43756</v>
      </c>
      <c r="B216" s="7" t="s">
        <v>413</v>
      </c>
      <c r="C216" s="7" t="s">
        <v>15</v>
      </c>
      <c r="D216" s="7" t="s">
        <v>308</v>
      </c>
      <c r="F216" s="9">
        <v>25000</v>
      </c>
      <c r="G216" s="98"/>
      <c r="H216" s="98"/>
      <c r="I216" s="4">
        <f t="shared" si="3"/>
        <v>4008147</v>
      </c>
      <c r="J216" s="7" t="s">
        <v>54</v>
      </c>
      <c r="K216" s="7" t="s">
        <v>22</v>
      </c>
      <c r="L216" s="7" t="s">
        <v>445</v>
      </c>
      <c r="M216" s="7" t="s">
        <v>18</v>
      </c>
      <c r="N216" s="7" t="s">
        <v>443</v>
      </c>
      <c r="O216" s="7" t="s">
        <v>36</v>
      </c>
    </row>
    <row r="217" spans="1:19" ht="16.5" customHeight="1">
      <c r="A217" s="16">
        <v>43756</v>
      </c>
      <c r="B217" s="7" t="s">
        <v>102</v>
      </c>
      <c r="C217" s="1" t="s">
        <v>115</v>
      </c>
      <c r="D217" s="1" t="s">
        <v>87</v>
      </c>
      <c r="F217" s="9">
        <v>3000</v>
      </c>
      <c r="G217" s="98"/>
      <c r="H217" s="98"/>
      <c r="I217" s="4">
        <f t="shared" si="3"/>
        <v>4005147</v>
      </c>
      <c r="J217" s="1" t="s">
        <v>88</v>
      </c>
      <c r="K217" s="7" t="s">
        <v>20</v>
      </c>
      <c r="L217" s="1" t="s">
        <v>444</v>
      </c>
      <c r="M217" s="7" t="s">
        <v>18</v>
      </c>
      <c r="N217" s="7" t="s">
        <v>443</v>
      </c>
      <c r="O217" s="1" t="s">
        <v>59</v>
      </c>
    </row>
    <row r="218" spans="1:19" ht="16.5" customHeight="1">
      <c r="A218" s="16">
        <v>43756</v>
      </c>
      <c r="B218" s="1" t="s">
        <v>369</v>
      </c>
      <c r="C218" s="1" t="s">
        <v>90</v>
      </c>
      <c r="D218" s="10" t="s">
        <v>87</v>
      </c>
      <c r="E218" s="2"/>
      <c r="F218" s="2">
        <v>30000</v>
      </c>
      <c r="G218" s="100"/>
      <c r="H218" s="100"/>
      <c r="I218" s="4">
        <f t="shared" si="3"/>
        <v>3975147</v>
      </c>
      <c r="J218" s="1" t="s">
        <v>106</v>
      </c>
      <c r="K218" s="1" t="s">
        <v>108</v>
      </c>
      <c r="L218" s="1" t="s">
        <v>444</v>
      </c>
      <c r="M218" s="7" t="s">
        <v>18</v>
      </c>
      <c r="N218" s="7" t="s">
        <v>443</v>
      </c>
      <c r="O218" s="1" t="s">
        <v>36</v>
      </c>
    </row>
    <row r="219" spans="1:19" ht="16.5" customHeight="1">
      <c r="A219" s="16">
        <v>43756</v>
      </c>
      <c r="B219" s="1" t="s">
        <v>345</v>
      </c>
      <c r="C219" s="1" t="s">
        <v>115</v>
      </c>
      <c r="D219" s="1" t="s">
        <v>87</v>
      </c>
      <c r="E219" s="2"/>
      <c r="F219" s="2">
        <v>1800</v>
      </c>
      <c r="G219" s="100"/>
      <c r="H219" s="100"/>
      <c r="I219" s="4">
        <f t="shared" si="3"/>
        <v>3973347</v>
      </c>
      <c r="J219" s="1" t="s">
        <v>106</v>
      </c>
      <c r="K219" s="1" t="s">
        <v>20</v>
      </c>
      <c r="L219" s="1" t="s">
        <v>444</v>
      </c>
      <c r="M219" s="7" t="s">
        <v>18</v>
      </c>
      <c r="N219" s="7" t="s">
        <v>443</v>
      </c>
      <c r="O219" s="1" t="s">
        <v>59</v>
      </c>
    </row>
    <row r="220" spans="1:19" ht="16.5" customHeight="1">
      <c r="A220" s="16">
        <v>43756</v>
      </c>
      <c r="B220" s="3" t="s">
        <v>393</v>
      </c>
      <c r="C220" s="3" t="s">
        <v>24</v>
      </c>
      <c r="D220" s="3" t="s">
        <v>84</v>
      </c>
      <c r="E220" s="5"/>
      <c r="F220" s="5">
        <v>9000</v>
      </c>
      <c r="G220" s="99"/>
      <c r="H220" s="99"/>
      <c r="I220" s="4">
        <f t="shared" si="3"/>
        <v>3964347</v>
      </c>
      <c r="J220" s="1" t="s">
        <v>44</v>
      </c>
      <c r="K220" s="1" t="s">
        <v>136</v>
      </c>
      <c r="L220" s="7" t="s">
        <v>444</v>
      </c>
      <c r="M220" s="7" t="s">
        <v>18</v>
      </c>
      <c r="N220" s="7" t="s">
        <v>443</v>
      </c>
      <c r="O220" s="7" t="s">
        <v>36</v>
      </c>
    </row>
    <row r="221" spans="1:19" ht="16.5" customHeight="1">
      <c r="A221" s="16">
        <v>43756</v>
      </c>
      <c r="B221" s="3" t="s">
        <v>164</v>
      </c>
      <c r="C221" s="3" t="s">
        <v>33</v>
      </c>
      <c r="D221" s="3" t="s">
        <v>87</v>
      </c>
      <c r="E221" s="5"/>
      <c r="F221" s="5">
        <v>1000</v>
      </c>
      <c r="G221" s="99"/>
      <c r="H221" s="99"/>
      <c r="I221" s="4">
        <f t="shared" si="3"/>
        <v>3963347</v>
      </c>
      <c r="J221" s="1" t="s">
        <v>171</v>
      </c>
      <c r="K221" s="1" t="s">
        <v>20</v>
      </c>
      <c r="L221" s="1" t="s">
        <v>444</v>
      </c>
      <c r="M221" s="7" t="s">
        <v>18</v>
      </c>
      <c r="N221" s="7" t="s">
        <v>443</v>
      </c>
      <c r="O221" s="1" t="s">
        <v>59</v>
      </c>
    </row>
    <row r="222" spans="1:19" ht="16.5" customHeight="1">
      <c r="A222" s="16">
        <v>43757</v>
      </c>
      <c r="B222" s="7" t="s">
        <v>314</v>
      </c>
      <c r="C222" s="7" t="s">
        <v>319</v>
      </c>
      <c r="D222" s="7" t="s">
        <v>38</v>
      </c>
      <c r="F222" s="9">
        <v>1000</v>
      </c>
      <c r="G222" s="98"/>
      <c r="H222" s="98"/>
      <c r="I222" s="4">
        <f t="shared" si="3"/>
        <v>3962347</v>
      </c>
      <c r="J222" s="7" t="s">
        <v>54</v>
      </c>
      <c r="K222" s="7" t="s">
        <v>20</v>
      </c>
      <c r="L222" s="7" t="s">
        <v>445</v>
      </c>
      <c r="M222" s="7" t="s">
        <v>18</v>
      </c>
      <c r="N222" s="7" t="s">
        <v>443</v>
      </c>
      <c r="O222" s="1" t="s">
        <v>59</v>
      </c>
    </row>
    <row r="223" spans="1:19">
      <c r="A223" s="16">
        <v>43757</v>
      </c>
      <c r="B223" s="7" t="s">
        <v>223</v>
      </c>
      <c r="C223" s="7" t="s">
        <v>90</v>
      </c>
      <c r="D223" s="7" t="s">
        <v>38</v>
      </c>
      <c r="F223" s="9">
        <v>10000</v>
      </c>
      <c r="G223" s="98"/>
      <c r="H223" s="98"/>
      <c r="I223" s="4">
        <f t="shared" si="3"/>
        <v>3952347</v>
      </c>
      <c r="J223" s="7" t="s">
        <v>54</v>
      </c>
      <c r="K223" s="7" t="s">
        <v>119</v>
      </c>
      <c r="L223" s="1" t="s">
        <v>444</v>
      </c>
      <c r="M223" s="7" t="s">
        <v>18</v>
      </c>
      <c r="N223" s="7" t="s">
        <v>442</v>
      </c>
      <c r="O223" s="7" t="s">
        <v>36</v>
      </c>
      <c r="P223" s="7" t="s">
        <v>463</v>
      </c>
    </row>
    <row r="224" spans="1:19" ht="16.5" customHeight="1">
      <c r="A224" s="16">
        <v>43757</v>
      </c>
      <c r="B224" s="7" t="s">
        <v>370</v>
      </c>
      <c r="C224" s="7" t="s">
        <v>90</v>
      </c>
      <c r="D224" s="7" t="s">
        <v>38</v>
      </c>
      <c r="F224" s="9">
        <v>30000</v>
      </c>
      <c r="G224" s="98"/>
      <c r="H224" s="98"/>
      <c r="I224" s="4">
        <f t="shared" si="3"/>
        <v>3922347</v>
      </c>
      <c r="J224" s="7" t="s">
        <v>54</v>
      </c>
      <c r="K224" s="7" t="s">
        <v>20</v>
      </c>
      <c r="L224" s="1" t="s">
        <v>444</v>
      </c>
      <c r="M224" s="7" t="s">
        <v>18</v>
      </c>
      <c r="N224" s="7" t="s">
        <v>442</v>
      </c>
      <c r="O224" s="1" t="s">
        <v>59</v>
      </c>
      <c r="P224" s="7" t="s">
        <v>463</v>
      </c>
    </row>
    <row r="225" spans="1:19" ht="16.5" customHeight="1">
      <c r="A225" s="16">
        <v>43757</v>
      </c>
      <c r="B225" s="1" t="s">
        <v>371</v>
      </c>
      <c r="C225" s="7" t="s">
        <v>90</v>
      </c>
      <c r="D225" s="7" t="s">
        <v>38</v>
      </c>
      <c r="F225" s="2">
        <v>10000</v>
      </c>
      <c r="G225" s="100"/>
      <c r="H225" s="100"/>
      <c r="I225" s="4">
        <f t="shared" si="3"/>
        <v>3912347</v>
      </c>
      <c r="J225" s="1" t="s">
        <v>62</v>
      </c>
      <c r="K225" s="1" t="s">
        <v>83</v>
      </c>
      <c r="L225" s="1" t="s">
        <v>444</v>
      </c>
      <c r="M225" s="7" t="s">
        <v>18</v>
      </c>
      <c r="N225" s="7" t="s">
        <v>442</v>
      </c>
      <c r="O225" s="7" t="s">
        <v>36</v>
      </c>
      <c r="P225" s="7" t="s">
        <v>463</v>
      </c>
    </row>
    <row r="226" spans="1:19" ht="16.5" customHeight="1">
      <c r="A226" s="16">
        <v>43757</v>
      </c>
      <c r="B226" s="1" t="s">
        <v>464</v>
      </c>
      <c r="C226" s="7" t="s">
        <v>90</v>
      </c>
      <c r="D226" s="7" t="s">
        <v>38</v>
      </c>
      <c r="F226" s="2">
        <v>30000</v>
      </c>
      <c r="G226" s="100"/>
      <c r="H226" s="100"/>
      <c r="I226" s="4">
        <f t="shared" si="3"/>
        <v>3882347</v>
      </c>
      <c r="J226" s="1" t="s">
        <v>62</v>
      </c>
      <c r="K226" s="5" t="s">
        <v>20</v>
      </c>
      <c r="L226" s="1" t="s">
        <v>444</v>
      </c>
      <c r="M226" s="7" t="s">
        <v>18</v>
      </c>
      <c r="N226" s="7" t="s">
        <v>442</v>
      </c>
      <c r="O226" s="1" t="s">
        <v>59</v>
      </c>
      <c r="P226" s="7" t="s">
        <v>463</v>
      </c>
    </row>
    <row r="227" spans="1:19" ht="16.5" customHeight="1">
      <c r="A227" s="16">
        <v>43757</v>
      </c>
      <c r="B227" s="1" t="s">
        <v>346</v>
      </c>
      <c r="C227" s="1" t="s">
        <v>115</v>
      </c>
      <c r="D227" s="1" t="s">
        <v>87</v>
      </c>
      <c r="E227" s="2"/>
      <c r="F227" s="2">
        <v>1800</v>
      </c>
      <c r="G227" s="100"/>
      <c r="H227" s="100"/>
      <c r="I227" s="4">
        <f t="shared" si="3"/>
        <v>3880547</v>
      </c>
      <c r="J227" s="1" t="s">
        <v>106</v>
      </c>
      <c r="K227" s="1" t="s">
        <v>20</v>
      </c>
      <c r="L227" s="1" t="s">
        <v>444</v>
      </c>
      <c r="M227" s="7" t="s">
        <v>18</v>
      </c>
      <c r="N227" s="7" t="s">
        <v>443</v>
      </c>
      <c r="O227" s="1" t="s">
        <v>59</v>
      </c>
    </row>
    <row r="228" spans="1:19" ht="16.5" customHeight="1">
      <c r="A228" s="16">
        <v>43757</v>
      </c>
      <c r="B228" s="1" t="s">
        <v>347</v>
      </c>
      <c r="C228" s="1" t="s">
        <v>115</v>
      </c>
      <c r="D228" s="1" t="s">
        <v>87</v>
      </c>
      <c r="E228" s="2"/>
      <c r="F228" s="2">
        <v>2000</v>
      </c>
      <c r="G228" s="100"/>
      <c r="H228" s="100"/>
      <c r="I228" s="4">
        <f t="shared" si="3"/>
        <v>3878547</v>
      </c>
      <c r="J228" s="1" t="s">
        <v>106</v>
      </c>
      <c r="K228" s="1" t="s">
        <v>20</v>
      </c>
      <c r="L228" s="1" t="s">
        <v>444</v>
      </c>
      <c r="M228" s="7" t="s">
        <v>18</v>
      </c>
      <c r="N228" s="7" t="s">
        <v>443</v>
      </c>
      <c r="O228" s="1" t="s">
        <v>59</v>
      </c>
    </row>
    <row r="229" spans="1:19" ht="16.5" customHeight="1">
      <c r="A229" s="16">
        <v>43758</v>
      </c>
      <c r="B229" s="7" t="s">
        <v>103</v>
      </c>
      <c r="C229" s="7" t="s">
        <v>115</v>
      </c>
      <c r="D229" s="10" t="s">
        <v>87</v>
      </c>
      <c r="F229" s="9">
        <v>3500</v>
      </c>
      <c r="G229" s="98"/>
      <c r="H229" s="98"/>
      <c r="I229" s="4">
        <f t="shared" si="3"/>
        <v>3875047</v>
      </c>
      <c r="J229" s="1" t="s">
        <v>88</v>
      </c>
      <c r="K229" s="7" t="s">
        <v>20</v>
      </c>
      <c r="L229" s="1" t="s">
        <v>444</v>
      </c>
      <c r="M229" s="7" t="s">
        <v>18</v>
      </c>
      <c r="N229" s="7" t="s">
        <v>443</v>
      </c>
      <c r="O229" s="1" t="s">
        <v>59</v>
      </c>
    </row>
    <row r="230" spans="1:19" ht="16.5" customHeight="1">
      <c r="A230" s="16">
        <v>43758</v>
      </c>
      <c r="B230" s="7" t="s">
        <v>104</v>
      </c>
      <c r="C230" s="1" t="s">
        <v>115</v>
      </c>
      <c r="D230" s="1" t="s">
        <v>87</v>
      </c>
      <c r="F230" s="9">
        <v>3000</v>
      </c>
      <c r="G230" s="98"/>
      <c r="H230" s="98"/>
      <c r="I230" s="4">
        <f t="shared" si="3"/>
        <v>3872047</v>
      </c>
      <c r="J230" s="1" t="s">
        <v>88</v>
      </c>
      <c r="K230" s="7" t="s">
        <v>20</v>
      </c>
      <c r="L230" s="1" t="s">
        <v>444</v>
      </c>
      <c r="M230" s="7" t="s">
        <v>18</v>
      </c>
      <c r="N230" s="7" t="s">
        <v>443</v>
      </c>
      <c r="O230" s="1" t="s">
        <v>59</v>
      </c>
    </row>
    <row r="231" spans="1:19" ht="16.5" customHeight="1">
      <c r="A231" s="16">
        <v>43758</v>
      </c>
      <c r="B231" s="1" t="s">
        <v>372</v>
      </c>
      <c r="C231" s="1" t="s">
        <v>90</v>
      </c>
      <c r="D231" s="10" t="s">
        <v>87</v>
      </c>
      <c r="E231" s="2"/>
      <c r="F231" s="2">
        <v>30000</v>
      </c>
      <c r="G231" s="100"/>
      <c r="H231" s="100"/>
      <c r="I231" s="4">
        <f t="shared" si="3"/>
        <v>3842047</v>
      </c>
      <c r="J231" s="1" t="s">
        <v>106</v>
      </c>
      <c r="K231" s="1" t="s">
        <v>109</v>
      </c>
      <c r="L231" s="1" t="s">
        <v>444</v>
      </c>
      <c r="M231" s="7" t="s">
        <v>18</v>
      </c>
      <c r="N231" s="7" t="s">
        <v>443</v>
      </c>
      <c r="O231" s="1" t="s">
        <v>36</v>
      </c>
    </row>
    <row r="232" spans="1:19" ht="16.5" customHeight="1">
      <c r="A232" s="16">
        <v>43758</v>
      </c>
      <c r="B232" s="1" t="s">
        <v>465</v>
      </c>
      <c r="C232" s="7" t="s">
        <v>15</v>
      </c>
      <c r="D232" s="10" t="s">
        <v>87</v>
      </c>
      <c r="E232" s="2"/>
      <c r="F232" s="2">
        <v>7000</v>
      </c>
      <c r="G232" s="100"/>
      <c r="H232" s="100"/>
      <c r="I232" s="4">
        <f t="shared" si="3"/>
        <v>3835047</v>
      </c>
      <c r="J232" s="1" t="s">
        <v>106</v>
      </c>
      <c r="K232" s="1" t="s">
        <v>22</v>
      </c>
      <c r="L232" s="7" t="s">
        <v>445</v>
      </c>
      <c r="M232" s="7" t="s">
        <v>18</v>
      </c>
      <c r="N232" s="7" t="s">
        <v>442</v>
      </c>
      <c r="O232" s="7" t="s">
        <v>110</v>
      </c>
    </row>
    <row r="233" spans="1:19" ht="16.5" customHeight="1">
      <c r="A233" s="16">
        <v>43759</v>
      </c>
      <c r="B233" s="7" t="s">
        <v>224</v>
      </c>
      <c r="C233" s="7" t="s">
        <v>90</v>
      </c>
      <c r="D233" s="7" t="s">
        <v>34</v>
      </c>
      <c r="F233" s="9">
        <v>70000</v>
      </c>
      <c r="G233" s="98"/>
      <c r="H233" s="98"/>
      <c r="I233" s="4">
        <f t="shared" si="3"/>
        <v>3765047</v>
      </c>
      <c r="J233" s="7" t="s">
        <v>17</v>
      </c>
      <c r="K233" s="7" t="s">
        <v>21</v>
      </c>
      <c r="L233" s="1" t="s">
        <v>444</v>
      </c>
      <c r="M233" s="7" t="s">
        <v>18</v>
      </c>
      <c r="N233" s="7" t="s">
        <v>442</v>
      </c>
      <c r="O233" s="1" t="s">
        <v>59</v>
      </c>
      <c r="P233" s="7" t="s">
        <v>463</v>
      </c>
    </row>
    <row r="234" spans="1:19" ht="16.5" customHeight="1">
      <c r="A234" s="16">
        <v>43759</v>
      </c>
      <c r="B234" s="7" t="s">
        <v>315</v>
      </c>
      <c r="C234" s="7" t="s">
        <v>319</v>
      </c>
      <c r="D234" s="7" t="s">
        <v>34</v>
      </c>
      <c r="F234" s="9">
        <v>22800</v>
      </c>
      <c r="G234" s="98"/>
      <c r="H234" s="98"/>
      <c r="I234" s="4">
        <f t="shared" si="3"/>
        <v>3742247</v>
      </c>
      <c r="J234" s="7" t="s">
        <v>17</v>
      </c>
      <c r="K234" s="7" t="s">
        <v>21</v>
      </c>
      <c r="L234" s="7" t="s">
        <v>445</v>
      </c>
      <c r="M234" s="7" t="s">
        <v>18</v>
      </c>
      <c r="N234" s="7" t="s">
        <v>443</v>
      </c>
      <c r="O234" s="1" t="s">
        <v>59</v>
      </c>
    </row>
    <row r="235" spans="1:19" ht="16.5" customHeight="1">
      <c r="A235" s="16">
        <v>43759</v>
      </c>
      <c r="B235" s="1" t="s">
        <v>386</v>
      </c>
      <c r="C235" s="1" t="s">
        <v>33</v>
      </c>
      <c r="D235" s="1" t="s">
        <v>87</v>
      </c>
      <c r="E235" s="2"/>
      <c r="F235" s="2">
        <v>1000</v>
      </c>
      <c r="G235" s="100"/>
      <c r="H235" s="100"/>
      <c r="I235" s="4">
        <f t="shared" si="3"/>
        <v>3741247</v>
      </c>
      <c r="J235" s="1" t="s">
        <v>106</v>
      </c>
      <c r="K235" s="1" t="s">
        <v>20</v>
      </c>
      <c r="L235" s="1" t="s">
        <v>444</v>
      </c>
      <c r="M235" s="7" t="s">
        <v>18</v>
      </c>
      <c r="N235" s="7" t="s">
        <v>443</v>
      </c>
      <c r="O235" s="1" t="s">
        <v>59</v>
      </c>
    </row>
    <row r="236" spans="1:19" ht="16.5" customHeight="1">
      <c r="A236" s="16">
        <v>43759</v>
      </c>
      <c r="B236" s="3" t="s">
        <v>287</v>
      </c>
      <c r="C236" s="3" t="s">
        <v>31</v>
      </c>
      <c r="D236" s="3" t="s">
        <v>38</v>
      </c>
      <c r="E236" s="5"/>
      <c r="F236" s="5">
        <v>15000</v>
      </c>
      <c r="G236" s="99"/>
      <c r="H236" s="99"/>
      <c r="I236" s="4">
        <f t="shared" si="3"/>
        <v>3726247</v>
      </c>
      <c r="J236" s="1" t="s">
        <v>44</v>
      </c>
      <c r="K236" s="1" t="s">
        <v>19</v>
      </c>
      <c r="L236" s="1" t="s">
        <v>444</v>
      </c>
      <c r="M236" s="7" t="s">
        <v>18</v>
      </c>
      <c r="N236" s="7" t="s">
        <v>443</v>
      </c>
      <c r="O236" s="7" t="s">
        <v>36</v>
      </c>
    </row>
    <row r="237" spans="1:19" ht="16.5" customHeight="1">
      <c r="A237" s="16">
        <v>43759</v>
      </c>
      <c r="B237" s="3" t="s">
        <v>466</v>
      </c>
      <c r="C237" s="3" t="s">
        <v>122</v>
      </c>
      <c r="D237" s="3" t="s">
        <v>84</v>
      </c>
      <c r="E237" s="5"/>
      <c r="F237" s="5">
        <v>12700</v>
      </c>
      <c r="G237" s="99"/>
      <c r="H237" s="99"/>
      <c r="I237" s="4">
        <f t="shared" si="3"/>
        <v>3713547</v>
      </c>
      <c r="J237" s="1" t="s">
        <v>44</v>
      </c>
      <c r="K237" s="5" t="s">
        <v>22</v>
      </c>
      <c r="L237" s="7" t="s">
        <v>445</v>
      </c>
      <c r="M237" s="7" t="s">
        <v>18</v>
      </c>
      <c r="N237" s="7" t="s">
        <v>442</v>
      </c>
      <c r="O237" s="7" t="s">
        <v>36</v>
      </c>
      <c r="P237" s="7" t="s">
        <v>459</v>
      </c>
    </row>
    <row r="238" spans="1:19" ht="16.5" customHeight="1">
      <c r="A238" s="16">
        <v>43759</v>
      </c>
      <c r="B238" s="3" t="s">
        <v>164</v>
      </c>
      <c r="C238" s="3" t="s">
        <v>33</v>
      </c>
      <c r="D238" s="3" t="s">
        <v>87</v>
      </c>
      <c r="E238" s="5"/>
      <c r="F238" s="5">
        <v>1000</v>
      </c>
      <c r="G238" s="99"/>
      <c r="H238" s="99"/>
      <c r="I238" s="4">
        <f t="shared" si="3"/>
        <v>3712547</v>
      </c>
      <c r="J238" s="1" t="s">
        <v>171</v>
      </c>
      <c r="K238" s="1" t="s">
        <v>20</v>
      </c>
      <c r="L238" s="1" t="s">
        <v>444</v>
      </c>
      <c r="M238" s="7" t="s">
        <v>18</v>
      </c>
      <c r="N238" s="7" t="s">
        <v>443</v>
      </c>
      <c r="O238" s="1" t="s">
        <v>59</v>
      </c>
    </row>
    <row r="239" spans="1:19" ht="16.5" customHeight="1">
      <c r="A239" s="16">
        <v>43759</v>
      </c>
      <c r="B239" s="3" t="s">
        <v>271</v>
      </c>
      <c r="C239" s="3" t="s">
        <v>25</v>
      </c>
      <c r="D239" s="3" t="s">
        <v>84</v>
      </c>
      <c r="E239" s="5"/>
      <c r="F239" s="5">
        <v>6670</v>
      </c>
      <c r="G239" s="99"/>
      <c r="H239" s="99"/>
      <c r="I239" s="4">
        <f t="shared" si="3"/>
        <v>3705877</v>
      </c>
      <c r="J239" s="26" t="s">
        <v>278</v>
      </c>
      <c r="K239" s="1" t="s">
        <v>174</v>
      </c>
      <c r="L239" s="1" t="s">
        <v>445</v>
      </c>
      <c r="M239" s="7" t="s">
        <v>18</v>
      </c>
      <c r="N239" s="7" t="s">
        <v>443</v>
      </c>
      <c r="O239" s="7" t="s">
        <v>36</v>
      </c>
      <c r="Q239" s="3"/>
      <c r="R239" s="3"/>
      <c r="S239" s="3"/>
    </row>
    <row r="240" spans="1:19" ht="16.5" customHeight="1">
      <c r="A240" s="16">
        <v>43760</v>
      </c>
      <c r="B240" s="7" t="s">
        <v>225</v>
      </c>
      <c r="C240" s="7" t="s">
        <v>90</v>
      </c>
      <c r="D240" s="7" t="s">
        <v>34</v>
      </c>
      <c r="F240" s="9">
        <v>105000</v>
      </c>
      <c r="G240" s="98"/>
      <c r="H240" s="98"/>
      <c r="I240" s="4">
        <f t="shared" si="3"/>
        <v>3600877</v>
      </c>
      <c r="J240" s="7" t="s">
        <v>17</v>
      </c>
      <c r="K240" s="7" t="s">
        <v>19</v>
      </c>
      <c r="L240" s="1" t="s">
        <v>444</v>
      </c>
      <c r="M240" s="7" t="s">
        <v>18</v>
      </c>
      <c r="N240" s="7" t="s">
        <v>442</v>
      </c>
      <c r="O240" s="7" t="s">
        <v>36</v>
      </c>
      <c r="P240" s="7" t="s">
        <v>463</v>
      </c>
    </row>
    <row r="241" spans="1:19" ht="16.5" customHeight="1">
      <c r="A241" s="16">
        <v>43760</v>
      </c>
      <c r="B241" s="7" t="s">
        <v>56</v>
      </c>
      <c r="C241" s="7" t="s">
        <v>319</v>
      </c>
      <c r="D241" s="7" t="s">
        <v>38</v>
      </c>
      <c r="F241" s="9">
        <v>4600</v>
      </c>
      <c r="G241" s="98"/>
      <c r="H241" s="98"/>
      <c r="I241" s="4">
        <f t="shared" si="3"/>
        <v>3596277</v>
      </c>
      <c r="J241" s="7" t="s">
        <v>54</v>
      </c>
      <c r="K241" s="7" t="s">
        <v>20</v>
      </c>
      <c r="L241" s="7" t="s">
        <v>445</v>
      </c>
      <c r="M241" s="7" t="s">
        <v>18</v>
      </c>
      <c r="N241" s="7" t="s">
        <v>443</v>
      </c>
      <c r="O241" s="1" t="s">
        <v>59</v>
      </c>
    </row>
    <row r="242" spans="1:19" ht="16.5" customHeight="1">
      <c r="A242" s="16">
        <v>43760</v>
      </c>
      <c r="B242" s="1" t="s">
        <v>42</v>
      </c>
      <c r="C242" s="7" t="s">
        <v>15</v>
      </c>
      <c r="D242" s="1" t="s">
        <v>38</v>
      </c>
      <c r="E242" s="2"/>
      <c r="F242" s="2">
        <v>10000</v>
      </c>
      <c r="G242" s="100"/>
      <c r="H242" s="100"/>
      <c r="I242" s="4">
        <f t="shared" si="3"/>
        <v>3586277</v>
      </c>
      <c r="J242" s="1" t="s">
        <v>62</v>
      </c>
      <c r="K242" s="1">
        <v>19</v>
      </c>
      <c r="L242" s="7" t="s">
        <v>445</v>
      </c>
      <c r="M242" s="7" t="s">
        <v>18</v>
      </c>
      <c r="N242" s="7" t="s">
        <v>442</v>
      </c>
      <c r="O242" s="7" t="s">
        <v>36</v>
      </c>
      <c r="P242" s="7" t="s">
        <v>462</v>
      </c>
    </row>
    <row r="243" spans="1:19" ht="16.5" customHeight="1">
      <c r="A243" s="16">
        <v>43760</v>
      </c>
      <c r="B243" s="1" t="s">
        <v>226</v>
      </c>
      <c r="C243" s="7" t="s">
        <v>90</v>
      </c>
      <c r="D243" s="1" t="s">
        <v>38</v>
      </c>
      <c r="E243" s="2"/>
      <c r="F243" s="2">
        <v>45000</v>
      </c>
      <c r="G243" s="100"/>
      <c r="H243" s="100"/>
      <c r="I243" s="4">
        <f t="shared" si="3"/>
        <v>3541277</v>
      </c>
      <c r="J243" s="1" t="s">
        <v>62</v>
      </c>
      <c r="K243" s="1" t="s">
        <v>82</v>
      </c>
      <c r="L243" s="1" t="s">
        <v>444</v>
      </c>
      <c r="M243" s="7" t="s">
        <v>18</v>
      </c>
      <c r="N243" s="7" t="s">
        <v>442</v>
      </c>
      <c r="O243" s="7" t="s">
        <v>36</v>
      </c>
      <c r="P243" s="7" t="s">
        <v>463</v>
      </c>
    </row>
    <row r="244" spans="1:19" ht="16.5" customHeight="1">
      <c r="A244" s="16">
        <v>43760</v>
      </c>
      <c r="B244" s="1" t="s">
        <v>227</v>
      </c>
      <c r="C244" s="7" t="s">
        <v>90</v>
      </c>
      <c r="D244" s="1" t="s">
        <v>38</v>
      </c>
      <c r="E244" s="2"/>
      <c r="F244" s="2">
        <v>20000</v>
      </c>
      <c r="G244" s="100"/>
      <c r="H244" s="100"/>
      <c r="I244" s="4">
        <f t="shared" si="3"/>
        <v>3521277</v>
      </c>
      <c r="J244" s="1" t="s">
        <v>62</v>
      </c>
      <c r="K244" s="5" t="s">
        <v>20</v>
      </c>
      <c r="L244" s="1" t="s">
        <v>444</v>
      </c>
      <c r="M244" s="7" t="s">
        <v>18</v>
      </c>
      <c r="N244" s="7" t="s">
        <v>442</v>
      </c>
      <c r="O244" s="1" t="s">
        <v>59</v>
      </c>
      <c r="P244" s="7" t="s">
        <v>463</v>
      </c>
    </row>
    <row r="245" spans="1:19" ht="16.5" customHeight="1">
      <c r="A245" s="16">
        <v>43760</v>
      </c>
      <c r="B245" s="1" t="s">
        <v>386</v>
      </c>
      <c r="C245" s="1" t="s">
        <v>33</v>
      </c>
      <c r="D245" s="1" t="s">
        <v>87</v>
      </c>
      <c r="E245" s="2"/>
      <c r="F245" s="2">
        <v>1000</v>
      </c>
      <c r="G245" s="100"/>
      <c r="H245" s="100"/>
      <c r="I245" s="4">
        <f t="shared" si="3"/>
        <v>3520277</v>
      </c>
      <c r="J245" s="1" t="s">
        <v>106</v>
      </c>
      <c r="K245" s="1" t="s">
        <v>20</v>
      </c>
      <c r="L245" s="1" t="s">
        <v>444</v>
      </c>
      <c r="M245" s="7" t="s">
        <v>18</v>
      </c>
      <c r="N245" s="7" t="s">
        <v>443</v>
      </c>
      <c r="O245" s="1" t="s">
        <v>59</v>
      </c>
    </row>
    <row r="246" spans="1:19" ht="16.5" customHeight="1">
      <c r="A246" s="16">
        <v>43760</v>
      </c>
      <c r="B246" s="1" t="s">
        <v>348</v>
      </c>
      <c r="C246" s="1" t="s">
        <v>115</v>
      </c>
      <c r="D246" s="1" t="s">
        <v>87</v>
      </c>
      <c r="E246" s="2"/>
      <c r="F246" s="2">
        <v>3100</v>
      </c>
      <c r="G246" s="100"/>
      <c r="H246" s="100"/>
      <c r="I246" s="4">
        <f t="shared" si="3"/>
        <v>3517177</v>
      </c>
      <c r="J246" s="1" t="s">
        <v>106</v>
      </c>
      <c r="K246" s="1" t="s">
        <v>20</v>
      </c>
      <c r="L246" s="1" t="s">
        <v>444</v>
      </c>
      <c r="M246" s="7" t="s">
        <v>18</v>
      </c>
      <c r="N246" s="7" t="s">
        <v>443</v>
      </c>
      <c r="O246" s="1" t="s">
        <v>59</v>
      </c>
    </row>
    <row r="247" spans="1:19" ht="16.5" customHeight="1">
      <c r="A247" s="16">
        <v>43760</v>
      </c>
      <c r="B247" s="3" t="s">
        <v>393</v>
      </c>
      <c r="C247" s="3" t="s">
        <v>24</v>
      </c>
      <c r="D247" s="3" t="s">
        <v>84</v>
      </c>
      <c r="E247" s="5"/>
      <c r="F247" s="5">
        <v>2000</v>
      </c>
      <c r="G247" s="99"/>
      <c r="H247" s="99"/>
      <c r="I247" s="4">
        <f t="shared" si="3"/>
        <v>3515177</v>
      </c>
      <c r="J247" s="1" t="s">
        <v>44</v>
      </c>
      <c r="K247" s="1" t="s">
        <v>137</v>
      </c>
      <c r="L247" s="7" t="s">
        <v>444</v>
      </c>
      <c r="M247" s="7" t="s">
        <v>18</v>
      </c>
      <c r="N247" s="7" t="s">
        <v>443</v>
      </c>
      <c r="O247" s="7" t="s">
        <v>36</v>
      </c>
    </row>
    <row r="248" spans="1:19" ht="16.5" customHeight="1">
      <c r="A248" s="16">
        <v>43760</v>
      </c>
      <c r="B248" s="3" t="s">
        <v>394</v>
      </c>
      <c r="C248" s="3" t="s">
        <v>24</v>
      </c>
      <c r="D248" s="3" t="s">
        <v>84</v>
      </c>
      <c r="E248" s="5"/>
      <c r="F248" s="5">
        <v>2000</v>
      </c>
      <c r="G248" s="99"/>
      <c r="H248" s="99"/>
      <c r="I248" s="4">
        <f t="shared" si="3"/>
        <v>3513177</v>
      </c>
      <c r="J248" s="1" t="s">
        <v>44</v>
      </c>
      <c r="K248" s="1" t="s">
        <v>138</v>
      </c>
      <c r="L248" s="7" t="s">
        <v>444</v>
      </c>
      <c r="M248" s="7" t="s">
        <v>18</v>
      </c>
      <c r="N248" s="7" t="s">
        <v>443</v>
      </c>
      <c r="O248" s="7" t="s">
        <v>36</v>
      </c>
    </row>
    <row r="249" spans="1:19" ht="16.5" customHeight="1">
      <c r="A249" s="16">
        <v>43760</v>
      </c>
      <c r="B249" s="3" t="s">
        <v>449</v>
      </c>
      <c r="C249" s="3" t="s">
        <v>30</v>
      </c>
      <c r="D249" s="3" t="s">
        <v>38</v>
      </c>
      <c r="E249" s="5"/>
      <c r="F249" s="5">
        <v>9000</v>
      </c>
      <c r="G249" s="99"/>
      <c r="H249" s="99"/>
      <c r="I249" s="4">
        <f t="shared" si="3"/>
        <v>3504177</v>
      </c>
      <c r="J249" s="1" t="s">
        <v>44</v>
      </c>
      <c r="K249" s="1" t="s">
        <v>22</v>
      </c>
      <c r="L249" s="7" t="s">
        <v>445</v>
      </c>
      <c r="M249" s="7" t="s">
        <v>18</v>
      </c>
      <c r="N249" s="7" t="s">
        <v>442</v>
      </c>
      <c r="O249" s="1" t="s">
        <v>36</v>
      </c>
      <c r="P249" s="7" t="s">
        <v>453</v>
      </c>
    </row>
    <row r="250" spans="1:19" ht="16.5" customHeight="1">
      <c r="A250" s="16">
        <v>43760</v>
      </c>
      <c r="B250" s="3" t="s">
        <v>293</v>
      </c>
      <c r="C250" s="3" t="s">
        <v>31</v>
      </c>
      <c r="D250" s="3" t="s">
        <v>38</v>
      </c>
      <c r="E250" s="5"/>
      <c r="F250" s="5">
        <v>40000</v>
      </c>
      <c r="G250" s="99"/>
      <c r="H250" s="99"/>
      <c r="I250" s="4">
        <f t="shared" si="3"/>
        <v>3464177</v>
      </c>
      <c r="J250" s="1" t="s">
        <v>44</v>
      </c>
      <c r="K250" s="1" t="s">
        <v>19</v>
      </c>
      <c r="L250" s="1" t="s">
        <v>444</v>
      </c>
      <c r="M250" s="7" t="s">
        <v>18</v>
      </c>
      <c r="N250" s="7" t="s">
        <v>443</v>
      </c>
      <c r="O250" s="7" t="s">
        <v>36</v>
      </c>
    </row>
    <row r="251" spans="1:19" ht="16.5" customHeight="1">
      <c r="A251" s="16">
        <v>43760</v>
      </c>
      <c r="B251" s="3" t="s">
        <v>292</v>
      </c>
      <c r="C251" s="3" t="s">
        <v>31</v>
      </c>
      <c r="D251" s="3" t="s">
        <v>38</v>
      </c>
      <c r="E251" s="5"/>
      <c r="F251" s="5">
        <v>10000</v>
      </c>
      <c r="G251" s="99"/>
      <c r="H251" s="99"/>
      <c r="I251" s="4">
        <f t="shared" si="3"/>
        <v>3454177</v>
      </c>
      <c r="J251" s="1" t="s">
        <v>44</v>
      </c>
      <c r="K251" s="1" t="s">
        <v>19</v>
      </c>
      <c r="L251" s="1" t="s">
        <v>444</v>
      </c>
      <c r="M251" s="7" t="s">
        <v>18</v>
      </c>
      <c r="N251" s="7" t="s">
        <v>443</v>
      </c>
      <c r="O251" s="7" t="s">
        <v>36</v>
      </c>
    </row>
    <row r="252" spans="1:19" ht="16.5" customHeight="1">
      <c r="A252" s="16">
        <v>43760</v>
      </c>
      <c r="B252" s="3" t="s">
        <v>291</v>
      </c>
      <c r="C252" s="3" t="s">
        <v>31</v>
      </c>
      <c r="D252" s="3" t="s">
        <v>38</v>
      </c>
      <c r="E252" s="5"/>
      <c r="F252" s="5">
        <v>15000</v>
      </c>
      <c r="G252" s="99"/>
      <c r="H252" s="99"/>
      <c r="I252" s="4">
        <f t="shared" si="3"/>
        <v>3439177</v>
      </c>
      <c r="J252" s="1" t="s">
        <v>44</v>
      </c>
      <c r="K252" s="1" t="s">
        <v>19</v>
      </c>
      <c r="L252" s="1" t="s">
        <v>444</v>
      </c>
      <c r="M252" s="7" t="s">
        <v>18</v>
      </c>
      <c r="N252" s="7" t="s">
        <v>443</v>
      </c>
      <c r="O252" s="7" t="s">
        <v>36</v>
      </c>
    </row>
    <row r="253" spans="1:19" ht="16.5" customHeight="1">
      <c r="A253" s="16">
        <v>43760</v>
      </c>
      <c r="B253" s="3" t="s">
        <v>164</v>
      </c>
      <c r="C253" s="3" t="s">
        <v>33</v>
      </c>
      <c r="D253" s="3" t="s">
        <v>87</v>
      </c>
      <c r="E253" s="5"/>
      <c r="F253" s="5">
        <v>1000</v>
      </c>
      <c r="G253" s="99"/>
      <c r="H253" s="99"/>
      <c r="I253" s="4">
        <f t="shared" si="3"/>
        <v>3438177</v>
      </c>
      <c r="J253" s="1" t="s">
        <v>171</v>
      </c>
      <c r="K253" s="1" t="s">
        <v>20</v>
      </c>
      <c r="L253" s="1" t="s">
        <v>444</v>
      </c>
      <c r="M253" s="7" t="s">
        <v>18</v>
      </c>
      <c r="N253" s="7" t="s">
        <v>443</v>
      </c>
      <c r="O253" s="1" t="s">
        <v>59</v>
      </c>
    </row>
    <row r="254" spans="1:19" ht="16.5" customHeight="1">
      <c r="A254" s="16">
        <v>43760</v>
      </c>
      <c r="B254" s="3" t="s">
        <v>272</v>
      </c>
      <c r="C254" s="3" t="s">
        <v>25</v>
      </c>
      <c r="D254" s="3" t="s">
        <v>84</v>
      </c>
      <c r="E254" s="5"/>
      <c r="F254" s="5">
        <v>3484</v>
      </c>
      <c r="G254" s="99"/>
      <c r="H254" s="99"/>
      <c r="I254" s="4">
        <f t="shared" si="3"/>
        <v>3434693</v>
      </c>
      <c r="J254" s="26" t="s">
        <v>278</v>
      </c>
      <c r="K254" s="1">
        <v>36350100</v>
      </c>
      <c r="L254" s="1" t="s">
        <v>445</v>
      </c>
      <c r="M254" s="7" t="s">
        <v>18</v>
      </c>
      <c r="N254" s="7" t="s">
        <v>443</v>
      </c>
      <c r="O254" s="7" t="s">
        <v>36</v>
      </c>
      <c r="Q254" s="3"/>
      <c r="R254" s="3"/>
      <c r="S254" s="3"/>
    </row>
    <row r="255" spans="1:19" ht="16.5" customHeight="1">
      <c r="A255" s="16">
        <v>43760</v>
      </c>
      <c r="B255" s="3" t="s">
        <v>282</v>
      </c>
      <c r="C255" s="3" t="s">
        <v>24</v>
      </c>
      <c r="D255" s="3" t="s">
        <v>84</v>
      </c>
      <c r="E255" s="5"/>
      <c r="F255" s="5">
        <v>5250</v>
      </c>
      <c r="G255" s="99"/>
      <c r="H255" s="99"/>
      <c r="I255" s="4">
        <f t="shared" si="3"/>
        <v>3429443</v>
      </c>
      <c r="J255" s="1" t="s">
        <v>37</v>
      </c>
      <c r="K255" s="1" t="s">
        <v>22</v>
      </c>
      <c r="L255" s="7" t="s">
        <v>444</v>
      </c>
      <c r="M255" s="7" t="s">
        <v>18</v>
      </c>
      <c r="N255" s="7" t="s">
        <v>443</v>
      </c>
      <c r="O255" s="7" t="s">
        <v>36</v>
      </c>
      <c r="Q255" s="3"/>
      <c r="R255" s="3"/>
      <c r="S255" s="3"/>
    </row>
    <row r="256" spans="1:19" ht="16.5" customHeight="1">
      <c r="A256" s="16">
        <v>43761</v>
      </c>
      <c r="B256" s="7" t="s">
        <v>47</v>
      </c>
      <c r="C256" s="7" t="s">
        <v>319</v>
      </c>
      <c r="D256" s="7" t="s">
        <v>38</v>
      </c>
      <c r="F256" s="9">
        <v>11000</v>
      </c>
      <c r="G256" s="98"/>
      <c r="H256" s="98"/>
      <c r="I256" s="4">
        <f t="shared" si="3"/>
        <v>3418443</v>
      </c>
      <c r="J256" s="1" t="s">
        <v>39</v>
      </c>
      <c r="K256" s="7" t="s">
        <v>20</v>
      </c>
      <c r="L256" s="7" t="s">
        <v>445</v>
      </c>
      <c r="M256" s="7" t="s">
        <v>18</v>
      </c>
      <c r="N256" s="7" t="s">
        <v>443</v>
      </c>
      <c r="O256" s="1" t="s">
        <v>59</v>
      </c>
    </row>
    <row r="257" spans="1:19" ht="16.5" customHeight="1">
      <c r="A257" s="16">
        <v>43761</v>
      </c>
      <c r="B257" s="7" t="s">
        <v>57</v>
      </c>
      <c r="C257" s="7" t="s">
        <v>319</v>
      </c>
      <c r="D257" s="7" t="s">
        <v>38</v>
      </c>
      <c r="F257" s="9">
        <v>2600</v>
      </c>
      <c r="G257" s="98"/>
      <c r="H257" s="98"/>
      <c r="I257" s="4">
        <f t="shared" si="3"/>
        <v>3415843</v>
      </c>
      <c r="J257" s="7" t="s">
        <v>54</v>
      </c>
      <c r="K257" s="7" t="s">
        <v>20</v>
      </c>
      <c r="L257" s="7" t="s">
        <v>445</v>
      </c>
      <c r="M257" s="7" t="s">
        <v>18</v>
      </c>
      <c r="N257" s="7" t="s">
        <v>443</v>
      </c>
      <c r="O257" s="1" t="s">
        <v>59</v>
      </c>
    </row>
    <row r="258" spans="1:19" ht="16.5" customHeight="1">
      <c r="A258" s="16">
        <v>43761</v>
      </c>
      <c r="B258" s="7" t="s">
        <v>58</v>
      </c>
      <c r="C258" s="7" t="s">
        <v>319</v>
      </c>
      <c r="D258" s="7" t="s">
        <v>38</v>
      </c>
      <c r="F258" s="9">
        <v>3800</v>
      </c>
      <c r="G258" s="98"/>
      <c r="H258" s="98"/>
      <c r="I258" s="4">
        <f t="shared" si="3"/>
        <v>3412043</v>
      </c>
      <c r="J258" s="7" t="s">
        <v>54</v>
      </c>
      <c r="K258" s="7" t="s">
        <v>20</v>
      </c>
      <c r="L258" s="7" t="s">
        <v>445</v>
      </c>
      <c r="M258" s="7" t="s">
        <v>18</v>
      </c>
      <c r="N258" s="7" t="s">
        <v>443</v>
      </c>
      <c r="O258" s="1" t="s">
        <v>59</v>
      </c>
    </row>
    <row r="259" spans="1:19" ht="16.5" customHeight="1">
      <c r="A259" s="16">
        <v>43761</v>
      </c>
      <c r="B259" s="7" t="s">
        <v>191</v>
      </c>
      <c r="C259" s="7" t="s">
        <v>15</v>
      </c>
      <c r="D259" s="7" t="s">
        <v>38</v>
      </c>
      <c r="E259" s="11"/>
      <c r="F259" s="11">
        <v>12000</v>
      </c>
      <c r="G259" s="101"/>
      <c r="H259" s="101"/>
      <c r="I259" s="4">
        <f t="shared" si="3"/>
        <v>3400043</v>
      </c>
      <c r="J259" s="7" t="s">
        <v>70</v>
      </c>
      <c r="K259" s="7" t="s">
        <v>77</v>
      </c>
      <c r="L259" s="7" t="s">
        <v>445</v>
      </c>
      <c r="M259" s="7" t="s">
        <v>18</v>
      </c>
      <c r="N259" s="7" t="s">
        <v>442</v>
      </c>
      <c r="O259" s="7" t="s">
        <v>36</v>
      </c>
      <c r="P259" s="7" t="s">
        <v>462</v>
      </c>
    </row>
    <row r="260" spans="1:19" ht="16.5" customHeight="1">
      <c r="A260" s="16">
        <v>43761</v>
      </c>
      <c r="B260" s="7" t="s">
        <v>105</v>
      </c>
      <c r="C260" s="7" t="s">
        <v>15</v>
      </c>
      <c r="D260" s="10" t="s">
        <v>87</v>
      </c>
      <c r="F260" s="9">
        <v>12000</v>
      </c>
      <c r="G260" s="98"/>
      <c r="H260" s="98"/>
      <c r="I260" s="4">
        <f t="shared" si="3"/>
        <v>3388043</v>
      </c>
      <c r="J260" s="1" t="s">
        <v>88</v>
      </c>
      <c r="K260" s="7" t="s">
        <v>19</v>
      </c>
      <c r="L260" s="7" t="s">
        <v>445</v>
      </c>
      <c r="M260" s="7" t="s">
        <v>18</v>
      </c>
      <c r="N260" s="7" t="s">
        <v>442</v>
      </c>
      <c r="O260" s="7" t="s">
        <v>36</v>
      </c>
      <c r="P260" s="7" t="s">
        <v>462</v>
      </c>
    </row>
    <row r="261" spans="1:19" ht="16.5" customHeight="1">
      <c r="A261" s="16">
        <v>43761</v>
      </c>
      <c r="B261" s="7" t="s">
        <v>374</v>
      </c>
      <c r="C261" s="7" t="s">
        <v>90</v>
      </c>
      <c r="D261" s="10" t="s">
        <v>87</v>
      </c>
      <c r="F261" s="9">
        <v>105000</v>
      </c>
      <c r="G261" s="98"/>
      <c r="H261" s="98"/>
      <c r="I261" s="4">
        <f t="shared" si="3"/>
        <v>3283043</v>
      </c>
      <c r="J261" s="1" t="s">
        <v>88</v>
      </c>
      <c r="K261" s="7" t="s">
        <v>19</v>
      </c>
      <c r="L261" s="1" t="s">
        <v>444</v>
      </c>
      <c r="M261" s="7" t="s">
        <v>18</v>
      </c>
      <c r="N261" s="7" t="s">
        <v>442</v>
      </c>
      <c r="O261" s="7" t="s">
        <v>36</v>
      </c>
      <c r="P261" s="7" t="s">
        <v>463</v>
      </c>
    </row>
    <row r="262" spans="1:19" ht="16.5" customHeight="1">
      <c r="A262" s="16">
        <v>43761</v>
      </c>
      <c r="B262" s="7" t="s">
        <v>373</v>
      </c>
      <c r="C262" s="7" t="s">
        <v>90</v>
      </c>
      <c r="D262" s="10" t="s">
        <v>87</v>
      </c>
      <c r="F262" s="9">
        <v>80000</v>
      </c>
      <c r="G262" s="98"/>
      <c r="H262" s="98"/>
      <c r="I262" s="4">
        <f t="shared" si="3"/>
        <v>3203043</v>
      </c>
      <c r="J262" s="1" t="s">
        <v>88</v>
      </c>
      <c r="K262" s="7" t="s">
        <v>20</v>
      </c>
      <c r="L262" s="1" t="s">
        <v>444</v>
      </c>
      <c r="M262" s="7" t="s">
        <v>18</v>
      </c>
      <c r="N262" s="7" t="s">
        <v>442</v>
      </c>
      <c r="O262" s="1" t="s">
        <v>59</v>
      </c>
      <c r="P262" s="7" t="s">
        <v>463</v>
      </c>
    </row>
    <row r="263" spans="1:19" ht="16.5" customHeight="1">
      <c r="A263" s="16">
        <v>43761</v>
      </c>
      <c r="B263" s="1" t="s">
        <v>111</v>
      </c>
      <c r="C263" s="7" t="s">
        <v>15</v>
      </c>
      <c r="D263" s="10" t="s">
        <v>87</v>
      </c>
      <c r="E263" s="2"/>
      <c r="F263" s="2">
        <v>6000</v>
      </c>
      <c r="G263" s="100"/>
      <c r="H263" s="100"/>
      <c r="I263" s="4">
        <f t="shared" si="3"/>
        <v>3197043</v>
      </c>
      <c r="J263" s="1" t="s">
        <v>106</v>
      </c>
      <c r="K263" s="1" t="s">
        <v>20</v>
      </c>
      <c r="L263" s="7" t="s">
        <v>445</v>
      </c>
      <c r="M263" s="7" t="s">
        <v>18</v>
      </c>
      <c r="N263" s="7" t="s">
        <v>442</v>
      </c>
      <c r="O263" s="7" t="s">
        <v>36</v>
      </c>
      <c r="P263" s="7" t="s">
        <v>462</v>
      </c>
    </row>
    <row r="264" spans="1:19" ht="16.5" customHeight="1">
      <c r="A264" s="16">
        <v>43761</v>
      </c>
      <c r="B264" s="1" t="s">
        <v>349</v>
      </c>
      <c r="C264" s="1" t="s">
        <v>115</v>
      </c>
      <c r="D264" s="1" t="s">
        <v>87</v>
      </c>
      <c r="E264" s="2"/>
      <c r="F264" s="2">
        <v>2000</v>
      </c>
      <c r="G264" s="100"/>
      <c r="H264" s="100"/>
      <c r="I264" s="4">
        <f t="shared" si="3"/>
        <v>3195043</v>
      </c>
      <c r="J264" s="1" t="s">
        <v>106</v>
      </c>
      <c r="K264" s="1" t="s">
        <v>20</v>
      </c>
      <c r="L264" s="1" t="s">
        <v>444</v>
      </c>
      <c r="M264" s="7" t="s">
        <v>18</v>
      </c>
      <c r="N264" s="7" t="s">
        <v>443</v>
      </c>
      <c r="O264" s="1" t="s">
        <v>59</v>
      </c>
    </row>
    <row r="265" spans="1:19" ht="16.5" customHeight="1">
      <c r="A265" s="16">
        <v>43761</v>
      </c>
      <c r="B265" s="8" t="s">
        <v>228</v>
      </c>
      <c r="C265" s="3" t="s">
        <v>30</v>
      </c>
      <c r="D265" s="1" t="s">
        <v>38</v>
      </c>
      <c r="E265" s="5"/>
      <c r="F265" s="14">
        <v>200000</v>
      </c>
      <c r="G265" s="103"/>
      <c r="H265" s="103"/>
      <c r="I265" s="4">
        <f t="shared" si="3"/>
        <v>2995043</v>
      </c>
      <c r="J265" s="26" t="s">
        <v>173</v>
      </c>
      <c r="K265" s="7">
        <v>3643185</v>
      </c>
      <c r="L265" s="1" t="s">
        <v>446</v>
      </c>
      <c r="M265" s="7" t="s">
        <v>18</v>
      </c>
      <c r="N265" s="7" t="s">
        <v>442</v>
      </c>
      <c r="O265" s="7" t="s">
        <v>36</v>
      </c>
      <c r="P265" s="3" t="s">
        <v>453</v>
      </c>
      <c r="R265" s="3"/>
      <c r="S265" s="3"/>
    </row>
    <row r="266" spans="1:19" ht="16.5" customHeight="1">
      <c r="A266" s="16">
        <v>43761</v>
      </c>
      <c r="B266" s="6" t="s">
        <v>229</v>
      </c>
      <c r="C266" s="3" t="s">
        <v>25</v>
      </c>
      <c r="D266" s="1" t="s">
        <v>84</v>
      </c>
      <c r="E266" s="5"/>
      <c r="F266" s="5">
        <v>3484</v>
      </c>
      <c r="G266" s="99"/>
      <c r="H266" s="99"/>
      <c r="I266" s="4">
        <f t="shared" si="3"/>
        <v>2991559</v>
      </c>
      <c r="J266" s="26" t="s">
        <v>173</v>
      </c>
      <c r="K266" s="7">
        <v>3643185</v>
      </c>
      <c r="L266" s="1" t="s">
        <v>446</v>
      </c>
      <c r="M266" s="7" t="s">
        <v>18</v>
      </c>
      <c r="N266" s="7" t="s">
        <v>442</v>
      </c>
      <c r="O266" s="7" t="s">
        <v>36</v>
      </c>
      <c r="P266" s="7" t="s">
        <v>452</v>
      </c>
      <c r="R266" s="3"/>
      <c r="S266" s="3"/>
    </row>
    <row r="267" spans="1:19" ht="16.5" customHeight="1">
      <c r="A267" s="16">
        <v>43761</v>
      </c>
      <c r="B267" s="3" t="s">
        <v>283</v>
      </c>
      <c r="C267" s="3" t="s">
        <v>30</v>
      </c>
      <c r="D267" s="3" t="s">
        <v>38</v>
      </c>
      <c r="E267" s="5"/>
      <c r="F267" s="5">
        <v>71000</v>
      </c>
      <c r="G267" s="99"/>
      <c r="H267" s="99"/>
      <c r="I267" s="4">
        <f t="shared" si="3"/>
        <v>2920559</v>
      </c>
      <c r="J267" s="1" t="s">
        <v>37</v>
      </c>
      <c r="K267" s="1" t="s">
        <v>22</v>
      </c>
      <c r="L267" s="1" t="s">
        <v>445</v>
      </c>
      <c r="M267" s="7" t="s">
        <v>18</v>
      </c>
      <c r="N267" s="7" t="s">
        <v>443</v>
      </c>
      <c r="O267" s="7" t="s">
        <v>36</v>
      </c>
      <c r="Q267" s="3"/>
      <c r="R267" s="3"/>
      <c r="S267" s="3"/>
    </row>
    <row r="268" spans="1:19" ht="16.5" customHeight="1">
      <c r="A268" s="16">
        <v>43762</v>
      </c>
      <c r="B268" s="7" t="s">
        <v>57</v>
      </c>
      <c r="C268" s="7" t="s">
        <v>319</v>
      </c>
      <c r="D268" s="7" t="s">
        <v>38</v>
      </c>
      <c r="F268" s="9">
        <v>2450</v>
      </c>
      <c r="G268" s="98"/>
      <c r="H268" s="98"/>
      <c r="I268" s="4">
        <f t="shared" si="3"/>
        <v>2918109</v>
      </c>
      <c r="J268" s="7" t="s">
        <v>54</v>
      </c>
      <c r="K268" s="7" t="s">
        <v>20</v>
      </c>
      <c r="L268" s="7" t="s">
        <v>445</v>
      </c>
      <c r="M268" s="7" t="s">
        <v>18</v>
      </c>
      <c r="N268" s="7" t="s">
        <v>443</v>
      </c>
      <c r="O268" s="1" t="s">
        <v>59</v>
      </c>
    </row>
    <row r="269" spans="1:19" ht="16.5" customHeight="1">
      <c r="A269" s="16">
        <v>43762</v>
      </c>
      <c r="B269" s="7" t="s">
        <v>58</v>
      </c>
      <c r="C269" s="7" t="s">
        <v>319</v>
      </c>
      <c r="D269" s="7" t="s">
        <v>38</v>
      </c>
      <c r="F269" s="9">
        <v>2000</v>
      </c>
      <c r="G269" s="98"/>
      <c r="H269" s="98"/>
      <c r="I269" s="4">
        <f t="shared" si="3"/>
        <v>2916109</v>
      </c>
      <c r="J269" s="7" t="s">
        <v>54</v>
      </c>
      <c r="K269" s="7" t="s">
        <v>20</v>
      </c>
      <c r="L269" s="7" t="s">
        <v>445</v>
      </c>
      <c r="M269" s="7" t="s">
        <v>18</v>
      </c>
      <c r="N269" s="7" t="s">
        <v>443</v>
      </c>
      <c r="O269" s="1" t="s">
        <v>59</v>
      </c>
    </row>
    <row r="270" spans="1:19" ht="16.5" customHeight="1">
      <c r="A270" s="16">
        <v>43762</v>
      </c>
      <c r="B270" s="7" t="s">
        <v>349</v>
      </c>
      <c r="C270" s="1" t="s">
        <v>115</v>
      </c>
      <c r="D270" s="1" t="s">
        <v>87</v>
      </c>
      <c r="E270" s="2"/>
      <c r="F270" s="2">
        <v>2000</v>
      </c>
      <c r="G270" s="100"/>
      <c r="H270" s="100"/>
      <c r="I270" s="4">
        <f>I269+E270-F270</f>
        <v>2914109</v>
      </c>
      <c r="J270" s="1" t="s">
        <v>106</v>
      </c>
      <c r="K270" s="1" t="s">
        <v>20</v>
      </c>
      <c r="L270" s="1" t="s">
        <v>444</v>
      </c>
      <c r="M270" s="7" t="s">
        <v>18</v>
      </c>
      <c r="N270" s="7" t="s">
        <v>443</v>
      </c>
      <c r="O270" s="1" t="s">
        <v>59</v>
      </c>
    </row>
    <row r="271" spans="1:19" ht="15" customHeight="1">
      <c r="A271" s="16">
        <v>43762</v>
      </c>
      <c r="B271" s="3" t="s">
        <v>395</v>
      </c>
      <c r="C271" s="3" t="s">
        <v>24</v>
      </c>
      <c r="D271" s="3" t="s">
        <v>84</v>
      </c>
      <c r="E271" s="5"/>
      <c r="F271" s="5">
        <v>1050</v>
      </c>
      <c r="G271" s="99"/>
      <c r="H271" s="99"/>
      <c r="I271" s="4">
        <f>I270+E271-F271</f>
        <v>2913059</v>
      </c>
      <c r="J271" s="1" t="s">
        <v>44</v>
      </c>
      <c r="K271" s="1" t="s">
        <v>22</v>
      </c>
      <c r="L271" s="7" t="s">
        <v>444</v>
      </c>
      <c r="M271" s="7" t="s">
        <v>18</v>
      </c>
      <c r="N271" s="7" t="s">
        <v>443</v>
      </c>
      <c r="O271" s="1" t="s">
        <v>59</v>
      </c>
    </row>
    <row r="272" spans="1:19" ht="15" customHeight="1">
      <c r="A272" s="16">
        <v>43762</v>
      </c>
      <c r="B272" s="3" t="s">
        <v>140</v>
      </c>
      <c r="C272" s="3" t="s">
        <v>33</v>
      </c>
      <c r="D272" s="3" t="s">
        <v>121</v>
      </c>
      <c r="E272" s="5"/>
      <c r="F272" s="5">
        <v>5000</v>
      </c>
      <c r="G272" s="99"/>
      <c r="H272" s="99"/>
      <c r="I272" s="4">
        <f>I271+E272-F272</f>
        <v>2908059</v>
      </c>
      <c r="J272" s="1" t="s">
        <v>44</v>
      </c>
      <c r="K272" s="5" t="s">
        <v>20</v>
      </c>
      <c r="L272" s="1" t="s">
        <v>444</v>
      </c>
      <c r="M272" s="7" t="s">
        <v>18</v>
      </c>
      <c r="N272" s="7" t="s">
        <v>443</v>
      </c>
      <c r="O272" s="1" t="s">
        <v>59</v>
      </c>
    </row>
    <row r="273" spans="1:16" ht="15" customHeight="1">
      <c r="A273" s="16">
        <v>43762</v>
      </c>
      <c r="B273" s="7" t="s">
        <v>231</v>
      </c>
      <c r="C273" s="7" t="s">
        <v>15</v>
      </c>
      <c r="D273" s="3" t="s">
        <v>87</v>
      </c>
      <c r="F273" s="9">
        <v>20000</v>
      </c>
      <c r="G273" s="98"/>
      <c r="H273" s="98"/>
      <c r="I273" s="4">
        <f>I272+E273-F273</f>
        <v>2888059</v>
      </c>
      <c r="J273" s="1" t="s">
        <v>139</v>
      </c>
      <c r="K273" s="17" t="s">
        <v>152</v>
      </c>
      <c r="L273" s="7" t="s">
        <v>445</v>
      </c>
      <c r="M273" s="7" t="s">
        <v>18</v>
      </c>
      <c r="N273" s="7" t="s">
        <v>442</v>
      </c>
      <c r="O273" s="1" t="s">
        <v>36</v>
      </c>
      <c r="P273" s="7" t="s">
        <v>462</v>
      </c>
    </row>
    <row r="274" spans="1:16" ht="16.5" customHeight="1">
      <c r="A274" s="16">
        <v>43762</v>
      </c>
      <c r="B274" s="7" t="s">
        <v>230</v>
      </c>
      <c r="C274" s="7" t="s">
        <v>90</v>
      </c>
      <c r="D274" s="3" t="s">
        <v>87</v>
      </c>
      <c r="F274" s="9">
        <v>15000</v>
      </c>
      <c r="G274" s="98"/>
      <c r="H274" s="98"/>
      <c r="I274" s="4">
        <f>I273+E274-F274</f>
        <v>2873059</v>
      </c>
      <c r="J274" s="1" t="s">
        <v>139</v>
      </c>
      <c r="K274" s="17" t="s">
        <v>153</v>
      </c>
      <c r="L274" s="1" t="s">
        <v>444</v>
      </c>
      <c r="M274" s="7" t="s">
        <v>18</v>
      </c>
      <c r="N274" s="7" t="s">
        <v>442</v>
      </c>
      <c r="O274" s="1" t="s">
        <v>36</v>
      </c>
      <c r="P274" s="7" t="s">
        <v>463</v>
      </c>
    </row>
    <row r="275" spans="1:16" ht="16.5" customHeight="1">
      <c r="A275" s="16">
        <v>43762</v>
      </c>
      <c r="B275" s="7" t="s">
        <v>516</v>
      </c>
      <c r="D275" s="3"/>
      <c r="E275" s="9">
        <v>20048670</v>
      </c>
      <c r="G275" s="98"/>
      <c r="H275" s="98"/>
      <c r="I275" s="4">
        <f>I274+E275-F275</f>
        <v>22921729</v>
      </c>
      <c r="J275" s="1" t="s">
        <v>173</v>
      </c>
      <c r="K275" s="17" t="s">
        <v>174</v>
      </c>
      <c r="L275" s="1" t="s">
        <v>446</v>
      </c>
      <c r="M275" s="7" t="s">
        <v>18</v>
      </c>
      <c r="N275" s="7" t="s">
        <v>442</v>
      </c>
      <c r="O275" s="1" t="s">
        <v>36</v>
      </c>
    </row>
    <row r="276" spans="1:16" ht="16.5" customHeight="1">
      <c r="A276" s="16">
        <v>43763</v>
      </c>
      <c r="B276" s="7" t="s">
        <v>375</v>
      </c>
      <c r="C276" s="7" t="s">
        <v>90</v>
      </c>
      <c r="D276" s="7" t="s">
        <v>34</v>
      </c>
      <c r="F276" s="9">
        <v>40000</v>
      </c>
      <c r="G276" s="98"/>
      <c r="H276" s="98"/>
      <c r="I276" s="4">
        <f>I275+E276-F276</f>
        <v>22881729</v>
      </c>
      <c r="J276" s="7" t="s">
        <v>17</v>
      </c>
      <c r="K276" s="7" t="s">
        <v>21</v>
      </c>
      <c r="L276" s="1" t="s">
        <v>444</v>
      </c>
      <c r="M276" s="7" t="s">
        <v>18</v>
      </c>
      <c r="N276" s="7" t="s">
        <v>442</v>
      </c>
      <c r="O276" s="1" t="s">
        <v>59</v>
      </c>
      <c r="P276" s="7" t="s">
        <v>463</v>
      </c>
    </row>
    <row r="277" spans="1:16" ht="15" customHeight="1">
      <c r="A277" s="16">
        <v>43763</v>
      </c>
      <c r="B277" s="7" t="s">
        <v>234</v>
      </c>
      <c r="C277" s="7" t="s">
        <v>15</v>
      </c>
      <c r="D277" s="7" t="s">
        <v>38</v>
      </c>
      <c r="F277" s="9">
        <v>10000</v>
      </c>
      <c r="G277" s="98"/>
      <c r="H277" s="98"/>
      <c r="I277" s="4">
        <f>I276+E277-F277</f>
        <v>22871729</v>
      </c>
      <c r="J277" s="7" t="s">
        <v>54</v>
      </c>
      <c r="K277" s="7" t="s">
        <v>22</v>
      </c>
      <c r="L277" s="7" t="s">
        <v>445</v>
      </c>
      <c r="M277" s="7" t="s">
        <v>18</v>
      </c>
      <c r="N277" s="7" t="s">
        <v>442</v>
      </c>
      <c r="O277" s="7" t="s">
        <v>36</v>
      </c>
      <c r="P277" s="7" t="s">
        <v>462</v>
      </c>
    </row>
    <row r="278" spans="1:16" ht="15" customHeight="1">
      <c r="A278" s="16">
        <v>43763</v>
      </c>
      <c r="B278" s="7" t="s">
        <v>232</v>
      </c>
      <c r="C278" s="7" t="s">
        <v>90</v>
      </c>
      <c r="D278" s="7" t="s">
        <v>38</v>
      </c>
      <c r="F278" s="9">
        <v>90000</v>
      </c>
      <c r="G278" s="98"/>
      <c r="H278" s="98"/>
      <c r="I278" s="4">
        <f>I277+E278-F278</f>
        <v>22781729</v>
      </c>
      <c r="J278" s="7" t="s">
        <v>54</v>
      </c>
      <c r="K278" s="7" t="s">
        <v>22</v>
      </c>
      <c r="L278" s="1" t="s">
        <v>444</v>
      </c>
      <c r="M278" s="7" t="s">
        <v>18</v>
      </c>
      <c r="N278" s="7" t="s">
        <v>442</v>
      </c>
      <c r="O278" s="7" t="s">
        <v>36</v>
      </c>
      <c r="P278" s="7" t="s">
        <v>463</v>
      </c>
    </row>
    <row r="279" spans="1:16" ht="15" customHeight="1">
      <c r="A279" s="16">
        <v>43763</v>
      </c>
      <c r="B279" s="7" t="s">
        <v>233</v>
      </c>
      <c r="C279" s="7" t="s">
        <v>90</v>
      </c>
      <c r="D279" s="7" t="s">
        <v>38</v>
      </c>
      <c r="F279" s="9">
        <v>60000</v>
      </c>
      <c r="G279" s="98"/>
      <c r="H279" s="98"/>
      <c r="I279" s="4">
        <f>I278+E279-F279</f>
        <v>22721729</v>
      </c>
      <c r="J279" s="7" t="s">
        <v>54</v>
      </c>
      <c r="K279" s="7" t="s">
        <v>20</v>
      </c>
      <c r="L279" s="1" t="s">
        <v>444</v>
      </c>
      <c r="M279" s="7" t="s">
        <v>18</v>
      </c>
      <c r="N279" s="7" t="s">
        <v>442</v>
      </c>
      <c r="O279" s="1" t="s">
        <v>59</v>
      </c>
      <c r="P279" s="7" t="s">
        <v>463</v>
      </c>
    </row>
    <row r="280" spans="1:16" ht="15" customHeight="1">
      <c r="A280" s="16">
        <v>43763</v>
      </c>
      <c r="B280" s="7" t="s">
        <v>414</v>
      </c>
      <c r="C280" s="7" t="s">
        <v>15</v>
      </c>
      <c r="D280" s="7" t="s">
        <v>38</v>
      </c>
      <c r="E280" s="11"/>
      <c r="F280" s="11">
        <v>3000</v>
      </c>
      <c r="G280" s="101"/>
      <c r="H280" s="101"/>
      <c r="I280" s="4">
        <f>I279+E280-F280</f>
        <v>22718729</v>
      </c>
      <c r="J280" s="7" t="s">
        <v>70</v>
      </c>
      <c r="K280" s="7" t="s">
        <v>78</v>
      </c>
      <c r="L280" s="7" t="s">
        <v>445</v>
      </c>
      <c r="M280" s="7" t="s">
        <v>18</v>
      </c>
      <c r="N280" s="7" t="s">
        <v>442</v>
      </c>
      <c r="O280" s="7" t="s">
        <v>36</v>
      </c>
      <c r="P280" s="7" t="s">
        <v>462</v>
      </c>
    </row>
    <row r="281" spans="1:16" ht="15" customHeight="1">
      <c r="A281" s="16">
        <v>43763</v>
      </c>
      <c r="B281" s="7" t="s">
        <v>316</v>
      </c>
      <c r="C281" s="7" t="s">
        <v>319</v>
      </c>
      <c r="D281" s="7" t="s">
        <v>38</v>
      </c>
      <c r="E281" s="11"/>
      <c r="F281" s="11">
        <v>27000</v>
      </c>
      <c r="G281" s="101"/>
      <c r="H281" s="101"/>
      <c r="I281" s="4">
        <f>I280+E281-F281</f>
        <v>22691729</v>
      </c>
      <c r="J281" s="7" t="s">
        <v>70</v>
      </c>
      <c r="K281" s="7" t="s">
        <v>20</v>
      </c>
      <c r="L281" s="7" t="s">
        <v>445</v>
      </c>
      <c r="M281" s="7" t="s">
        <v>18</v>
      </c>
      <c r="N281" s="7" t="s">
        <v>443</v>
      </c>
      <c r="O281" s="1" t="s">
        <v>59</v>
      </c>
    </row>
    <row r="282" spans="1:16" ht="15" customHeight="1">
      <c r="A282" s="16">
        <v>43763</v>
      </c>
      <c r="B282" s="7" t="s">
        <v>350</v>
      </c>
      <c r="C282" s="1" t="s">
        <v>115</v>
      </c>
      <c r="D282" s="1" t="s">
        <v>87</v>
      </c>
      <c r="E282" s="2"/>
      <c r="F282" s="2">
        <v>2300</v>
      </c>
      <c r="G282" s="100"/>
      <c r="H282" s="100"/>
      <c r="I282" s="4">
        <f>I281+E282-F282</f>
        <v>22689429</v>
      </c>
      <c r="J282" s="1" t="s">
        <v>106</v>
      </c>
      <c r="K282" s="1" t="s">
        <v>20</v>
      </c>
      <c r="L282" s="1" t="s">
        <v>444</v>
      </c>
      <c r="M282" s="7" t="s">
        <v>18</v>
      </c>
      <c r="N282" s="7" t="s">
        <v>443</v>
      </c>
      <c r="O282" s="1" t="s">
        <v>59</v>
      </c>
    </row>
    <row r="283" spans="1:16" ht="15" customHeight="1">
      <c r="A283" s="16">
        <v>43763</v>
      </c>
      <c r="B283" s="3" t="s">
        <v>396</v>
      </c>
      <c r="C283" s="3" t="s">
        <v>24</v>
      </c>
      <c r="D283" s="3" t="s">
        <v>84</v>
      </c>
      <c r="E283" s="5"/>
      <c r="F283" s="5">
        <v>1600</v>
      </c>
      <c r="G283" s="99"/>
      <c r="H283" s="99"/>
      <c r="I283" s="4">
        <f>I282+E283-F283</f>
        <v>22687829</v>
      </c>
      <c r="J283" s="1" t="s">
        <v>44</v>
      </c>
      <c r="K283" s="1" t="s">
        <v>141</v>
      </c>
      <c r="L283" s="7" t="s">
        <v>444</v>
      </c>
      <c r="M283" s="7" t="s">
        <v>18</v>
      </c>
      <c r="N283" s="7" t="s">
        <v>443</v>
      </c>
      <c r="O283" s="7" t="s">
        <v>36</v>
      </c>
    </row>
    <row r="284" spans="1:16" ht="15" customHeight="1">
      <c r="A284" s="16">
        <v>43763</v>
      </c>
      <c r="B284" s="3" t="s">
        <v>397</v>
      </c>
      <c r="C284" s="3" t="s">
        <v>24</v>
      </c>
      <c r="D284" s="3" t="s">
        <v>84</v>
      </c>
      <c r="E284" s="5"/>
      <c r="F284" s="5">
        <v>2600</v>
      </c>
      <c r="G284" s="99"/>
      <c r="H284" s="99"/>
      <c r="I284" s="4">
        <f>I283+E284-F284</f>
        <v>22685229</v>
      </c>
      <c r="J284" s="1" t="s">
        <v>44</v>
      </c>
      <c r="K284" s="1" t="s">
        <v>132</v>
      </c>
      <c r="L284" s="7" t="s">
        <v>444</v>
      </c>
      <c r="M284" s="7" t="s">
        <v>18</v>
      </c>
      <c r="N284" s="7" t="s">
        <v>443</v>
      </c>
      <c r="O284" s="7" t="s">
        <v>36</v>
      </c>
    </row>
    <row r="285" spans="1:16" ht="15" customHeight="1">
      <c r="A285" s="16">
        <v>43763</v>
      </c>
      <c r="B285" s="3" t="s">
        <v>398</v>
      </c>
      <c r="C285" s="3" t="s">
        <v>24</v>
      </c>
      <c r="D285" s="3" t="s">
        <v>84</v>
      </c>
      <c r="E285" s="5"/>
      <c r="F285" s="5">
        <v>715</v>
      </c>
      <c r="G285" s="99"/>
      <c r="H285" s="99"/>
      <c r="I285" s="4">
        <f>I284+E285-F285</f>
        <v>22684514</v>
      </c>
      <c r="J285" s="1" t="s">
        <v>44</v>
      </c>
      <c r="K285" s="1" t="s">
        <v>142</v>
      </c>
      <c r="L285" s="7" t="s">
        <v>444</v>
      </c>
      <c r="M285" s="7" t="s">
        <v>18</v>
      </c>
      <c r="N285" s="7" t="s">
        <v>443</v>
      </c>
      <c r="O285" s="7" t="s">
        <v>36</v>
      </c>
    </row>
    <row r="286" spans="1:16" ht="15" customHeight="1">
      <c r="A286" s="16">
        <v>43763</v>
      </c>
      <c r="B286" s="3" t="s">
        <v>392</v>
      </c>
      <c r="C286" s="3" t="s">
        <v>24</v>
      </c>
      <c r="D286" s="3" t="s">
        <v>84</v>
      </c>
      <c r="E286" s="5"/>
      <c r="F286" s="5">
        <v>1500</v>
      </c>
      <c r="G286" s="99"/>
      <c r="H286" s="99"/>
      <c r="I286" s="4">
        <f>I285+E286-F286</f>
        <v>22683014</v>
      </c>
      <c r="J286" s="1" t="s">
        <v>44</v>
      </c>
      <c r="K286" s="1" t="s">
        <v>125</v>
      </c>
      <c r="L286" s="7" t="s">
        <v>444</v>
      </c>
      <c r="M286" s="7" t="s">
        <v>18</v>
      </c>
      <c r="N286" s="7" t="s">
        <v>443</v>
      </c>
      <c r="O286" s="7" t="s">
        <v>36</v>
      </c>
    </row>
    <row r="287" spans="1:16" ht="15" customHeight="1">
      <c r="A287" s="16">
        <v>43763</v>
      </c>
      <c r="B287" s="3" t="s">
        <v>294</v>
      </c>
      <c r="C287" s="3" t="s">
        <v>31</v>
      </c>
      <c r="D287" s="3" t="s">
        <v>308</v>
      </c>
      <c r="E287" s="5"/>
      <c r="F287" s="5">
        <v>50000</v>
      </c>
      <c r="G287" s="99"/>
      <c r="H287" s="99"/>
      <c r="I287" s="4">
        <f>I286+E287-F287</f>
        <v>22633014</v>
      </c>
      <c r="J287" s="1" t="s">
        <v>44</v>
      </c>
      <c r="K287" s="1" t="s">
        <v>19</v>
      </c>
      <c r="L287" s="1" t="s">
        <v>444</v>
      </c>
      <c r="M287" s="7" t="s">
        <v>18</v>
      </c>
      <c r="N287" s="7" t="s">
        <v>443</v>
      </c>
      <c r="O287" s="7" t="s">
        <v>36</v>
      </c>
    </row>
    <row r="288" spans="1:16" ht="15" customHeight="1">
      <c r="A288" s="16">
        <v>43763</v>
      </c>
      <c r="B288" s="3" t="s">
        <v>290</v>
      </c>
      <c r="C288" s="3" t="s">
        <v>31</v>
      </c>
      <c r="D288" s="3" t="s">
        <v>38</v>
      </c>
      <c r="E288" s="5"/>
      <c r="F288" s="5">
        <v>20000</v>
      </c>
      <c r="G288" s="99"/>
      <c r="H288" s="99"/>
      <c r="I288" s="4">
        <f>I287+E288-F288</f>
        <v>22613014</v>
      </c>
      <c r="J288" s="1" t="s">
        <v>44</v>
      </c>
      <c r="K288" s="1" t="s">
        <v>19</v>
      </c>
      <c r="L288" s="1" t="s">
        <v>444</v>
      </c>
      <c r="M288" s="7" t="s">
        <v>18</v>
      </c>
      <c r="N288" s="7" t="s">
        <v>443</v>
      </c>
      <c r="O288" s="7" t="s">
        <v>36</v>
      </c>
    </row>
    <row r="289" spans="1:19" ht="15" customHeight="1">
      <c r="A289" s="16">
        <v>43763</v>
      </c>
      <c r="B289" s="3" t="s">
        <v>295</v>
      </c>
      <c r="C289" s="3" t="s">
        <v>31</v>
      </c>
      <c r="D289" s="3" t="s">
        <v>308</v>
      </c>
      <c r="E289" s="5"/>
      <c r="F289" s="5">
        <v>25000</v>
      </c>
      <c r="G289" s="99"/>
      <c r="H289" s="99"/>
      <c r="I289" s="4">
        <f>I288+E289-F289</f>
        <v>22588014</v>
      </c>
      <c r="J289" s="1" t="s">
        <v>44</v>
      </c>
      <c r="K289" s="1" t="s">
        <v>19</v>
      </c>
      <c r="L289" s="1" t="s">
        <v>444</v>
      </c>
      <c r="M289" s="7" t="s">
        <v>18</v>
      </c>
      <c r="N289" s="7" t="s">
        <v>443</v>
      </c>
      <c r="O289" s="7" t="s">
        <v>36</v>
      </c>
    </row>
    <row r="290" spans="1:19" ht="15" customHeight="1">
      <c r="A290" s="16">
        <v>43763</v>
      </c>
      <c r="B290" s="3" t="s">
        <v>273</v>
      </c>
      <c r="C290" s="15" t="s">
        <v>31</v>
      </c>
      <c r="D290" s="3" t="s">
        <v>86</v>
      </c>
      <c r="E290" s="11"/>
      <c r="F290" s="5">
        <v>270000</v>
      </c>
      <c r="G290" s="99"/>
      <c r="H290" s="99"/>
      <c r="I290" s="4">
        <f>I289+E290-F290</f>
        <v>22318014</v>
      </c>
      <c r="J290" s="26" t="s">
        <v>278</v>
      </c>
      <c r="K290" s="1">
        <v>36350100</v>
      </c>
      <c r="L290" s="1" t="s">
        <v>445</v>
      </c>
      <c r="M290" s="7" t="s">
        <v>18</v>
      </c>
      <c r="N290" s="7" t="s">
        <v>443</v>
      </c>
      <c r="O290" s="7" t="s">
        <v>36</v>
      </c>
      <c r="Q290" s="3"/>
      <c r="R290" s="3"/>
      <c r="S290" s="3"/>
    </row>
    <row r="291" spans="1:19" ht="15" customHeight="1">
      <c r="A291" s="16">
        <v>43763</v>
      </c>
      <c r="B291" s="3" t="s">
        <v>274</v>
      </c>
      <c r="C291" s="3" t="s">
        <v>25</v>
      </c>
      <c r="D291" s="3" t="s">
        <v>84</v>
      </c>
      <c r="E291" s="11"/>
      <c r="F291" s="5">
        <v>3484</v>
      </c>
      <c r="G291" s="99"/>
      <c r="H291" s="99"/>
      <c r="I291" s="4">
        <f>I290+E291-F291</f>
        <v>22314530</v>
      </c>
      <c r="J291" s="26" t="s">
        <v>278</v>
      </c>
      <c r="K291" s="1">
        <v>3635151</v>
      </c>
      <c r="L291" s="1" t="s">
        <v>445</v>
      </c>
      <c r="M291" s="7" t="s">
        <v>18</v>
      </c>
      <c r="N291" s="7" t="s">
        <v>443</v>
      </c>
      <c r="O291" s="7" t="s">
        <v>36</v>
      </c>
      <c r="Q291" s="3"/>
      <c r="R291" s="3"/>
      <c r="S291" s="3"/>
    </row>
    <row r="292" spans="1:19" ht="15" customHeight="1">
      <c r="A292" s="16">
        <v>43764</v>
      </c>
      <c r="B292" s="7" t="s">
        <v>376</v>
      </c>
      <c r="C292" s="7" t="s">
        <v>90</v>
      </c>
      <c r="D292" s="7" t="s">
        <v>34</v>
      </c>
      <c r="F292" s="9">
        <v>60000</v>
      </c>
      <c r="G292" s="98"/>
      <c r="H292" s="98"/>
      <c r="I292" s="4">
        <f>I291+E292-F292</f>
        <v>22254530</v>
      </c>
      <c r="J292" s="7" t="s">
        <v>17</v>
      </c>
      <c r="K292" s="7" t="s">
        <v>19</v>
      </c>
      <c r="L292" s="1" t="s">
        <v>444</v>
      </c>
      <c r="M292" s="7" t="s">
        <v>18</v>
      </c>
      <c r="N292" s="7" t="s">
        <v>442</v>
      </c>
      <c r="O292" s="7" t="s">
        <v>36</v>
      </c>
      <c r="P292" s="7" t="s">
        <v>463</v>
      </c>
    </row>
    <row r="293" spans="1:19" ht="15" customHeight="1">
      <c r="A293" s="16">
        <v>43764</v>
      </c>
      <c r="B293" s="7" t="s">
        <v>377</v>
      </c>
      <c r="C293" s="7" t="s">
        <v>90</v>
      </c>
      <c r="D293" s="7" t="s">
        <v>38</v>
      </c>
      <c r="E293" s="11"/>
      <c r="F293" s="11">
        <v>45000</v>
      </c>
      <c r="G293" s="101"/>
      <c r="H293" s="101"/>
      <c r="I293" s="4">
        <f>I292+E293-F293</f>
        <v>22209530</v>
      </c>
      <c r="J293" s="7" t="s">
        <v>70</v>
      </c>
      <c r="K293" s="7" t="s">
        <v>161</v>
      </c>
      <c r="L293" s="1" t="s">
        <v>444</v>
      </c>
      <c r="M293" s="7" t="s">
        <v>18</v>
      </c>
      <c r="N293" s="7" t="s">
        <v>442</v>
      </c>
      <c r="O293" s="7" t="s">
        <v>36</v>
      </c>
      <c r="P293" s="7" t="s">
        <v>463</v>
      </c>
    </row>
    <row r="294" spans="1:19" ht="15" customHeight="1">
      <c r="A294" s="16">
        <v>43764</v>
      </c>
      <c r="B294" s="7" t="s">
        <v>79</v>
      </c>
      <c r="C294" s="7" t="s">
        <v>90</v>
      </c>
      <c r="D294" s="7" t="s">
        <v>38</v>
      </c>
      <c r="E294" s="11"/>
      <c r="F294" s="11">
        <v>30000</v>
      </c>
      <c r="G294" s="101"/>
      <c r="H294" s="101"/>
      <c r="I294" s="4">
        <f>I293+E294-F294</f>
        <v>22179530</v>
      </c>
      <c r="J294" s="7" t="s">
        <v>70</v>
      </c>
      <c r="K294" s="7" t="s">
        <v>20</v>
      </c>
      <c r="L294" s="1" t="s">
        <v>444</v>
      </c>
      <c r="M294" s="7" t="s">
        <v>18</v>
      </c>
      <c r="N294" s="7" t="s">
        <v>442</v>
      </c>
      <c r="O294" s="1" t="s">
        <v>36</v>
      </c>
      <c r="P294" s="7" t="s">
        <v>463</v>
      </c>
    </row>
    <row r="295" spans="1:19" ht="15" customHeight="1">
      <c r="A295" s="16">
        <v>43764</v>
      </c>
      <c r="B295" s="7" t="s">
        <v>415</v>
      </c>
      <c r="C295" s="7" t="s">
        <v>15</v>
      </c>
      <c r="D295" s="7" t="s">
        <v>38</v>
      </c>
      <c r="E295" s="11"/>
      <c r="F295" s="11">
        <v>10000</v>
      </c>
      <c r="G295" s="101"/>
      <c r="H295" s="101"/>
      <c r="I295" s="4">
        <f>I294+E295-F295</f>
        <v>22169530</v>
      </c>
      <c r="J295" s="7" t="s">
        <v>70</v>
      </c>
      <c r="K295" s="27" t="s">
        <v>22</v>
      </c>
      <c r="L295" s="7" t="s">
        <v>445</v>
      </c>
      <c r="M295" s="7" t="s">
        <v>18</v>
      </c>
      <c r="N295" s="7" t="s">
        <v>442</v>
      </c>
      <c r="O295" s="7" t="s">
        <v>36</v>
      </c>
      <c r="P295" s="7" t="s">
        <v>462</v>
      </c>
    </row>
    <row r="296" spans="1:19" ht="15" customHeight="1">
      <c r="A296" s="16">
        <v>43764</v>
      </c>
      <c r="B296" s="7" t="s">
        <v>378</v>
      </c>
      <c r="C296" s="7" t="s">
        <v>90</v>
      </c>
      <c r="D296" s="3" t="s">
        <v>87</v>
      </c>
      <c r="E296" s="2"/>
      <c r="F296" s="2">
        <v>45000</v>
      </c>
      <c r="G296" s="100"/>
      <c r="H296" s="100"/>
      <c r="I296" s="4">
        <f>I295+E296-F296</f>
        <v>22124530</v>
      </c>
      <c r="J296" s="1" t="s">
        <v>106</v>
      </c>
      <c r="K296" s="2" t="s">
        <v>22</v>
      </c>
      <c r="L296" s="1" t="s">
        <v>444</v>
      </c>
      <c r="M296" s="7" t="s">
        <v>18</v>
      </c>
      <c r="N296" s="7" t="s">
        <v>443</v>
      </c>
      <c r="O296" s="7" t="s">
        <v>36</v>
      </c>
    </row>
    <row r="297" spans="1:19" ht="15" customHeight="1">
      <c r="A297" s="16">
        <v>43764</v>
      </c>
      <c r="B297" s="7" t="s">
        <v>351</v>
      </c>
      <c r="C297" s="1" t="s">
        <v>115</v>
      </c>
      <c r="D297" s="1" t="s">
        <v>87</v>
      </c>
      <c r="E297" s="2"/>
      <c r="F297" s="2">
        <v>1600</v>
      </c>
      <c r="G297" s="100"/>
      <c r="H297" s="100"/>
      <c r="I297" s="4">
        <f>I296+E297-F297</f>
        <v>22122930</v>
      </c>
      <c r="J297" s="1" t="s">
        <v>106</v>
      </c>
      <c r="K297" s="1" t="s">
        <v>20</v>
      </c>
      <c r="L297" s="1" t="s">
        <v>444</v>
      </c>
      <c r="M297" s="7" t="s">
        <v>18</v>
      </c>
      <c r="N297" s="7" t="s">
        <v>443</v>
      </c>
      <c r="O297" s="1" t="s">
        <v>59</v>
      </c>
    </row>
    <row r="298" spans="1:19" s="3" customFormat="1" ht="16.5" customHeight="1">
      <c r="A298" s="16">
        <v>43764</v>
      </c>
      <c r="B298" s="7" t="s">
        <v>154</v>
      </c>
      <c r="C298" s="1" t="s">
        <v>115</v>
      </c>
      <c r="D298" s="1" t="s">
        <v>87</v>
      </c>
      <c r="E298" s="9"/>
      <c r="F298" s="9">
        <v>5000</v>
      </c>
      <c r="G298" s="98"/>
      <c r="H298" s="98"/>
      <c r="I298" s="4">
        <f>I297+E298-F298</f>
        <v>22117930</v>
      </c>
      <c r="J298" s="1" t="s">
        <v>139</v>
      </c>
      <c r="K298" s="17" t="s">
        <v>21</v>
      </c>
      <c r="L298" s="1" t="s">
        <v>444</v>
      </c>
      <c r="M298" s="7" t="s">
        <v>18</v>
      </c>
      <c r="N298" s="7" t="s">
        <v>443</v>
      </c>
      <c r="O298" s="1" t="s">
        <v>59</v>
      </c>
      <c r="Q298" s="7"/>
      <c r="R298" s="7"/>
      <c r="S298" s="7"/>
    </row>
    <row r="299" spans="1:19" s="3" customFormat="1" ht="16.5" customHeight="1">
      <c r="A299" s="16">
        <v>43764</v>
      </c>
      <c r="B299" s="7" t="s">
        <v>155</v>
      </c>
      <c r="C299" s="1" t="s">
        <v>115</v>
      </c>
      <c r="D299" s="1" t="s">
        <v>87</v>
      </c>
      <c r="E299" s="9"/>
      <c r="F299" s="9">
        <v>6000</v>
      </c>
      <c r="G299" s="98"/>
      <c r="H299" s="98"/>
      <c r="I299" s="4">
        <f>I298+E299-F299</f>
        <v>22111930</v>
      </c>
      <c r="J299" s="1" t="s">
        <v>139</v>
      </c>
      <c r="K299" s="17" t="s">
        <v>21</v>
      </c>
      <c r="L299" s="1" t="s">
        <v>444</v>
      </c>
      <c r="M299" s="7" t="s">
        <v>18</v>
      </c>
      <c r="N299" s="7" t="s">
        <v>443</v>
      </c>
      <c r="O299" s="1" t="s">
        <v>59</v>
      </c>
      <c r="Q299" s="7"/>
      <c r="R299" s="7"/>
      <c r="S299" s="7"/>
    </row>
    <row r="300" spans="1:19" s="3" customFormat="1" ht="16.5" customHeight="1">
      <c r="A300" s="16">
        <v>43765</v>
      </c>
      <c r="B300" s="7" t="s">
        <v>318</v>
      </c>
      <c r="C300" s="7" t="s">
        <v>319</v>
      </c>
      <c r="D300" s="7" t="s">
        <v>34</v>
      </c>
      <c r="E300" s="9"/>
      <c r="F300" s="9">
        <v>2000</v>
      </c>
      <c r="G300" s="98"/>
      <c r="H300" s="98"/>
      <c r="I300" s="4">
        <f>I299+E300-F300</f>
        <v>22109930</v>
      </c>
      <c r="J300" s="7" t="s">
        <v>17</v>
      </c>
      <c r="K300" s="7" t="s">
        <v>20</v>
      </c>
      <c r="L300" s="7" t="s">
        <v>445</v>
      </c>
      <c r="M300" s="7" t="s">
        <v>18</v>
      </c>
      <c r="N300" s="7" t="s">
        <v>443</v>
      </c>
      <c r="O300" s="1" t="s">
        <v>59</v>
      </c>
      <c r="Q300" s="7"/>
      <c r="R300" s="7"/>
      <c r="S300" s="7"/>
    </row>
    <row r="301" spans="1:19" s="3" customFormat="1" ht="16.5" customHeight="1">
      <c r="A301" s="16">
        <v>43765</v>
      </c>
      <c r="B301" s="7" t="s">
        <v>379</v>
      </c>
      <c r="C301" s="7" t="s">
        <v>90</v>
      </c>
      <c r="D301" s="7" t="s">
        <v>34</v>
      </c>
      <c r="E301" s="9"/>
      <c r="F301" s="9">
        <v>15000</v>
      </c>
      <c r="G301" s="98"/>
      <c r="H301" s="98"/>
      <c r="I301" s="4">
        <f>I300+E301-F301</f>
        <v>22094930</v>
      </c>
      <c r="J301" s="7" t="s">
        <v>17</v>
      </c>
      <c r="K301" s="7" t="s">
        <v>19</v>
      </c>
      <c r="L301" s="1" t="s">
        <v>444</v>
      </c>
      <c r="M301" s="7" t="s">
        <v>18</v>
      </c>
      <c r="N301" s="7" t="s">
        <v>442</v>
      </c>
      <c r="O301" s="7" t="s">
        <v>36</v>
      </c>
      <c r="P301" s="7" t="s">
        <v>463</v>
      </c>
      <c r="Q301" s="7"/>
      <c r="R301" s="7"/>
      <c r="S301" s="7"/>
    </row>
    <row r="302" spans="1:19" s="3" customFormat="1" ht="16.5" customHeight="1">
      <c r="A302" s="16">
        <v>43765</v>
      </c>
      <c r="B302" s="7" t="s">
        <v>380</v>
      </c>
      <c r="C302" s="7" t="s">
        <v>90</v>
      </c>
      <c r="D302" s="7" t="s">
        <v>34</v>
      </c>
      <c r="E302" s="9"/>
      <c r="F302" s="9">
        <v>10000</v>
      </c>
      <c r="G302" s="98"/>
      <c r="H302" s="98"/>
      <c r="I302" s="4">
        <f>I301+E302-F302</f>
        <v>22084930</v>
      </c>
      <c r="J302" s="7" t="s">
        <v>17</v>
      </c>
      <c r="K302" s="7" t="s">
        <v>20</v>
      </c>
      <c r="L302" s="1" t="s">
        <v>444</v>
      </c>
      <c r="M302" s="7" t="s">
        <v>18</v>
      </c>
      <c r="N302" s="7" t="s">
        <v>442</v>
      </c>
      <c r="O302" s="1" t="s">
        <v>59</v>
      </c>
      <c r="P302" s="7" t="s">
        <v>463</v>
      </c>
      <c r="Q302" s="7"/>
      <c r="R302" s="7"/>
      <c r="S302" s="7"/>
    </row>
    <row r="303" spans="1:19" s="3" customFormat="1" ht="16.5" customHeight="1">
      <c r="A303" s="16">
        <v>43765</v>
      </c>
      <c r="B303" s="7" t="s">
        <v>35</v>
      </c>
      <c r="C303" s="7" t="s">
        <v>15</v>
      </c>
      <c r="D303" s="7" t="s">
        <v>34</v>
      </c>
      <c r="E303" s="9"/>
      <c r="F303" s="9">
        <v>10000</v>
      </c>
      <c r="G303" s="98"/>
      <c r="H303" s="98"/>
      <c r="I303" s="4">
        <f>I302+E303-F303</f>
        <v>22074930</v>
      </c>
      <c r="J303" s="7" t="s">
        <v>17</v>
      </c>
      <c r="K303" s="7" t="s">
        <v>19</v>
      </c>
      <c r="L303" s="7" t="s">
        <v>445</v>
      </c>
      <c r="M303" s="7" t="s">
        <v>18</v>
      </c>
      <c r="N303" s="7" t="s">
        <v>442</v>
      </c>
      <c r="O303" s="7" t="s">
        <v>36</v>
      </c>
      <c r="P303" s="7" t="s">
        <v>462</v>
      </c>
      <c r="Q303" s="7"/>
      <c r="R303" s="7"/>
      <c r="S303" s="7"/>
    </row>
    <row r="304" spans="1:19" s="3" customFormat="1" ht="16.5" customHeight="1">
      <c r="A304" s="16">
        <v>43765</v>
      </c>
      <c r="B304" s="7" t="s">
        <v>422</v>
      </c>
      <c r="C304" s="7" t="s">
        <v>90</v>
      </c>
      <c r="D304" s="3" t="s">
        <v>87</v>
      </c>
      <c r="E304" s="2"/>
      <c r="F304" s="2">
        <v>60000</v>
      </c>
      <c r="G304" s="100"/>
      <c r="H304" s="100"/>
      <c r="I304" s="4">
        <f>I303+E304-F304</f>
        <v>22014930</v>
      </c>
      <c r="J304" s="1" t="s">
        <v>106</v>
      </c>
      <c r="K304" s="1" t="s">
        <v>20</v>
      </c>
      <c r="L304" s="1" t="s">
        <v>444</v>
      </c>
      <c r="M304" s="7" t="s">
        <v>18</v>
      </c>
      <c r="N304" s="7" t="s">
        <v>443</v>
      </c>
      <c r="O304" s="1" t="s">
        <v>59</v>
      </c>
      <c r="Q304" s="7"/>
      <c r="R304" s="7"/>
      <c r="S304" s="7"/>
    </row>
    <row r="305" spans="1:19" s="3" customFormat="1" ht="16.5" customHeight="1">
      <c r="A305" s="16">
        <v>43765</v>
      </c>
      <c r="B305" s="7" t="s">
        <v>352</v>
      </c>
      <c r="C305" s="1" t="s">
        <v>115</v>
      </c>
      <c r="D305" s="1" t="s">
        <v>87</v>
      </c>
      <c r="E305" s="2"/>
      <c r="F305" s="2">
        <v>2200</v>
      </c>
      <c r="G305" s="100"/>
      <c r="H305" s="100"/>
      <c r="I305" s="4">
        <f>I304+E305-F305</f>
        <v>22012730</v>
      </c>
      <c r="J305" s="1" t="s">
        <v>106</v>
      </c>
      <c r="K305" s="1" t="s">
        <v>20</v>
      </c>
      <c r="L305" s="1" t="s">
        <v>444</v>
      </c>
      <c r="M305" s="7" t="s">
        <v>18</v>
      </c>
      <c r="N305" s="7" t="s">
        <v>443</v>
      </c>
      <c r="O305" s="1" t="s">
        <v>59</v>
      </c>
      <c r="Q305" s="7"/>
      <c r="R305" s="7"/>
      <c r="S305" s="7"/>
    </row>
    <row r="306" spans="1:19" s="3" customFormat="1" ht="16.5" customHeight="1">
      <c r="A306" s="16">
        <v>43765</v>
      </c>
      <c r="B306" s="7" t="s">
        <v>235</v>
      </c>
      <c r="C306" s="7" t="s">
        <v>90</v>
      </c>
      <c r="D306" s="3" t="s">
        <v>87</v>
      </c>
      <c r="E306" s="9"/>
      <c r="F306" s="9">
        <v>30000</v>
      </c>
      <c r="G306" s="98"/>
      <c r="H306" s="98"/>
      <c r="I306" s="4">
        <f>I305+E306-F306</f>
        <v>21982730</v>
      </c>
      <c r="J306" s="1" t="s">
        <v>139</v>
      </c>
      <c r="K306" s="17" t="s">
        <v>156</v>
      </c>
      <c r="L306" s="1" t="s">
        <v>444</v>
      </c>
      <c r="M306" s="7" t="s">
        <v>18</v>
      </c>
      <c r="N306" s="7" t="s">
        <v>442</v>
      </c>
      <c r="O306" s="1" t="s">
        <v>36</v>
      </c>
      <c r="P306" s="7" t="s">
        <v>463</v>
      </c>
      <c r="Q306" s="7"/>
      <c r="R306" s="7"/>
      <c r="S306" s="7"/>
    </row>
    <row r="307" spans="1:19" s="3" customFormat="1" ht="16.5" customHeight="1">
      <c r="A307" s="16">
        <v>43766</v>
      </c>
      <c r="B307" s="7" t="s">
        <v>352</v>
      </c>
      <c r="C307" s="1" t="s">
        <v>115</v>
      </c>
      <c r="D307" s="1" t="s">
        <v>87</v>
      </c>
      <c r="E307" s="2"/>
      <c r="F307" s="2">
        <v>2200</v>
      </c>
      <c r="G307" s="100"/>
      <c r="H307" s="100"/>
      <c r="I307" s="4">
        <f>I306+E307-F307</f>
        <v>21980530</v>
      </c>
      <c r="J307" s="1" t="s">
        <v>106</v>
      </c>
      <c r="K307" s="1" t="s">
        <v>20</v>
      </c>
      <c r="L307" s="1" t="s">
        <v>444</v>
      </c>
      <c r="M307" s="7" t="s">
        <v>18</v>
      </c>
      <c r="N307" s="7" t="s">
        <v>443</v>
      </c>
      <c r="O307" s="1" t="s">
        <v>59</v>
      </c>
      <c r="Q307" s="7"/>
      <c r="R307" s="7"/>
      <c r="S307" s="7"/>
    </row>
    <row r="308" spans="1:19" s="3" customFormat="1" ht="16.5" customHeight="1">
      <c r="A308" s="16">
        <v>43766</v>
      </c>
      <c r="B308" s="3" t="s">
        <v>296</v>
      </c>
      <c r="C308" s="3" t="s">
        <v>31</v>
      </c>
      <c r="D308" s="3" t="s">
        <v>308</v>
      </c>
      <c r="E308" s="5"/>
      <c r="F308" s="5">
        <v>10000</v>
      </c>
      <c r="G308" s="99"/>
      <c r="H308" s="99"/>
      <c r="I308" s="4">
        <f>I307+E308-F308</f>
        <v>21970530</v>
      </c>
      <c r="J308" s="1" t="s">
        <v>44</v>
      </c>
      <c r="K308" s="1" t="s">
        <v>19</v>
      </c>
      <c r="L308" s="1" t="s">
        <v>444</v>
      </c>
      <c r="M308" s="7" t="s">
        <v>18</v>
      </c>
      <c r="N308" s="7" t="s">
        <v>443</v>
      </c>
      <c r="O308" s="7" t="s">
        <v>36</v>
      </c>
      <c r="Q308" s="7"/>
      <c r="R308" s="7"/>
      <c r="S308" s="7"/>
    </row>
    <row r="309" spans="1:19" s="3" customFormat="1" ht="16.5" customHeight="1">
      <c r="A309" s="16">
        <v>43766</v>
      </c>
      <c r="B309" s="3" t="s">
        <v>289</v>
      </c>
      <c r="C309" s="3" t="s">
        <v>31</v>
      </c>
      <c r="D309" s="3" t="s">
        <v>38</v>
      </c>
      <c r="E309" s="5"/>
      <c r="F309" s="5">
        <v>20000</v>
      </c>
      <c r="G309" s="99"/>
      <c r="H309" s="99"/>
      <c r="I309" s="4">
        <f>I308+E309-F309</f>
        <v>21950530</v>
      </c>
      <c r="J309" s="1" t="s">
        <v>44</v>
      </c>
      <c r="K309" s="1" t="s">
        <v>19</v>
      </c>
      <c r="L309" s="1" t="s">
        <v>444</v>
      </c>
      <c r="M309" s="7" t="s">
        <v>18</v>
      </c>
      <c r="N309" s="7" t="s">
        <v>443</v>
      </c>
      <c r="O309" s="7" t="s">
        <v>36</v>
      </c>
      <c r="Q309" s="7"/>
      <c r="R309" s="7"/>
      <c r="S309" s="7"/>
    </row>
    <row r="310" spans="1:19" s="3" customFormat="1" ht="16.5" customHeight="1">
      <c r="A310" s="16">
        <v>43766</v>
      </c>
      <c r="B310" s="3" t="s">
        <v>143</v>
      </c>
      <c r="C310" s="3" t="s">
        <v>30</v>
      </c>
      <c r="D310" s="3" t="s">
        <v>38</v>
      </c>
      <c r="E310" s="5"/>
      <c r="F310" s="5">
        <v>66000</v>
      </c>
      <c r="G310" s="99"/>
      <c r="H310" s="99"/>
      <c r="I310" s="4">
        <f>I309+E310-F310</f>
        <v>21884530</v>
      </c>
      <c r="J310" s="1" t="s">
        <v>44</v>
      </c>
      <c r="K310" s="5" t="s">
        <v>22</v>
      </c>
      <c r="L310" s="1" t="s">
        <v>445</v>
      </c>
      <c r="M310" s="7" t="s">
        <v>18</v>
      </c>
      <c r="N310" s="7" t="s">
        <v>443</v>
      </c>
      <c r="O310" s="7" t="s">
        <v>36</v>
      </c>
      <c r="Q310" s="7"/>
      <c r="R310" s="7"/>
      <c r="S310" s="7"/>
    </row>
    <row r="311" spans="1:19" s="20" customFormat="1" ht="16.5" customHeight="1">
      <c r="A311" s="16">
        <v>43766</v>
      </c>
      <c r="B311" s="3" t="s">
        <v>329</v>
      </c>
      <c r="C311" s="3" t="s">
        <v>26</v>
      </c>
      <c r="D311" s="3" t="s">
        <v>84</v>
      </c>
      <c r="E311" s="5"/>
      <c r="F311" s="5">
        <v>100000</v>
      </c>
      <c r="G311" s="99"/>
      <c r="H311" s="99"/>
      <c r="I311" s="4">
        <f>I310+E311-F311</f>
        <v>21784530</v>
      </c>
      <c r="J311" s="1" t="s">
        <v>44</v>
      </c>
      <c r="K311" s="5" t="s">
        <v>22</v>
      </c>
      <c r="L311" s="7" t="s">
        <v>444</v>
      </c>
      <c r="M311" s="7" t="s">
        <v>18</v>
      </c>
      <c r="N311" s="7" t="s">
        <v>443</v>
      </c>
      <c r="O311" s="7" t="s">
        <v>36</v>
      </c>
      <c r="Q311" s="7"/>
      <c r="R311" s="7"/>
      <c r="S311" s="7"/>
    </row>
    <row r="312" spans="1:19" s="3" customFormat="1" ht="16.5" customHeight="1">
      <c r="A312" s="16">
        <v>43766</v>
      </c>
      <c r="B312" s="7" t="s">
        <v>157</v>
      </c>
      <c r="C312" s="1" t="s">
        <v>115</v>
      </c>
      <c r="D312" s="1" t="s">
        <v>87</v>
      </c>
      <c r="E312" s="9"/>
      <c r="F312" s="9">
        <v>2500</v>
      </c>
      <c r="G312" s="98"/>
      <c r="H312" s="98"/>
      <c r="I312" s="4">
        <f>I311+E312-F312</f>
        <v>21782030</v>
      </c>
      <c r="J312" s="1" t="s">
        <v>139</v>
      </c>
      <c r="K312" s="17" t="s">
        <v>21</v>
      </c>
      <c r="L312" s="1" t="s">
        <v>444</v>
      </c>
      <c r="M312" s="7" t="s">
        <v>18</v>
      </c>
      <c r="N312" s="7" t="s">
        <v>443</v>
      </c>
      <c r="O312" s="1" t="s">
        <v>59</v>
      </c>
      <c r="Q312" s="7"/>
      <c r="R312" s="7"/>
      <c r="S312" s="7"/>
    </row>
    <row r="313" spans="1:19" s="3" customFormat="1" ht="16.5" customHeight="1">
      <c r="A313" s="16">
        <v>43766</v>
      </c>
      <c r="B313" s="6" t="s">
        <v>236</v>
      </c>
      <c r="C313" s="3" t="s">
        <v>16</v>
      </c>
      <c r="D313" s="1" t="s">
        <v>213</v>
      </c>
      <c r="E313" s="5"/>
      <c r="F313" s="5">
        <v>1312580</v>
      </c>
      <c r="G313" s="99"/>
      <c r="H313" s="99"/>
      <c r="I313" s="4">
        <f>I312+E313-F313</f>
        <v>20469450</v>
      </c>
      <c r="J313" s="26" t="s">
        <v>173</v>
      </c>
      <c r="K313" s="7">
        <v>3643191</v>
      </c>
      <c r="L313" s="1" t="s">
        <v>446</v>
      </c>
      <c r="M313" s="7" t="s">
        <v>18</v>
      </c>
      <c r="N313" s="7" t="s">
        <v>442</v>
      </c>
      <c r="O313" s="7" t="s">
        <v>36</v>
      </c>
      <c r="P313" s="3" t="s">
        <v>456</v>
      </c>
    </row>
    <row r="314" spans="1:19" s="3" customFormat="1" ht="16.5" customHeight="1">
      <c r="A314" s="16">
        <v>43766</v>
      </c>
      <c r="B314" s="6" t="s">
        <v>237</v>
      </c>
      <c r="C314" s="3" t="s">
        <v>25</v>
      </c>
      <c r="D314" s="1" t="s">
        <v>84</v>
      </c>
      <c r="E314" s="5"/>
      <c r="F314" s="5">
        <v>3484</v>
      </c>
      <c r="G314" s="99"/>
      <c r="H314" s="99"/>
      <c r="I314" s="4">
        <f>I313+E314-F314</f>
        <v>20465966</v>
      </c>
      <c r="J314" s="26" t="s">
        <v>173</v>
      </c>
      <c r="K314" s="7">
        <v>3643191</v>
      </c>
      <c r="L314" s="1" t="s">
        <v>446</v>
      </c>
      <c r="M314" s="7" t="s">
        <v>18</v>
      </c>
      <c r="N314" s="7" t="s">
        <v>442</v>
      </c>
      <c r="O314" s="7" t="s">
        <v>36</v>
      </c>
      <c r="P314" s="7" t="s">
        <v>452</v>
      </c>
    </row>
    <row r="315" spans="1:19" s="3" customFormat="1" ht="16.5" customHeight="1">
      <c r="A315" s="16">
        <v>43766</v>
      </c>
      <c r="B315" s="6" t="s">
        <v>238</v>
      </c>
      <c r="C315" s="3" t="s">
        <v>33</v>
      </c>
      <c r="D315" s="1" t="s">
        <v>213</v>
      </c>
      <c r="E315" s="5"/>
      <c r="F315" s="5">
        <v>289600</v>
      </c>
      <c r="G315" s="99"/>
      <c r="H315" s="99"/>
      <c r="I315" s="4">
        <f>I314+E315-F315</f>
        <v>20176366</v>
      </c>
      <c r="J315" s="26" t="s">
        <v>173</v>
      </c>
      <c r="K315" s="7">
        <v>3643186</v>
      </c>
      <c r="L315" s="1" t="s">
        <v>447</v>
      </c>
      <c r="M315" s="7" t="s">
        <v>18</v>
      </c>
      <c r="N315" s="7" t="s">
        <v>442</v>
      </c>
      <c r="O315" s="7" t="s">
        <v>36</v>
      </c>
      <c r="P315" s="3" t="s">
        <v>457</v>
      </c>
    </row>
    <row r="316" spans="1:19" s="3" customFormat="1" ht="16.5" customHeight="1">
      <c r="A316" s="16">
        <v>43766</v>
      </c>
      <c r="B316" s="6" t="s">
        <v>239</v>
      </c>
      <c r="C316" s="3" t="s">
        <v>25</v>
      </c>
      <c r="D316" s="1" t="s">
        <v>84</v>
      </c>
      <c r="E316" s="5"/>
      <c r="F316" s="5">
        <v>3484</v>
      </c>
      <c r="G316" s="99"/>
      <c r="H316" s="99"/>
      <c r="I316" s="4">
        <f>I315+E316-F316</f>
        <v>20172882</v>
      </c>
      <c r="J316" s="26" t="s">
        <v>173</v>
      </c>
      <c r="K316" s="7">
        <v>3643186</v>
      </c>
      <c r="L316" s="1" t="s">
        <v>447</v>
      </c>
      <c r="M316" s="7" t="s">
        <v>18</v>
      </c>
      <c r="N316" s="7" t="s">
        <v>442</v>
      </c>
      <c r="O316" s="7" t="s">
        <v>36</v>
      </c>
      <c r="P316" s="7" t="s">
        <v>452</v>
      </c>
    </row>
    <row r="317" spans="1:19" s="3" customFormat="1" ht="16.5" customHeight="1">
      <c r="A317" s="16">
        <v>43766</v>
      </c>
      <c r="B317" s="6" t="s">
        <v>240</v>
      </c>
      <c r="C317" s="3" t="s">
        <v>33</v>
      </c>
      <c r="D317" s="1" t="s">
        <v>38</v>
      </c>
      <c r="E317" s="5"/>
      <c r="F317" s="5">
        <v>166755</v>
      </c>
      <c r="G317" s="99"/>
      <c r="H317" s="99"/>
      <c r="I317" s="4">
        <f>I316+E317-F317</f>
        <v>20006127</v>
      </c>
      <c r="J317" s="26" t="s">
        <v>173</v>
      </c>
      <c r="K317" s="7">
        <v>3643190</v>
      </c>
      <c r="L317" s="1" t="s">
        <v>447</v>
      </c>
      <c r="M317" s="7" t="s">
        <v>18</v>
      </c>
      <c r="N317" s="7" t="s">
        <v>442</v>
      </c>
      <c r="O317" s="7" t="s">
        <v>36</v>
      </c>
      <c r="P317" s="7" t="s">
        <v>455</v>
      </c>
    </row>
    <row r="318" spans="1:19" s="3" customFormat="1" ht="16.5" customHeight="1">
      <c r="A318" s="16">
        <v>43766</v>
      </c>
      <c r="B318" s="6" t="s">
        <v>241</v>
      </c>
      <c r="C318" s="3" t="s">
        <v>25</v>
      </c>
      <c r="D318" s="1" t="s">
        <v>84</v>
      </c>
      <c r="E318" s="5"/>
      <c r="F318" s="5">
        <v>3484</v>
      </c>
      <c r="G318" s="99"/>
      <c r="H318" s="99"/>
      <c r="I318" s="4">
        <f>I317+E318-F318</f>
        <v>20002643</v>
      </c>
      <c r="J318" s="26" t="s">
        <v>173</v>
      </c>
      <c r="K318" s="7">
        <v>3643190</v>
      </c>
      <c r="L318" s="1" t="s">
        <v>447</v>
      </c>
      <c r="M318" s="7" t="s">
        <v>18</v>
      </c>
      <c r="N318" s="7" t="s">
        <v>442</v>
      </c>
      <c r="O318" s="7" t="s">
        <v>36</v>
      </c>
      <c r="P318" s="7" t="s">
        <v>452</v>
      </c>
    </row>
    <row r="319" spans="1:19" s="3" customFormat="1" ht="16.5" customHeight="1">
      <c r="A319" s="16">
        <v>43766</v>
      </c>
      <c r="B319" s="6" t="s">
        <v>242</v>
      </c>
      <c r="C319" s="3" t="s">
        <v>33</v>
      </c>
      <c r="D319" s="1" t="s">
        <v>38</v>
      </c>
      <c r="E319" s="5"/>
      <c r="F319" s="5">
        <v>193600</v>
      </c>
      <c r="G319" s="99"/>
      <c r="H319" s="99"/>
      <c r="I319" s="4">
        <f>I318+E319-F319</f>
        <v>19809043</v>
      </c>
      <c r="J319" s="26" t="s">
        <v>173</v>
      </c>
      <c r="K319" s="7">
        <v>3643187</v>
      </c>
      <c r="L319" s="1" t="s">
        <v>447</v>
      </c>
      <c r="M319" s="7" t="s">
        <v>18</v>
      </c>
      <c r="N319" s="7" t="s">
        <v>442</v>
      </c>
      <c r="O319" s="7" t="s">
        <v>36</v>
      </c>
      <c r="P319" s="7" t="s">
        <v>455</v>
      </c>
    </row>
    <row r="320" spans="1:19" s="3" customFormat="1" ht="16.5" customHeight="1">
      <c r="A320" s="16">
        <v>43766</v>
      </c>
      <c r="B320" s="6" t="s">
        <v>243</v>
      </c>
      <c r="C320" s="3" t="s">
        <v>25</v>
      </c>
      <c r="D320" s="1" t="s">
        <v>84</v>
      </c>
      <c r="E320" s="5"/>
      <c r="F320" s="5">
        <v>3484</v>
      </c>
      <c r="G320" s="99"/>
      <c r="H320" s="99"/>
      <c r="I320" s="4">
        <f>I319+E320-F320</f>
        <v>19805559</v>
      </c>
      <c r="J320" s="26" t="s">
        <v>173</v>
      </c>
      <c r="K320" s="7">
        <v>3643187</v>
      </c>
      <c r="L320" s="1" t="s">
        <v>447</v>
      </c>
      <c r="M320" s="7" t="s">
        <v>18</v>
      </c>
      <c r="N320" s="7" t="s">
        <v>442</v>
      </c>
      <c r="O320" s="7" t="s">
        <v>36</v>
      </c>
      <c r="P320" s="7" t="s">
        <v>452</v>
      </c>
    </row>
    <row r="321" spans="1:19" s="3" customFormat="1" ht="16.5" customHeight="1">
      <c r="A321" s="16">
        <v>43766</v>
      </c>
      <c r="B321" s="8" t="s">
        <v>244</v>
      </c>
      <c r="C321" s="3" t="s">
        <v>30</v>
      </c>
      <c r="D321" s="1" t="s">
        <v>38</v>
      </c>
      <c r="E321" s="5"/>
      <c r="F321" s="14">
        <v>200000</v>
      </c>
      <c r="G321" s="103"/>
      <c r="H321" s="103"/>
      <c r="I321" s="4">
        <f>I320+E321-F321</f>
        <v>19605559</v>
      </c>
      <c r="J321" s="26" t="s">
        <v>173</v>
      </c>
      <c r="K321" s="7">
        <v>3643193</v>
      </c>
      <c r="L321" s="1" t="s">
        <v>446</v>
      </c>
      <c r="M321" s="7" t="s">
        <v>18</v>
      </c>
      <c r="N321" s="7" t="s">
        <v>442</v>
      </c>
      <c r="O321" s="7" t="s">
        <v>36</v>
      </c>
      <c r="P321" s="3" t="s">
        <v>453</v>
      </c>
    </row>
    <row r="322" spans="1:19" s="3" customFormat="1" ht="16.5" customHeight="1">
      <c r="A322" s="16">
        <v>43766</v>
      </c>
      <c r="B322" s="6" t="s">
        <v>245</v>
      </c>
      <c r="C322" s="3" t="s">
        <v>25</v>
      </c>
      <c r="D322" s="1" t="s">
        <v>84</v>
      </c>
      <c r="E322" s="5"/>
      <c r="F322" s="5">
        <v>3484</v>
      </c>
      <c r="G322" s="99"/>
      <c r="H322" s="99"/>
      <c r="I322" s="4">
        <f>I321+E322-F322</f>
        <v>19602075</v>
      </c>
      <c r="J322" s="26" t="s">
        <v>173</v>
      </c>
      <c r="K322" s="7">
        <v>3643193</v>
      </c>
      <c r="L322" s="1" t="s">
        <v>446</v>
      </c>
      <c r="M322" s="7" t="s">
        <v>18</v>
      </c>
      <c r="N322" s="7" t="s">
        <v>442</v>
      </c>
      <c r="O322" s="7" t="s">
        <v>36</v>
      </c>
      <c r="P322" s="7" t="s">
        <v>452</v>
      </c>
    </row>
    <row r="323" spans="1:19" s="3" customFormat="1" ht="16.5" customHeight="1">
      <c r="A323" s="16">
        <v>43766</v>
      </c>
      <c r="B323" s="6" t="s">
        <v>185</v>
      </c>
      <c r="C323" s="3" t="s">
        <v>25</v>
      </c>
      <c r="D323" s="1" t="s">
        <v>84</v>
      </c>
      <c r="E323" s="5"/>
      <c r="F323" s="5">
        <v>2152</v>
      </c>
      <c r="G323" s="99"/>
      <c r="H323" s="99"/>
      <c r="I323" s="4">
        <f>I322+E323-F323</f>
        <v>19599923</v>
      </c>
      <c r="J323" s="26" t="s">
        <v>173</v>
      </c>
      <c r="K323" s="1" t="s">
        <v>174</v>
      </c>
      <c r="L323" s="1" t="s">
        <v>446</v>
      </c>
      <c r="M323" s="7" t="s">
        <v>18</v>
      </c>
      <c r="N323" s="7" t="s">
        <v>442</v>
      </c>
      <c r="O323" s="7" t="s">
        <v>36</v>
      </c>
      <c r="P323" s="7" t="s">
        <v>452</v>
      </c>
    </row>
    <row r="324" spans="1:19" s="3" customFormat="1" ht="16.5" customHeight="1">
      <c r="A324" s="16">
        <v>43767</v>
      </c>
      <c r="B324" s="7" t="s">
        <v>390</v>
      </c>
      <c r="C324" s="7" t="s">
        <v>33</v>
      </c>
      <c r="D324" s="7" t="s">
        <v>84</v>
      </c>
      <c r="E324" s="9"/>
      <c r="F324" s="9">
        <v>30000</v>
      </c>
      <c r="G324" s="98"/>
      <c r="H324" s="98"/>
      <c r="I324" s="4">
        <f>I323+E324-F324</f>
        <v>19569923</v>
      </c>
      <c r="J324" s="1" t="s">
        <v>39</v>
      </c>
      <c r="K324" s="7" t="s">
        <v>19</v>
      </c>
      <c r="L324" s="1" t="s">
        <v>444</v>
      </c>
      <c r="M324" s="7" t="s">
        <v>18</v>
      </c>
      <c r="N324" s="7" t="s">
        <v>443</v>
      </c>
      <c r="O324" s="7" t="s">
        <v>36</v>
      </c>
      <c r="Q324" s="7"/>
      <c r="R324" s="7"/>
      <c r="S324" s="7"/>
    </row>
    <row r="325" spans="1:19" s="3" customFormat="1" ht="16.5" customHeight="1">
      <c r="A325" s="16">
        <v>43767</v>
      </c>
      <c r="B325" s="7" t="s">
        <v>381</v>
      </c>
      <c r="C325" s="7" t="s">
        <v>90</v>
      </c>
      <c r="D325" s="3" t="s">
        <v>87</v>
      </c>
      <c r="E325" s="2"/>
      <c r="F325" s="2">
        <v>45000</v>
      </c>
      <c r="G325" s="100"/>
      <c r="H325" s="100"/>
      <c r="I325" s="4">
        <f>I324+E325-F325</f>
        <v>19524923</v>
      </c>
      <c r="J325" s="1" t="s">
        <v>106</v>
      </c>
      <c r="K325" s="2" t="s">
        <v>22</v>
      </c>
      <c r="L325" s="1" t="s">
        <v>444</v>
      </c>
      <c r="M325" s="7" t="s">
        <v>18</v>
      </c>
      <c r="N325" s="7" t="s">
        <v>443</v>
      </c>
      <c r="O325" s="1" t="s">
        <v>36</v>
      </c>
      <c r="Q325" s="7"/>
      <c r="R325" s="7"/>
      <c r="S325" s="7"/>
    </row>
    <row r="326" spans="1:19" s="3" customFormat="1" ht="16.5" customHeight="1">
      <c r="A326" s="16">
        <v>43767</v>
      </c>
      <c r="B326" s="7" t="s">
        <v>416</v>
      </c>
      <c r="C326" s="7" t="s">
        <v>15</v>
      </c>
      <c r="D326" s="10" t="s">
        <v>87</v>
      </c>
      <c r="E326" s="2"/>
      <c r="F326" s="2">
        <v>6000</v>
      </c>
      <c r="G326" s="100"/>
      <c r="H326" s="100"/>
      <c r="I326" s="4">
        <f>I325+E326-F326</f>
        <v>19518923</v>
      </c>
      <c r="J326" s="1" t="s">
        <v>106</v>
      </c>
      <c r="K326" s="2" t="s">
        <v>22</v>
      </c>
      <c r="L326" s="7" t="s">
        <v>445</v>
      </c>
      <c r="M326" s="7" t="s">
        <v>18</v>
      </c>
      <c r="N326" s="7" t="s">
        <v>442</v>
      </c>
      <c r="O326" s="7" t="s">
        <v>36</v>
      </c>
      <c r="P326" s="7" t="s">
        <v>462</v>
      </c>
      <c r="Q326" s="7"/>
      <c r="R326" s="7"/>
      <c r="S326" s="7"/>
    </row>
    <row r="327" spans="1:19" s="3" customFormat="1" ht="16.5" customHeight="1">
      <c r="A327" s="16">
        <v>43767</v>
      </c>
      <c r="B327" s="3" t="s">
        <v>288</v>
      </c>
      <c r="C327" s="3" t="s">
        <v>31</v>
      </c>
      <c r="D327" s="3" t="s">
        <v>38</v>
      </c>
      <c r="E327" s="5"/>
      <c r="F327" s="5">
        <v>20000</v>
      </c>
      <c r="G327" s="99"/>
      <c r="H327" s="99"/>
      <c r="I327" s="4">
        <f>I326+E327-F327</f>
        <v>19498923</v>
      </c>
      <c r="J327" s="1" t="s">
        <v>44</v>
      </c>
      <c r="K327" s="1" t="s">
        <v>19</v>
      </c>
      <c r="L327" s="1" t="s">
        <v>444</v>
      </c>
      <c r="M327" s="7" t="s">
        <v>18</v>
      </c>
      <c r="N327" s="7" t="s">
        <v>443</v>
      </c>
      <c r="O327" s="7" t="s">
        <v>36</v>
      </c>
      <c r="Q327" s="7"/>
      <c r="R327" s="7"/>
      <c r="S327" s="7"/>
    </row>
    <row r="328" spans="1:19" s="3" customFormat="1" ht="16.5" customHeight="1">
      <c r="A328" s="16">
        <v>43767</v>
      </c>
      <c r="B328" s="7" t="s">
        <v>246</v>
      </c>
      <c r="C328" s="7" t="s">
        <v>90</v>
      </c>
      <c r="D328" s="3" t="s">
        <v>87</v>
      </c>
      <c r="E328" s="9"/>
      <c r="F328" s="9">
        <v>30000</v>
      </c>
      <c r="G328" s="98"/>
      <c r="H328" s="98"/>
      <c r="I328" s="4">
        <f>I327+E328-F328</f>
        <v>19468923</v>
      </c>
      <c r="J328" s="1" t="s">
        <v>139</v>
      </c>
      <c r="K328" s="17" t="s">
        <v>158</v>
      </c>
      <c r="L328" s="1" t="s">
        <v>444</v>
      </c>
      <c r="M328" s="7" t="s">
        <v>18</v>
      </c>
      <c r="N328" s="7" t="s">
        <v>442</v>
      </c>
      <c r="O328" s="1" t="s">
        <v>36</v>
      </c>
      <c r="P328" s="7" t="s">
        <v>463</v>
      </c>
      <c r="Q328" s="7"/>
      <c r="R328" s="7"/>
      <c r="S328" s="7"/>
    </row>
    <row r="329" spans="1:19" s="3" customFormat="1" ht="16.5" customHeight="1">
      <c r="A329" s="16">
        <v>43767</v>
      </c>
      <c r="B329" s="3" t="s">
        <v>164</v>
      </c>
      <c r="C329" s="3" t="s">
        <v>33</v>
      </c>
      <c r="D329" s="3" t="s">
        <v>87</v>
      </c>
      <c r="E329" s="5"/>
      <c r="F329" s="5">
        <v>1000</v>
      </c>
      <c r="G329" s="99"/>
      <c r="H329" s="99"/>
      <c r="I329" s="4">
        <f>I328+E329-F329</f>
        <v>19467923</v>
      </c>
      <c r="J329" s="1" t="s">
        <v>171</v>
      </c>
      <c r="K329" s="1" t="s">
        <v>20</v>
      </c>
      <c r="L329" s="1" t="s">
        <v>444</v>
      </c>
      <c r="M329" s="7" t="s">
        <v>18</v>
      </c>
      <c r="N329" s="7" t="s">
        <v>443</v>
      </c>
      <c r="O329" s="1" t="s">
        <v>59</v>
      </c>
      <c r="Q329" s="7"/>
      <c r="R329" s="7"/>
      <c r="S329" s="7"/>
    </row>
    <row r="330" spans="1:19" s="3" customFormat="1" ht="16.5" customHeight="1">
      <c r="A330" s="16">
        <v>43767</v>
      </c>
      <c r="B330" s="8" t="s">
        <v>448</v>
      </c>
      <c r="C330" s="3" t="s">
        <v>30</v>
      </c>
      <c r="D330" s="1" t="s">
        <v>38</v>
      </c>
      <c r="E330" s="5"/>
      <c r="F330" s="14">
        <v>200000</v>
      </c>
      <c r="G330" s="103"/>
      <c r="H330" s="103"/>
      <c r="I330" s="4">
        <f>I329+E330-F330</f>
        <v>19267923</v>
      </c>
      <c r="J330" s="26" t="s">
        <v>173</v>
      </c>
      <c r="K330" s="7">
        <v>3643192</v>
      </c>
      <c r="L330" s="1" t="s">
        <v>446</v>
      </c>
      <c r="M330" s="7" t="s">
        <v>18</v>
      </c>
      <c r="N330" s="7" t="s">
        <v>442</v>
      </c>
      <c r="O330" s="7" t="s">
        <v>36</v>
      </c>
      <c r="P330" s="3" t="s">
        <v>453</v>
      </c>
    </row>
    <row r="331" spans="1:19" s="3" customFormat="1" ht="16.5" customHeight="1">
      <c r="A331" s="16">
        <v>43767</v>
      </c>
      <c r="B331" s="6" t="s">
        <v>245</v>
      </c>
      <c r="C331" s="3" t="s">
        <v>25</v>
      </c>
      <c r="D331" s="1" t="s">
        <v>84</v>
      </c>
      <c r="E331" s="5"/>
      <c r="F331" s="5">
        <v>3484</v>
      </c>
      <c r="G331" s="99"/>
      <c r="H331" s="99"/>
      <c r="I331" s="4">
        <f>I330+E331-F331</f>
        <v>19264439</v>
      </c>
      <c r="J331" s="26" t="s">
        <v>173</v>
      </c>
      <c r="K331" s="7">
        <v>3643192</v>
      </c>
      <c r="L331" s="1" t="s">
        <v>446</v>
      </c>
      <c r="M331" s="7" t="s">
        <v>18</v>
      </c>
      <c r="N331" s="7" t="s">
        <v>442</v>
      </c>
      <c r="O331" s="7" t="s">
        <v>36</v>
      </c>
      <c r="P331" s="7" t="s">
        <v>452</v>
      </c>
    </row>
    <row r="332" spans="1:19" s="3" customFormat="1" ht="16.5" customHeight="1">
      <c r="A332" s="16">
        <v>43767</v>
      </c>
      <c r="B332" s="8" t="s">
        <v>247</v>
      </c>
      <c r="C332" s="3" t="s">
        <v>27</v>
      </c>
      <c r="D332" s="1" t="s">
        <v>84</v>
      </c>
      <c r="E332" s="5"/>
      <c r="F332" s="9">
        <v>245000</v>
      </c>
      <c r="G332" s="98"/>
      <c r="H332" s="98"/>
      <c r="I332" s="4">
        <f>I331+E332-F332</f>
        <v>19019439</v>
      </c>
      <c r="J332" s="26" t="s">
        <v>173</v>
      </c>
      <c r="K332" s="7">
        <v>3643194</v>
      </c>
      <c r="L332" s="1" t="s">
        <v>446</v>
      </c>
      <c r="M332" s="7" t="s">
        <v>18</v>
      </c>
      <c r="N332" s="7" t="s">
        <v>442</v>
      </c>
      <c r="O332" s="7" t="s">
        <v>36</v>
      </c>
      <c r="P332" s="3" t="s">
        <v>461</v>
      </c>
    </row>
    <row r="333" spans="1:19" s="3" customFormat="1" ht="16.5" customHeight="1">
      <c r="A333" s="16">
        <v>43767</v>
      </c>
      <c r="B333" s="6" t="s">
        <v>248</v>
      </c>
      <c r="C333" s="3" t="s">
        <v>25</v>
      </c>
      <c r="D333" s="1" t="s">
        <v>84</v>
      </c>
      <c r="E333" s="5"/>
      <c r="F333" s="5">
        <v>3484</v>
      </c>
      <c r="G333" s="99"/>
      <c r="H333" s="99"/>
      <c r="I333" s="4">
        <f>I332+E333-F333</f>
        <v>19015955</v>
      </c>
      <c r="J333" s="26" t="s">
        <v>173</v>
      </c>
      <c r="K333" s="7">
        <v>3643194</v>
      </c>
      <c r="L333" s="1" t="s">
        <v>446</v>
      </c>
      <c r="M333" s="7" t="s">
        <v>18</v>
      </c>
      <c r="N333" s="7" t="s">
        <v>442</v>
      </c>
      <c r="O333" s="7" t="s">
        <v>36</v>
      </c>
      <c r="P333" s="7" t="s">
        <v>452</v>
      </c>
    </row>
    <row r="334" spans="1:19" s="3" customFormat="1" ht="16.5" customHeight="1">
      <c r="A334" s="16">
        <v>43767</v>
      </c>
      <c r="B334" s="8" t="s">
        <v>249</v>
      </c>
      <c r="C334" s="3" t="s">
        <v>27</v>
      </c>
      <c r="D334" s="1" t="s">
        <v>84</v>
      </c>
      <c r="E334" s="5"/>
      <c r="F334" s="9">
        <v>274000</v>
      </c>
      <c r="G334" s="98"/>
      <c r="H334" s="98"/>
      <c r="I334" s="4">
        <f>I333+E334-F334</f>
        <v>18741955</v>
      </c>
      <c r="J334" s="26" t="s">
        <v>173</v>
      </c>
      <c r="K334" s="7">
        <v>3643195</v>
      </c>
      <c r="L334" s="1" t="s">
        <v>446</v>
      </c>
      <c r="M334" s="7" t="s">
        <v>18</v>
      </c>
      <c r="N334" s="7" t="s">
        <v>442</v>
      </c>
      <c r="O334" s="7" t="s">
        <v>36</v>
      </c>
      <c r="P334" s="3" t="s">
        <v>461</v>
      </c>
    </row>
    <row r="335" spans="1:19" s="3" customFormat="1" ht="16.5" customHeight="1">
      <c r="A335" s="16">
        <v>43767</v>
      </c>
      <c r="B335" s="3" t="s">
        <v>275</v>
      </c>
      <c r="C335" s="3" t="s">
        <v>25</v>
      </c>
      <c r="D335" s="3" t="s">
        <v>84</v>
      </c>
      <c r="E335" s="11"/>
      <c r="F335" s="5">
        <v>3484</v>
      </c>
      <c r="G335" s="99"/>
      <c r="H335" s="99"/>
      <c r="I335" s="4">
        <f t="shared" ref="I335:I376" si="4">I334+E335-F335</f>
        <v>18738471</v>
      </c>
      <c r="J335" s="26" t="s">
        <v>278</v>
      </c>
      <c r="K335" s="1">
        <v>3635152</v>
      </c>
      <c r="L335" s="1" t="s">
        <v>445</v>
      </c>
      <c r="M335" s="7" t="s">
        <v>18</v>
      </c>
      <c r="N335" s="7" t="s">
        <v>443</v>
      </c>
      <c r="O335" s="7" t="s">
        <v>36</v>
      </c>
    </row>
    <row r="336" spans="1:19" s="3" customFormat="1" ht="16.5" customHeight="1">
      <c r="A336" s="16">
        <v>43768</v>
      </c>
      <c r="B336" s="7" t="s">
        <v>163</v>
      </c>
      <c r="C336" s="1" t="s">
        <v>115</v>
      </c>
      <c r="D336" s="1" t="s">
        <v>87</v>
      </c>
      <c r="E336" s="9"/>
      <c r="F336" s="9">
        <v>5500</v>
      </c>
      <c r="G336" s="98"/>
      <c r="H336" s="98"/>
      <c r="I336" s="4">
        <f t="shared" si="4"/>
        <v>18732971</v>
      </c>
      <c r="J336" s="1" t="s">
        <v>88</v>
      </c>
      <c r="K336" s="7" t="s">
        <v>20</v>
      </c>
      <c r="L336" s="1" t="s">
        <v>444</v>
      </c>
      <c r="M336" s="7" t="s">
        <v>18</v>
      </c>
      <c r="N336" s="7" t="s">
        <v>443</v>
      </c>
      <c r="O336" s="1" t="s">
        <v>59</v>
      </c>
      <c r="Q336" s="7"/>
      <c r="R336" s="7"/>
      <c r="S336" s="7"/>
    </row>
    <row r="337" spans="1:19" s="3" customFormat="1" ht="16.5" customHeight="1">
      <c r="A337" s="16">
        <v>43768</v>
      </c>
      <c r="B337" s="1" t="s">
        <v>386</v>
      </c>
      <c r="C337" s="7" t="s">
        <v>33</v>
      </c>
      <c r="D337" s="1" t="s">
        <v>87</v>
      </c>
      <c r="E337" s="2"/>
      <c r="F337" s="2">
        <v>1000</v>
      </c>
      <c r="G337" s="100"/>
      <c r="H337" s="100"/>
      <c r="I337" s="4">
        <f t="shared" si="4"/>
        <v>18731971</v>
      </c>
      <c r="J337" s="1" t="s">
        <v>106</v>
      </c>
      <c r="K337" s="1" t="s">
        <v>20</v>
      </c>
      <c r="L337" s="1" t="s">
        <v>444</v>
      </c>
      <c r="M337" s="7" t="s">
        <v>18</v>
      </c>
      <c r="N337" s="7" t="s">
        <v>443</v>
      </c>
      <c r="O337" s="1" t="s">
        <v>59</v>
      </c>
      <c r="Q337" s="7"/>
      <c r="R337" s="7"/>
      <c r="S337" s="7"/>
    </row>
    <row r="338" spans="1:19" s="3" customFormat="1" ht="16.5" customHeight="1">
      <c r="A338" s="16">
        <v>43768</v>
      </c>
      <c r="B338" s="7" t="s">
        <v>417</v>
      </c>
      <c r="C338" s="7" t="s">
        <v>15</v>
      </c>
      <c r="D338" s="3" t="s">
        <v>87</v>
      </c>
      <c r="E338" s="9"/>
      <c r="F338" s="9">
        <v>20000</v>
      </c>
      <c r="G338" s="98"/>
      <c r="H338" s="98"/>
      <c r="I338" s="4">
        <f t="shared" si="4"/>
        <v>18711971</v>
      </c>
      <c r="J338" s="1" t="s">
        <v>139</v>
      </c>
      <c r="K338" s="17" t="s">
        <v>159</v>
      </c>
      <c r="L338" s="7" t="s">
        <v>445</v>
      </c>
      <c r="M338" s="7" t="s">
        <v>18</v>
      </c>
      <c r="N338" s="7" t="s">
        <v>442</v>
      </c>
      <c r="O338" s="1" t="s">
        <v>36</v>
      </c>
      <c r="P338" s="7" t="s">
        <v>462</v>
      </c>
      <c r="Q338" s="7"/>
      <c r="R338" s="7"/>
      <c r="S338" s="7"/>
    </row>
    <row r="339" spans="1:19" s="3" customFormat="1" ht="16.5" customHeight="1">
      <c r="A339" s="16">
        <v>43768</v>
      </c>
      <c r="B339" s="7" t="s">
        <v>250</v>
      </c>
      <c r="C339" s="7" t="s">
        <v>90</v>
      </c>
      <c r="D339" s="3" t="s">
        <v>87</v>
      </c>
      <c r="E339" s="9"/>
      <c r="F339" s="9">
        <v>15000</v>
      </c>
      <c r="G339" s="98"/>
      <c r="H339" s="98"/>
      <c r="I339" s="4">
        <f t="shared" si="4"/>
        <v>18696971</v>
      </c>
      <c r="J339" s="1" t="s">
        <v>139</v>
      </c>
      <c r="K339" s="17" t="s">
        <v>160</v>
      </c>
      <c r="L339" s="1" t="s">
        <v>444</v>
      </c>
      <c r="M339" s="7" t="s">
        <v>18</v>
      </c>
      <c r="N339" s="7" t="s">
        <v>442</v>
      </c>
      <c r="O339" s="1" t="s">
        <v>36</v>
      </c>
      <c r="P339" s="7" t="s">
        <v>463</v>
      </c>
      <c r="Q339" s="7"/>
      <c r="R339" s="7"/>
      <c r="S339" s="7"/>
    </row>
    <row r="340" spans="1:19" s="3" customFormat="1" ht="16.5" customHeight="1">
      <c r="A340" s="16">
        <v>43768</v>
      </c>
      <c r="B340" s="7" t="s">
        <v>382</v>
      </c>
      <c r="C340" s="7" t="s">
        <v>90</v>
      </c>
      <c r="D340" s="3" t="s">
        <v>87</v>
      </c>
      <c r="E340" s="9"/>
      <c r="F340" s="9">
        <v>60000</v>
      </c>
      <c r="G340" s="98"/>
      <c r="H340" s="98"/>
      <c r="I340" s="4">
        <f t="shared" si="4"/>
        <v>18636971</v>
      </c>
      <c r="J340" s="1" t="s">
        <v>139</v>
      </c>
      <c r="K340" s="17" t="s">
        <v>20</v>
      </c>
      <c r="L340" s="1" t="s">
        <v>444</v>
      </c>
      <c r="M340" s="7" t="s">
        <v>18</v>
      </c>
      <c r="N340" s="7" t="s">
        <v>442</v>
      </c>
      <c r="O340" s="1" t="s">
        <v>59</v>
      </c>
      <c r="P340" s="7" t="s">
        <v>463</v>
      </c>
      <c r="Q340" s="7"/>
      <c r="R340" s="7"/>
      <c r="S340" s="7"/>
    </row>
    <row r="341" spans="1:19" s="3" customFormat="1" ht="16.5" customHeight="1">
      <c r="A341" s="16">
        <v>43768</v>
      </c>
      <c r="B341" s="3" t="s">
        <v>166</v>
      </c>
      <c r="C341" s="7" t="s">
        <v>15</v>
      </c>
      <c r="D341" s="3" t="s">
        <v>87</v>
      </c>
      <c r="E341" s="5"/>
      <c r="F341" s="5">
        <v>10000</v>
      </c>
      <c r="G341" s="99"/>
      <c r="H341" s="99"/>
      <c r="I341" s="4">
        <f t="shared" si="4"/>
        <v>18626971</v>
      </c>
      <c r="J341" s="1" t="s">
        <v>171</v>
      </c>
      <c r="K341" s="1" t="s">
        <v>167</v>
      </c>
      <c r="L341" s="7" t="s">
        <v>445</v>
      </c>
      <c r="M341" s="7" t="s">
        <v>18</v>
      </c>
      <c r="N341" s="7" t="s">
        <v>442</v>
      </c>
      <c r="O341" s="1" t="s">
        <v>36</v>
      </c>
      <c r="P341" s="7" t="s">
        <v>462</v>
      </c>
      <c r="Q341" s="7"/>
      <c r="R341" s="7"/>
      <c r="S341" s="7"/>
    </row>
    <row r="342" spans="1:19" s="3" customFormat="1" ht="16.5" customHeight="1">
      <c r="A342" s="16">
        <v>43768</v>
      </c>
      <c r="B342" s="6" t="s">
        <v>251</v>
      </c>
      <c r="C342" s="3" t="s">
        <v>33</v>
      </c>
      <c r="D342" s="1" t="s">
        <v>38</v>
      </c>
      <c r="E342" s="5"/>
      <c r="F342" s="5">
        <v>235000</v>
      </c>
      <c r="G342" s="99"/>
      <c r="H342" s="99"/>
      <c r="I342" s="4">
        <f t="shared" si="4"/>
        <v>18391971</v>
      </c>
      <c r="J342" s="26" t="s">
        <v>173</v>
      </c>
      <c r="K342" s="1" t="s">
        <v>252</v>
      </c>
      <c r="L342" s="1" t="s">
        <v>445</v>
      </c>
      <c r="M342" s="7" t="s">
        <v>18</v>
      </c>
      <c r="N342" s="7" t="s">
        <v>442</v>
      </c>
      <c r="O342" s="7" t="s">
        <v>36</v>
      </c>
      <c r="P342" s="7" t="s">
        <v>455</v>
      </c>
    </row>
    <row r="343" spans="1:19" s="3" customFormat="1" ht="16.5" customHeight="1">
      <c r="A343" s="16">
        <v>43768</v>
      </c>
      <c r="B343" s="6" t="s">
        <v>253</v>
      </c>
      <c r="C343" s="3" t="s">
        <v>33</v>
      </c>
      <c r="D343" s="1" t="s">
        <v>86</v>
      </c>
      <c r="E343" s="5"/>
      <c r="F343" s="5">
        <v>140000</v>
      </c>
      <c r="G343" s="99"/>
      <c r="H343" s="99"/>
      <c r="I343" s="4">
        <f t="shared" si="4"/>
        <v>18251971</v>
      </c>
      <c r="J343" s="26" t="s">
        <v>173</v>
      </c>
      <c r="K343" s="1" t="s">
        <v>252</v>
      </c>
      <c r="L343" s="1" t="s">
        <v>447</v>
      </c>
      <c r="M343" s="7" t="s">
        <v>18</v>
      </c>
      <c r="N343" s="7" t="s">
        <v>442</v>
      </c>
      <c r="O343" s="7" t="s">
        <v>36</v>
      </c>
      <c r="P343" s="3" t="s">
        <v>458</v>
      </c>
    </row>
    <row r="344" spans="1:19" s="3" customFormat="1" ht="16.5" customHeight="1">
      <c r="A344" s="16">
        <v>43768</v>
      </c>
      <c r="B344" s="6" t="s">
        <v>254</v>
      </c>
      <c r="C344" s="3" t="s">
        <v>33</v>
      </c>
      <c r="D344" s="1" t="s">
        <v>38</v>
      </c>
      <c r="E344" s="5"/>
      <c r="F344" s="5">
        <v>250000</v>
      </c>
      <c r="G344" s="99"/>
      <c r="H344" s="99"/>
      <c r="I344" s="4">
        <f t="shared" si="4"/>
        <v>18001971</v>
      </c>
      <c r="J344" s="26" t="s">
        <v>173</v>
      </c>
      <c r="K344" s="1" t="s">
        <v>252</v>
      </c>
      <c r="L344" s="1" t="s">
        <v>447</v>
      </c>
      <c r="M344" s="7" t="s">
        <v>18</v>
      </c>
      <c r="N344" s="7" t="s">
        <v>442</v>
      </c>
      <c r="O344" s="7" t="s">
        <v>36</v>
      </c>
      <c r="P344" s="7" t="s">
        <v>455</v>
      </c>
    </row>
    <row r="345" spans="1:19" s="3" customFormat="1" ht="16.5" customHeight="1">
      <c r="A345" s="16">
        <v>43768</v>
      </c>
      <c r="B345" s="6" t="s">
        <v>255</v>
      </c>
      <c r="C345" s="3" t="s">
        <v>33</v>
      </c>
      <c r="D345" s="1" t="s">
        <v>38</v>
      </c>
      <c r="E345" s="5"/>
      <c r="F345" s="5">
        <v>230000</v>
      </c>
      <c r="G345" s="99"/>
      <c r="H345" s="99"/>
      <c r="I345" s="4">
        <f t="shared" si="4"/>
        <v>17771971</v>
      </c>
      <c r="J345" s="26" t="s">
        <v>173</v>
      </c>
      <c r="K345" s="1" t="s">
        <v>252</v>
      </c>
      <c r="L345" s="1" t="s">
        <v>447</v>
      </c>
      <c r="M345" s="7" t="s">
        <v>18</v>
      </c>
      <c r="N345" s="7" t="s">
        <v>442</v>
      </c>
      <c r="O345" s="7" t="s">
        <v>36</v>
      </c>
      <c r="P345" s="7" t="s">
        <v>455</v>
      </c>
    </row>
    <row r="346" spans="1:19" s="3" customFormat="1" ht="16.5" customHeight="1">
      <c r="A346" s="16">
        <v>43768</v>
      </c>
      <c r="B346" s="6" t="s">
        <v>256</v>
      </c>
      <c r="C346" s="3" t="s">
        <v>33</v>
      </c>
      <c r="D346" s="1" t="s">
        <v>38</v>
      </c>
      <c r="E346" s="5"/>
      <c r="F346" s="5">
        <v>193600</v>
      </c>
      <c r="G346" s="99"/>
      <c r="H346" s="99"/>
      <c r="I346" s="4">
        <f t="shared" si="4"/>
        <v>17578371</v>
      </c>
      <c r="J346" s="26" t="s">
        <v>173</v>
      </c>
      <c r="K346" s="1" t="s">
        <v>252</v>
      </c>
      <c r="L346" s="1" t="s">
        <v>447</v>
      </c>
      <c r="M346" s="7" t="s">
        <v>18</v>
      </c>
      <c r="N346" s="7" t="s">
        <v>442</v>
      </c>
      <c r="O346" s="7" t="s">
        <v>36</v>
      </c>
      <c r="P346" s="7" t="s">
        <v>455</v>
      </c>
    </row>
    <row r="347" spans="1:19" s="3" customFormat="1" ht="16.5" customHeight="1">
      <c r="A347" s="16">
        <v>43768</v>
      </c>
      <c r="B347" s="6" t="s">
        <v>257</v>
      </c>
      <c r="C347" s="3" t="s">
        <v>33</v>
      </c>
      <c r="D347" s="1" t="s">
        <v>38</v>
      </c>
      <c r="E347" s="5"/>
      <c r="F347" s="5">
        <v>230000</v>
      </c>
      <c r="G347" s="99"/>
      <c r="H347" s="99"/>
      <c r="I347" s="4">
        <f t="shared" si="4"/>
        <v>17348371</v>
      </c>
      <c r="J347" s="26" t="s">
        <v>173</v>
      </c>
      <c r="K347" s="1" t="s">
        <v>252</v>
      </c>
      <c r="L347" s="1" t="s">
        <v>446</v>
      </c>
      <c r="M347" s="7" t="s">
        <v>18</v>
      </c>
      <c r="N347" s="7" t="s">
        <v>442</v>
      </c>
      <c r="O347" s="7" t="s">
        <v>36</v>
      </c>
      <c r="P347" s="7" t="s">
        <v>455</v>
      </c>
    </row>
    <row r="348" spans="1:19" s="3" customFormat="1" ht="16.5" customHeight="1">
      <c r="A348" s="16">
        <v>43768</v>
      </c>
      <c r="B348" s="6" t="s">
        <v>258</v>
      </c>
      <c r="C348" s="3" t="s">
        <v>33</v>
      </c>
      <c r="D348" s="1" t="s">
        <v>213</v>
      </c>
      <c r="E348" s="5"/>
      <c r="F348" s="5">
        <v>385939</v>
      </c>
      <c r="G348" s="99"/>
      <c r="H348" s="99"/>
      <c r="I348" s="4">
        <f t="shared" si="4"/>
        <v>16962432</v>
      </c>
      <c r="J348" s="26" t="s">
        <v>173</v>
      </c>
      <c r="K348" s="1" t="s">
        <v>252</v>
      </c>
      <c r="L348" s="1" t="s">
        <v>447</v>
      </c>
      <c r="M348" s="7" t="s">
        <v>18</v>
      </c>
      <c r="N348" s="7" t="s">
        <v>442</v>
      </c>
      <c r="O348" s="7" t="s">
        <v>36</v>
      </c>
      <c r="P348" s="3" t="s">
        <v>457</v>
      </c>
    </row>
    <row r="349" spans="1:19" s="3" customFormat="1" ht="16.5" customHeight="1">
      <c r="A349" s="16">
        <v>43768</v>
      </c>
      <c r="B349" s="6" t="s">
        <v>259</v>
      </c>
      <c r="C349" s="3" t="s">
        <v>33</v>
      </c>
      <c r="D349" s="1" t="s">
        <v>38</v>
      </c>
      <c r="E349" s="5"/>
      <c r="F349" s="5">
        <v>166755</v>
      </c>
      <c r="G349" s="99"/>
      <c r="H349" s="99"/>
      <c r="I349" s="4">
        <f t="shared" si="4"/>
        <v>16795677</v>
      </c>
      <c r="J349" s="26" t="s">
        <v>173</v>
      </c>
      <c r="K349" s="1" t="s">
        <v>252</v>
      </c>
      <c r="L349" s="1" t="s">
        <v>447</v>
      </c>
      <c r="M349" s="7" t="s">
        <v>18</v>
      </c>
      <c r="N349" s="7" t="s">
        <v>442</v>
      </c>
      <c r="O349" s="7" t="s">
        <v>36</v>
      </c>
      <c r="P349" s="7" t="s">
        <v>455</v>
      </c>
    </row>
    <row r="350" spans="1:19" s="3" customFormat="1" ht="16.5" customHeight="1">
      <c r="A350" s="16">
        <v>43768</v>
      </c>
      <c r="B350" s="6" t="s">
        <v>260</v>
      </c>
      <c r="C350" s="3" t="s">
        <v>25</v>
      </c>
      <c r="D350" s="1" t="s">
        <v>84</v>
      </c>
      <c r="E350" s="5"/>
      <c r="F350" s="5">
        <v>9964</v>
      </c>
      <c r="G350" s="99"/>
      <c r="H350" s="99"/>
      <c r="I350" s="4">
        <f t="shared" si="4"/>
        <v>16785713</v>
      </c>
      <c r="J350" s="26" t="s">
        <v>173</v>
      </c>
      <c r="K350" s="1" t="s">
        <v>174</v>
      </c>
      <c r="L350" s="1" t="s">
        <v>447</v>
      </c>
      <c r="M350" s="7" t="s">
        <v>18</v>
      </c>
      <c r="N350" s="7" t="s">
        <v>442</v>
      </c>
      <c r="O350" s="7" t="s">
        <v>36</v>
      </c>
      <c r="P350" s="7" t="s">
        <v>452</v>
      </c>
    </row>
    <row r="351" spans="1:19" s="3" customFormat="1" ht="16.5" customHeight="1">
      <c r="A351" s="16">
        <v>43769</v>
      </c>
      <c r="B351" s="7" t="s">
        <v>144</v>
      </c>
      <c r="C351" s="7" t="s">
        <v>319</v>
      </c>
      <c r="D351" s="7" t="s">
        <v>38</v>
      </c>
      <c r="E351" s="11"/>
      <c r="F351" s="11">
        <v>12300</v>
      </c>
      <c r="G351" s="101"/>
      <c r="H351" s="101"/>
      <c r="I351" s="4">
        <f t="shared" si="4"/>
        <v>16773413</v>
      </c>
      <c r="J351" s="7" t="s">
        <v>70</v>
      </c>
      <c r="K351" s="7" t="s">
        <v>20</v>
      </c>
      <c r="L351" s="7" t="s">
        <v>445</v>
      </c>
      <c r="M351" s="7" t="s">
        <v>18</v>
      </c>
      <c r="N351" s="7" t="s">
        <v>443</v>
      </c>
      <c r="O351" s="1" t="s">
        <v>59</v>
      </c>
      <c r="Q351" s="7"/>
      <c r="R351" s="7"/>
      <c r="S351" s="7"/>
    </row>
    <row r="352" spans="1:19" s="3" customFormat="1" ht="16.5" customHeight="1">
      <c r="A352" s="16">
        <v>43769</v>
      </c>
      <c r="B352" s="1" t="s">
        <v>386</v>
      </c>
      <c r="C352" s="7" t="s">
        <v>16</v>
      </c>
      <c r="D352" s="1" t="s">
        <v>87</v>
      </c>
      <c r="E352" s="2"/>
      <c r="F352" s="2">
        <v>1000</v>
      </c>
      <c r="G352" s="100"/>
      <c r="H352" s="100"/>
      <c r="I352" s="4">
        <f t="shared" si="4"/>
        <v>16772413</v>
      </c>
      <c r="J352" s="1" t="s">
        <v>106</v>
      </c>
      <c r="K352" s="1" t="s">
        <v>20</v>
      </c>
      <c r="L352" s="1" t="s">
        <v>444</v>
      </c>
      <c r="M352" s="7" t="s">
        <v>18</v>
      </c>
      <c r="N352" s="7" t="s">
        <v>443</v>
      </c>
      <c r="O352" s="1" t="s">
        <v>59</v>
      </c>
      <c r="Q352" s="7"/>
      <c r="R352" s="7"/>
      <c r="S352" s="7"/>
    </row>
    <row r="353" spans="1:19" s="3" customFormat="1" ht="16.5" customHeight="1">
      <c r="A353" s="16">
        <v>43769</v>
      </c>
      <c r="B353" s="3" t="s">
        <v>399</v>
      </c>
      <c r="C353" s="3" t="s">
        <v>24</v>
      </c>
      <c r="D353" s="3" t="s">
        <v>84</v>
      </c>
      <c r="E353" s="5"/>
      <c r="F353" s="5">
        <v>2775</v>
      </c>
      <c r="G353" s="99"/>
      <c r="H353" s="99"/>
      <c r="I353" s="4">
        <f t="shared" si="4"/>
        <v>16769638</v>
      </c>
      <c r="J353" s="1" t="s">
        <v>44</v>
      </c>
      <c r="K353" s="1" t="s">
        <v>132</v>
      </c>
      <c r="L353" s="7" t="s">
        <v>444</v>
      </c>
      <c r="M353" s="7" t="s">
        <v>18</v>
      </c>
      <c r="N353" s="7" t="s">
        <v>443</v>
      </c>
      <c r="O353" s="7" t="s">
        <v>36</v>
      </c>
      <c r="Q353" s="7"/>
      <c r="R353" s="7"/>
      <c r="S353" s="7"/>
    </row>
    <row r="354" spans="1:19" s="3" customFormat="1" ht="16.5" customHeight="1">
      <c r="A354" s="16">
        <v>43769</v>
      </c>
      <c r="B354" s="3" t="s">
        <v>398</v>
      </c>
      <c r="C354" s="3" t="s">
        <v>24</v>
      </c>
      <c r="D354" s="3" t="s">
        <v>84</v>
      </c>
      <c r="E354" s="5"/>
      <c r="F354" s="5">
        <v>1105</v>
      </c>
      <c r="G354" s="99"/>
      <c r="H354" s="99"/>
      <c r="I354" s="4">
        <f t="shared" si="4"/>
        <v>16768533</v>
      </c>
      <c r="J354" s="1" t="s">
        <v>44</v>
      </c>
      <c r="K354" s="1" t="s">
        <v>145</v>
      </c>
      <c r="L354" s="7" t="s">
        <v>444</v>
      </c>
      <c r="M354" s="7" t="s">
        <v>18</v>
      </c>
      <c r="N354" s="7" t="s">
        <v>443</v>
      </c>
      <c r="O354" s="7" t="s">
        <v>36</v>
      </c>
      <c r="Q354" s="7"/>
      <c r="R354" s="7"/>
      <c r="S354" s="7"/>
    </row>
    <row r="355" spans="1:19" s="3" customFormat="1" ht="16.5" customHeight="1">
      <c r="A355" s="16">
        <v>43769</v>
      </c>
      <c r="B355" s="3" t="s">
        <v>400</v>
      </c>
      <c r="C355" s="3" t="s">
        <v>24</v>
      </c>
      <c r="D355" s="3" t="s">
        <v>84</v>
      </c>
      <c r="E355" s="5"/>
      <c r="F355" s="5">
        <v>2350</v>
      </c>
      <c r="G355" s="99"/>
      <c r="H355" s="99"/>
      <c r="I355" s="4">
        <f t="shared" si="4"/>
        <v>16766183</v>
      </c>
      <c r="J355" s="1" t="s">
        <v>44</v>
      </c>
      <c r="K355" s="1" t="s">
        <v>141</v>
      </c>
      <c r="L355" s="7" t="s">
        <v>444</v>
      </c>
      <c r="M355" s="7" t="s">
        <v>18</v>
      </c>
      <c r="N355" s="7" t="s">
        <v>443</v>
      </c>
      <c r="O355" s="7" t="s">
        <v>36</v>
      </c>
      <c r="Q355" s="7"/>
      <c r="R355" s="7"/>
      <c r="S355" s="7"/>
    </row>
    <row r="356" spans="1:19" s="3" customFormat="1" ht="16.5" customHeight="1">
      <c r="A356" s="16">
        <v>43769</v>
      </c>
      <c r="B356" s="3" t="s">
        <v>467</v>
      </c>
      <c r="C356" s="7" t="s">
        <v>15</v>
      </c>
      <c r="D356" s="3" t="s">
        <v>87</v>
      </c>
      <c r="E356" s="5"/>
      <c r="F356" s="5">
        <v>500</v>
      </c>
      <c r="G356" s="99"/>
      <c r="H356" s="99"/>
      <c r="I356" s="4">
        <f t="shared" si="4"/>
        <v>16765683</v>
      </c>
      <c r="J356" s="1" t="s">
        <v>171</v>
      </c>
      <c r="K356" s="1" t="s">
        <v>168</v>
      </c>
      <c r="L356" s="7" t="s">
        <v>445</v>
      </c>
      <c r="M356" s="7" t="s">
        <v>18</v>
      </c>
      <c r="N356" s="7" t="s">
        <v>443</v>
      </c>
      <c r="O356" s="1" t="s">
        <v>36</v>
      </c>
      <c r="Q356" s="7"/>
      <c r="R356" s="7"/>
      <c r="S356" s="7"/>
    </row>
    <row r="357" spans="1:19" s="3" customFormat="1" ht="16.5" customHeight="1">
      <c r="A357" s="16">
        <v>43769</v>
      </c>
      <c r="B357" s="8" t="s">
        <v>261</v>
      </c>
      <c r="C357" s="3" t="s">
        <v>33</v>
      </c>
      <c r="D357" s="1" t="s">
        <v>87</v>
      </c>
      <c r="E357" s="5"/>
      <c r="F357" s="9">
        <v>113840</v>
      </c>
      <c r="G357" s="98"/>
      <c r="H357" s="98"/>
      <c r="I357" s="4">
        <f t="shared" si="4"/>
        <v>16651843</v>
      </c>
      <c r="J357" s="26" t="s">
        <v>173</v>
      </c>
      <c r="K357" s="7">
        <v>3643188</v>
      </c>
      <c r="L357" s="1" t="s">
        <v>447</v>
      </c>
      <c r="M357" s="7" t="s">
        <v>18</v>
      </c>
      <c r="N357" s="7" t="s">
        <v>442</v>
      </c>
      <c r="O357" s="7" t="s">
        <v>36</v>
      </c>
      <c r="P357" s="7" t="s">
        <v>454</v>
      </c>
    </row>
    <row r="358" spans="1:19" s="3" customFormat="1" ht="16.5" customHeight="1">
      <c r="A358" s="16">
        <v>43769</v>
      </c>
      <c r="B358" s="6" t="s">
        <v>262</v>
      </c>
      <c r="C358" s="3" t="s">
        <v>25</v>
      </c>
      <c r="D358" s="1" t="s">
        <v>84</v>
      </c>
      <c r="E358" s="5"/>
      <c r="F358" s="5">
        <v>3484</v>
      </c>
      <c r="G358" s="99"/>
      <c r="H358" s="99"/>
      <c r="I358" s="4">
        <f t="shared" si="4"/>
        <v>16648359</v>
      </c>
      <c r="J358" s="26" t="s">
        <v>173</v>
      </c>
      <c r="K358" s="7">
        <v>3643188</v>
      </c>
      <c r="L358" s="1" t="s">
        <v>447</v>
      </c>
      <c r="M358" s="7" t="s">
        <v>18</v>
      </c>
      <c r="N358" s="7" t="s">
        <v>442</v>
      </c>
      <c r="O358" s="7" t="s">
        <v>36</v>
      </c>
      <c r="P358" s="7" t="s">
        <v>452</v>
      </c>
    </row>
    <row r="359" spans="1:19" s="3" customFormat="1" ht="16.5" customHeight="1">
      <c r="A359" s="16">
        <v>43769</v>
      </c>
      <c r="B359" s="3" t="s">
        <v>276</v>
      </c>
      <c r="C359" s="15" t="s">
        <v>31</v>
      </c>
      <c r="D359" s="3" t="s">
        <v>86</v>
      </c>
      <c r="E359" s="11"/>
      <c r="F359" s="5">
        <v>140000</v>
      </c>
      <c r="G359" s="99"/>
      <c r="H359" s="99"/>
      <c r="I359" s="4">
        <f t="shared" si="4"/>
        <v>16508359</v>
      </c>
      <c r="J359" s="26" t="s">
        <v>278</v>
      </c>
      <c r="K359" s="1">
        <v>3635153</v>
      </c>
      <c r="L359" s="1" t="s">
        <v>445</v>
      </c>
      <c r="M359" s="7" t="s">
        <v>18</v>
      </c>
      <c r="N359" s="7" t="s">
        <v>443</v>
      </c>
      <c r="O359" s="7" t="s">
        <v>36</v>
      </c>
    </row>
    <row r="360" spans="1:19" s="3" customFormat="1" ht="16.5" customHeight="1">
      <c r="A360" s="16">
        <v>43769</v>
      </c>
      <c r="B360" s="3" t="s">
        <v>277</v>
      </c>
      <c r="C360" s="3" t="s">
        <v>25</v>
      </c>
      <c r="D360" s="3" t="s">
        <v>84</v>
      </c>
      <c r="E360" s="11"/>
      <c r="F360" s="5">
        <v>3484</v>
      </c>
      <c r="G360" s="99"/>
      <c r="H360" s="99"/>
      <c r="I360" s="4">
        <f t="shared" si="4"/>
        <v>16504875</v>
      </c>
      <c r="J360" s="26" t="s">
        <v>278</v>
      </c>
      <c r="K360" s="1">
        <v>3635153</v>
      </c>
      <c r="L360" s="1" t="s">
        <v>445</v>
      </c>
      <c r="M360" s="7" t="s">
        <v>18</v>
      </c>
      <c r="N360" s="7" t="s">
        <v>443</v>
      </c>
      <c r="O360" s="7" t="s">
        <v>36</v>
      </c>
    </row>
    <row r="361" spans="1:19">
      <c r="A361" s="16">
        <v>43769</v>
      </c>
      <c r="B361" s="7" t="s">
        <v>425</v>
      </c>
      <c r="C361" s="7" t="s">
        <v>15</v>
      </c>
      <c r="D361" s="7" t="s">
        <v>87</v>
      </c>
      <c r="F361" s="9">
        <v>126500</v>
      </c>
      <c r="G361" s="98"/>
      <c r="H361" s="98"/>
      <c r="I361" s="4">
        <f t="shared" si="4"/>
        <v>16378375</v>
      </c>
      <c r="J361" s="7" t="s">
        <v>106</v>
      </c>
      <c r="K361" s="7" t="s">
        <v>20</v>
      </c>
      <c r="L361" s="7" t="s">
        <v>445</v>
      </c>
      <c r="M361" s="7" t="s">
        <v>18</v>
      </c>
      <c r="N361" s="7" t="s">
        <v>442</v>
      </c>
      <c r="O361" s="1" t="s">
        <v>59</v>
      </c>
      <c r="P361" s="7" t="s">
        <v>462</v>
      </c>
    </row>
    <row r="362" spans="1:19">
      <c r="A362" s="16">
        <v>43769</v>
      </c>
      <c r="B362" s="7" t="s">
        <v>426</v>
      </c>
      <c r="C362" s="7" t="s">
        <v>15</v>
      </c>
      <c r="D362" s="7" t="s">
        <v>38</v>
      </c>
      <c r="F362" s="9">
        <v>105600</v>
      </c>
      <c r="G362" s="98"/>
      <c r="H362" s="98"/>
      <c r="I362" s="4">
        <f t="shared" si="4"/>
        <v>16272775</v>
      </c>
      <c r="J362" s="7" t="s">
        <v>17</v>
      </c>
      <c r="K362" s="7" t="s">
        <v>20</v>
      </c>
      <c r="L362" s="7" t="s">
        <v>445</v>
      </c>
      <c r="M362" s="7" t="s">
        <v>18</v>
      </c>
      <c r="N362" s="7" t="s">
        <v>442</v>
      </c>
      <c r="O362" s="1" t="s">
        <v>59</v>
      </c>
      <c r="P362" s="7" t="s">
        <v>462</v>
      </c>
    </row>
    <row r="363" spans="1:19">
      <c r="A363" s="16">
        <v>43769</v>
      </c>
      <c r="B363" s="7" t="s">
        <v>427</v>
      </c>
      <c r="C363" s="7" t="s">
        <v>15</v>
      </c>
      <c r="D363" s="7" t="s">
        <v>38</v>
      </c>
      <c r="F363" s="9">
        <v>215000</v>
      </c>
      <c r="G363" s="98"/>
      <c r="H363" s="98"/>
      <c r="I363" s="4">
        <f t="shared" si="4"/>
        <v>16057775</v>
      </c>
      <c r="J363" s="7" t="s">
        <v>88</v>
      </c>
      <c r="K363" s="7" t="s">
        <v>20</v>
      </c>
      <c r="L363" s="7" t="s">
        <v>445</v>
      </c>
      <c r="M363" s="7" t="s">
        <v>18</v>
      </c>
      <c r="N363" s="7" t="s">
        <v>442</v>
      </c>
      <c r="O363" s="1" t="s">
        <v>59</v>
      </c>
      <c r="P363" s="7" t="s">
        <v>462</v>
      </c>
    </row>
    <row r="364" spans="1:19">
      <c r="A364" s="16">
        <v>43769</v>
      </c>
      <c r="B364" s="7" t="s">
        <v>428</v>
      </c>
      <c r="C364" s="7" t="s">
        <v>15</v>
      </c>
      <c r="D364" s="7" t="s">
        <v>38</v>
      </c>
      <c r="F364" s="9">
        <v>82850</v>
      </c>
      <c r="G364" s="98"/>
      <c r="H364" s="98"/>
      <c r="I364" s="4">
        <f t="shared" si="4"/>
        <v>15974925</v>
      </c>
      <c r="J364" s="7" t="s">
        <v>62</v>
      </c>
      <c r="K364" s="7" t="s">
        <v>20</v>
      </c>
      <c r="L364" s="7" t="s">
        <v>445</v>
      </c>
      <c r="M364" s="7" t="s">
        <v>18</v>
      </c>
      <c r="N364" s="7" t="s">
        <v>442</v>
      </c>
      <c r="O364" s="1" t="s">
        <v>59</v>
      </c>
      <c r="P364" s="7" t="s">
        <v>462</v>
      </c>
    </row>
    <row r="365" spans="1:19">
      <c r="A365" s="16">
        <v>43769</v>
      </c>
      <c r="B365" s="7" t="s">
        <v>429</v>
      </c>
      <c r="C365" s="7" t="s">
        <v>15</v>
      </c>
      <c r="D365" s="7" t="s">
        <v>38</v>
      </c>
      <c r="F365" s="9">
        <v>90600</v>
      </c>
      <c r="G365" s="98"/>
      <c r="H365" s="98"/>
      <c r="I365" s="4">
        <f t="shared" si="4"/>
        <v>15884325</v>
      </c>
      <c r="J365" s="7" t="s">
        <v>39</v>
      </c>
      <c r="K365" s="7" t="s">
        <v>20</v>
      </c>
      <c r="L365" s="7" t="s">
        <v>445</v>
      </c>
      <c r="M365" s="7" t="s">
        <v>18</v>
      </c>
      <c r="N365" s="7" t="s">
        <v>442</v>
      </c>
      <c r="O365" s="1" t="s">
        <v>59</v>
      </c>
      <c r="P365" s="7" t="s">
        <v>462</v>
      </c>
    </row>
    <row r="366" spans="1:19">
      <c r="A366" s="16">
        <v>43769</v>
      </c>
      <c r="B366" s="7" t="s">
        <v>430</v>
      </c>
      <c r="C366" s="7" t="s">
        <v>15</v>
      </c>
      <c r="D366" s="7" t="s">
        <v>87</v>
      </c>
      <c r="F366" s="9">
        <v>65500</v>
      </c>
      <c r="G366" s="98"/>
      <c r="H366" s="98"/>
      <c r="I366" s="4">
        <f t="shared" si="4"/>
        <v>15818825</v>
      </c>
      <c r="J366" s="7" t="s">
        <v>112</v>
      </c>
      <c r="K366" s="7" t="s">
        <v>20</v>
      </c>
      <c r="L366" s="7" t="s">
        <v>445</v>
      </c>
      <c r="M366" s="7" t="s">
        <v>18</v>
      </c>
      <c r="N366" s="7" t="s">
        <v>442</v>
      </c>
      <c r="O366" s="1" t="s">
        <v>59</v>
      </c>
      <c r="P366" s="7" t="s">
        <v>462</v>
      </c>
    </row>
    <row r="367" spans="1:19">
      <c r="A367" s="16">
        <v>43769</v>
      </c>
      <c r="B367" s="7" t="s">
        <v>431</v>
      </c>
      <c r="C367" s="7" t="s">
        <v>15</v>
      </c>
      <c r="D367" s="7" t="s">
        <v>38</v>
      </c>
      <c r="F367" s="9">
        <v>69800</v>
      </c>
      <c r="G367" s="98"/>
      <c r="H367" s="98"/>
      <c r="I367" s="4">
        <f t="shared" si="4"/>
        <v>15749025</v>
      </c>
      <c r="J367" s="7" t="s">
        <v>70</v>
      </c>
      <c r="K367" s="7" t="s">
        <v>20</v>
      </c>
      <c r="L367" s="7" t="s">
        <v>445</v>
      </c>
      <c r="M367" s="7" t="s">
        <v>18</v>
      </c>
      <c r="N367" s="7" t="s">
        <v>442</v>
      </c>
      <c r="O367" s="1" t="s">
        <v>59</v>
      </c>
      <c r="P367" s="7" t="s">
        <v>462</v>
      </c>
    </row>
    <row r="368" spans="1:19">
      <c r="A368" s="16">
        <v>43769</v>
      </c>
      <c r="B368" s="7" t="s">
        <v>432</v>
      </c>
      <c r="C368" s="7" t="s">
        <v>15</v>
      </c>
      <c r="D368" s="7" t="s">
        <v>87</v>
      </c>
      <c r="F368" s="9">
        <v>48500</v>
      </c>
      <c r="G368" s="98"/>
      <c r="H368" s="98"/>
      <c r="I368" s="4">
        <f t="shared" si="4"/>
        <v>15700525</v>
      </c>
      <c r="J368" s="7" t="s">
        <v>171</v>
      </c>
      <c r="K368" s="7" t="s">
        <v>20</v>
      </c>
      <c r="L368" s="7" t="s">
        <v>445</v>
      </c>
      <c r="M368" s="7" t="s">
        <v>18</v>
      </c>
      <c r="N368" s="7" t="s">
        <v>442</v>
      </c>
      <c r="O368" s="1" t="s">
        <v>59</v>
      </c>
      <c r="P368" s="7" t="s">
        <v>462</v>
      </c>
    </row>
    <row r="369" spans="1:16">
      <c r="A369" s="16">
        <v>43769</v>
      </c>
      <c r="B369" s="7" t="s">
        <v>433</v>
      </c>
      <c r="C369" s="7" t="s">
        <v>15</v>
      </c>
      <c r="D369" s="7" t="s">
        <v>213</v>
      </c>
      <c r="F369" s="9">
        <v>14000</v>
      </c>
      <c r="G369" s="98"/>
      <c r="H369" s="98"/>
      <c r="I369" s="4">
        <f t="shared" si="4"/>
        <v>15686525</v>
      </c>
      <c r="J369" s="7" t="s">
        <v>169</v>
      </c>
      <c r="K369" s="7" t="s">
        <v>20</v>
      </c>
      <c r="L369" s="7" t="s">
        <v>445</v>
      </c>
      <c r="M369" s="7" t="s">
        <v>18</v>
      </c>
      <c r="N369" s="7" t="s">
        <v>442</v>
      </c>
      <c r="O369" s="1" t="s">
        <v>59</v>
      </c>
      <c r="P369" s="7" t="s">
        <v>462</v>
      </c>
    </row>
    <row r="370" spans="1:16">
      <c r="A370" s="16">
        <v>43769</v>
      </c>
      <c r="B370" s="7" t="s">
        <v>434</v>
      </c>
      <c r="C370" s="7" t="s">
        <v>15</v>
      </c>
      <c r="D370" s="7" t="s">
        <v>213</v>
      </c>
      <c r="F370" s="9">
        <v>19000</v>
      </c>
      <c r="G370" s="98"/>
      <c r="H370" s="98"/>
      <c r="I370" s="4">
        <f t="shared" si="4"/>
        <v>15667525</v>
      </c>
      <c r="J370" s="7" t="s">
        <v>44</v>
      </c>
      <c r="K370" s="7" t="s">
        <v>20</v>
      </c>
      <c r="L370" s="7" t="s">
        <v>445</v>
      </c>
      <c r="M370" s="7" t="s">
        <v>18</v>
      </c>
      <c r="N370" s="7" t="s">
        <v>442</v>
      </c>
      <c r="O370" s="1" t="s">
        <v>59</v>
      </c>
      <c r="P370" s="7" t="s">
        <v>462</v>
      </c>
    </row>
    <row r="371" spans="1:16">
      <c r="A371" s="16">
        <v>43769</v>
      </c>
      <c r="B371" s="7" t="s">
        <v>435</v>
      </c>
      <c r="C371" s="7" t="s">
        <v>15</v>
      </c>
      <c r="D371" s="7" t="s">
        <v>87</v>
      </c>
      <c r="F371" s="9">
        <v>117000</v>
      </c>
      <c r="G371" s="98"/>
      <c r="H371" s="98"/>
      <c r="I371" s="4">
        <f t="shared" si="4"/>
        <v>15550525</v>
      </c>
      <c r="J371" s="7" t="s">
        <v>139</v>
      </c>
      <c r="K371" s="7" t="s">
        <v>20</v>
      </c>
      <c r="L371" s="7" t="s">
        <v>445</v>
      </c>
      <c r="M371" s="7" t="s">
        <v>18</v>
      </c>
      <c r="N371" s="7" t="s">
        <v>442</v>
      </c>
      <c r="O371" s="1" t="s">
        <v>59</v>
      </c>
      <c r="P371" s="7" t="s">
        <v>462</v>
      </c>
    </row>
    <row r="372" spans="1:16">
      <c r="A372" s="16">
        <v>43769</v>
      </c>
      <c r="B372" s="7" t="s">
        <v>436</v>
      </c>
      <c r="C372" s="7" t="s">
        <v>15</v>
      </c>
      <c r="D372" s="7" t="s">
        <v>86</v>
      </c>
      <c r="F372" s="9">
        <v>59000</v>
      </c>
      <c r="G372" s="98"/>
      <c r="H372" s="98"/>
      <c r="I372" s="4">
        <f t="shared" si="4"/>
        <v>15491525</v>
      </c>
      <c r="J372" s="7" t="s">
        <v>85</v>
      </c>
      <c r="K372" s="7" t="s">
        <v>20</v>
      </c>
      <c r="L372" s="7" t="s">
        <v>445</v>
      </c>
      <c r="M372" s="7" t="s">
        <v>18</v>
      </c>
      <c r="N372" s="7" t="s">
        <v>442</v>
      </c>
      <c r="O372" s="1" t="s">
        <v>59</v>
      </c>
      <c r="P372" s="7" t="s">
        <v>462</v>
      </c>
    </row>
    <row r="373" spans="1:16">
      <c r="A373" s="16">
        <v>43769</v>
      </c>
      <c r="B373" s="7" t="s">
        <v>437</v>
      </c>
      <c r="C373" s="7" t="s">
        <v>15</v>
      </c>
      <c r="D373" s="7" t="s">
        <v>38</v>
      </c>
      <c r="F373" s="9">
        <v>2000</v>
      </c>
      <c r="G373" s="98"/>
      <c r="H373" s="98"/>
      <c r="I373" s="4">
        <f t="shared" si="4"/>
        <v>15489525</v>
      </c>
      <c r="J373" s="7" t="s">
        <v>120</v>
      </c>
      <c r="K373" s="7" t="s">
        <v>20</v>
      </c>
      <c r="L373" s="7" t="s">
        <v>445</v>
      </c>
      <c r="M373" s="7" t="s">
        <v>18</v>
      </c>
      <c r="N373" s="7" t="s">
        <v>442</v>
      </c>
      <c r="O373" s="1" t="s">
        <v>59</v>
      </c>
      <c r="P373" s="7" t="s">
        <v>462</v>
      </c>
    </row>
    <row r="374" spans="1:16">
      <c r="A374" s="16">
        <v>43769</v>
      </c>
      <c r="B374" s="7" t="s">
        <v>438</v>
      </c>
      <c r="C374" s="7" t="s">
        <v>15</v>
      </c>
      <c r="D374" s="7" t="s">
        <v>38</v>
      </c>
      <c r="F374" s="9">
        <v>53200</v>
      </c>
      <c r="G374" s="98"/>
      <c r="H374" s="98"/>
      <c r="I374" s="4">
        <f t="shared" si="4"/>
        <v>15436325</v>
      </c>
      <c r="J374" s="7" t="s">
        <v>54</v>
      </c>
      <c r="K374" s="7" t="s">
        <v>20</v>
      </c>
      <c r="L374" s="7" t="s">
        <v>445</v>
      </c>
      <c r="M374" s="7" t="s">
        <v>18</v>
      </c>
      <c r="N374" s="7" t="s">
        <v>442</v>
      </c>
      <c r="O374" s="1" t="s">
        <v>59</v>
      </c>
      <c r="P374" s="7" t="s">
        <v>462</v>
      </c>
    </row>
    <row r="375" spans="1:16">
      <c r="A375" s="16">
        <v>43769</v>
      </c>
      <c r="B375" s="7" t="s">
        <v>439</v>
      </c>
      <c r="C375" s="7" t="s">
        <v>15</v>
      </c>
      <c r="D375" s="7" t="s">
        <v>38</v>
      </c>
      <c r="F375" s="9">
        <v>51000</v>
      </c>
      <c r="G375" s="98"/>
      <c r="H375" s="98"/>
      <c r="I375" s="4">
        <f t="shared" si="4"/>
        <v>15385325</v>
      </c>
      <c r="J375" s="7" t="s">
        <v>179</v>
      </c>
      <c r="K375" s="7" t="s">
        <v>20</v>
      </c>
      <c r="L375" s="7" t="s">
        <v>445</v>
      </c>
      <c r="M375" s="7" t="s">
        <v>18</v>
      </c>
      <c r="N375" s="7" t="s">
        <v>442</v>
      </c>
      <c r="O375" s="1" t="s">
        <v>59</v>
      </c>
      <c r="P375" s="7" t="s">
        <v>462</v>
      </c>
    </row>
    <row r="376" spans="1:16">
      <c r="A376" s="16">
        <v>43769</v>
      </c>
      <c r="B376" s="7" t="s">
        <v>440</v>
      </c>
      <c r="C376" s="7" t="s">
        <v>15</v>
      </c>
      <c r="D376" s="7" t="s">
        <v>213</v>
      </c>
      <c r="F376" s="9">
        <v>18000</v>
      </c>
      <c r="G376" s="98"/>
      <c r="H376" s="98"/>
      <c r="I376" s="4">
        <f t="shared" si="4"/>
        <v>15367325</v>
      </c>
      <c r="J376" s="7" t="s">
        <v>37</v>
      </c>
      <c r="K376" s="7" t="s">
        <v>20</v>
      </c>
      <c r="L376" s="7" t="s">
        <v>445</v>
      </c>
      <c r="M376" s="7" t="s">
        <v>18</v>
      </c>
      <c r="N376" s="7" t="s">
        <v>442</v>
      </c>
      <c r="O376" s="1" t="s">
        <v>59</v>
      </c>
      <c r="P376" s="7" t="s">
        <v>462</v>
      </c>
    </row>
    <row r="377" spans="1:16">
      <c r="A377" s="18"/>
      <c r="B377" s="18"/>
      <c r="C377" s="18"/>
      <c r="D377" s="18"/>
      <c r="E377" s="19"/>
      <c r="F377" s="19"/>
      <c r="G377" s="19"/>
      <c r="H377" s="19"/>
      <c r="I377" s="18"/>
      <c r="J377" s="18"/>
      <c r="K377" s="18"/>
      <c r="L377" s="18"/>
      <c r="M377" s="18"/>
      <c r="N377" s="18"/>
      <c r="O377" s="18"/>
    </row>
  </sheetData>
  <sortState ref="A11:P372">
    <sortCondition ref="A11"/>
  </sortState>
  <mergeCells count="1">
    <mergeCell ref="A2:O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S34"/>
  <sheetViews>
    <sheetView workbookViewId="0">
      <selection activeCell="H42" sqref="H42"/>
    </sheetView>
  </sheetViews>
  <sheetFormatPr baseColWidth="10" defaultRowHeight="14.25"/>
  <cols>
    <col min="1" max="1" width="28.25" style="31" bestFit="1" customWidth="1"/>
    <col min="2" max="2" width="24.875" style="31" bestFit="1" customWidth="1"/>
    <col min="3" max="3" width="11.625" style="31" bestFit="1" customWidth="1"/>
    <col min="4" max="4" width="11.5" style="31" bestFit="1" customWidth="1"/>
    <col min="5" max="5" width="11.625" style="31" bestFit="1" customWidth="1"/>
    <col min="6" max="6" width="10.125" style="31" bestFit="1" customWidth="1"/>
    <col min="7" max="7" width="12.75" style="31" bestFit="1" customWidth="1"/>
    <col min="8" max="8" width="16.25" style="31" bestFit="1" customWidth="1"/>
    <col min="9" max="9" width="11.625" style="31" bestFit="1" customWidth="1"/>
    <col min="10" max="10" width="14.75" style="31" bestFit="1" customWidth="1"/>
    <col min="11" max="11" width="10.125" style="31" bestFit="1" customWidth="1"/>
    <col min="12" max="12" width="11.75" style="31" bestFit="1" customWidth="1"/>
    <col min="13" max="13" width="14.125" style="31" bestFit="1" customWidth="1"/>
    <col min="14" max="14" width="11.625" style="31" bestFit="1" customWidth="1"/>
    <col min="15" max="15" width="19.25" style="31" bestFit="1" customWidth="1"/>
    <col min="16" max="16" width="14.75" style="31" customWidth="1"/>
    <col min="17" max="17" width="7.25" style="31" customWidth="1"/>
    <col min="18" max="18" width="7.25" style="31" hidden="1" customWidth="1"/>
    <col min="19" max="19" width="13.875" style="31" bestFit="1" customWidth="1"/>
    <col min="20" max="16384" width="11" style="31"/>
  </cols>
  <sheetData>
    <row r="3" spans="1:19">
      <c r="A3" s="94" t="s">
        <v>474</v>
      </c>
      <c r="B3" s="94" t="s">
        <v>520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/>
    </row>
    <row r="4" spans="1:19">
      <c r="A4" s="94" t="s">
        <v>470</v>
      </c>
      <c r="B4" s="93" t="s">
        <v>25</v>
      </c>
      <c r="C4" s="93" t="s">
        <v>31</v>
      </c>
      <c r="D4" s="93" t="s">
        <v>29</v>
      </c>
      <c r="E4" s="93" t="s">
        <v>28</v>
      </c>
      <c r="F4" s="93" t="s">
        <v>319</v>
      </c>
      <c r="G4" s="93" t="s">
        <v>30</v>
      </c>
      <c r="H4" s="93" t="s">
        <v>23</v>
      </c>
      <c r="I4" s="93" t="s">
        <v>33</v>
      </c>
      <c r="J4" s="93" t="s">
        <v>122</v>
      </c>
      <c r="K4" s="93" t="s">
        <v>26</v>
      </c>
      <c r="L4" s="93" t="s">
        <v>27</v>
      </c>
      <c r="M4" s="93" t="s">
        <v>24</v>
      </c>
      <c r="N4" s="93" t="s">
        <v>15</v>
      </c>
      <c r="O4" s="93" t="s">
        <v>90</v>
      </c>
      <c r="P4" s="93" t="s">
        <v>115</v>
      </c>
      <c r="Q4" s="93" t="s">
        <v>471</v>
      </c>
      <c r="R4" s="93" t="s">
        <v>472</v>
      </c>
      <c r="S4"/>
    </row>
    <row r="5" spans="1:19">
      <c r="A5" s="95" t="s">
        <v>447</v>
      </c>
      <c r="B5" s="93">
        <v>27384</v>
      </c>
      <c r="C5" s="93"/>
      <c r="D5" s="93"/>
      <c r="E5" s="93"/>
      <c r="F5" s="93"/>
      <c r="G5" s="93"/>
      <c r="H5" s="93"/>
      <c r="I5" s="93">
        <v>2180089</v>
      </c>
      <c r="J5" s="93"/>
      <c r="K5" s="93"/>
      <c r="L5" s="93"/>
      <c r="M5" s="93"/>
      <c r="N5" s="93"/>
      <c r="O5" s="93"/>
      <c r="P5" s="93"/>
      <c r="Q5" s="93"/>
      <c r="R5" s="93">
        <v>2207473</v>
      </c>
      <c r="S5"/>
    </row>
    <row r="6" spans="1:19">
      <c r="A6" s="96" t="s">
        <v>87</v>
      </c>
      <c r="B6" s="93"/>
      <c r="C6" s="93"/>
      <c r="D6" s="93"/>
      <c r="E6" s="93"/>
      <c r="F6" s="93"/>
      <c r="G6" s="93"/>
      <c r="H6" s="93"/>
      <c r="I6" s="93">
        <v>163840</v>
      </c>
      <c r="J6" s="93"/>
      <c r="K6" s="93"/>
      <c r="L6" s="93"/>
      <c r="M6" s="93"/>
      <c r="N6" s="93"/>
      <c r="O6" s="93"/>
      <c r="P6" s="93"/>
      <c r="Q6" s="93"/>
      <c r="R6" s="93">
        <v>163840</v>
      </c>
      <c r="S6"/>
    </row>
    <row r="7" spans="1:19">
      <c r="A7" s="96" t="s">
        <v>34</v>
      </c>
      <c r="B7" s="93"/>
      <c r="C7" s="93"/>
      <c r="D7" s="93"/>
      <c r="E7" s="93"/>
      <c r="F7" s="93"/>
      <c r="G7" s="93"/>
      <c r="H7" s="93"/>
      <c r="I7" s="93">
        <v>1200710</v>
      </c>
      <c r="J7" s="93"/>
      <c r="K7" s="93"/>
      <c r="L7" s="93"/>
      <c r="M7" s="93"/>
      <c r="N7" s="93"/>
      <c r="O7" s="93"/>
      <c r="P7" s="93"/>
      <c r="Q7" s="93"/>
      <c r="R7" s="93">
        <v>1200710</v>
      </c>
      <c r="S7"/>
    </row>
    <row r="8" spans="1:19">
      <c r="A8" s="96" t="s">
        <v>213</v>
      </c>
      <c r="B8" s="93"/>
      <c r="C8" s="93"/>
      <c r="D8" s="93"/>
      <c r="E8" s="93"/>
      <c r="F8" s="93"/>
      <c r="G8" s="93"/>
      <c r="H8" s="93"/>
      <c r="I8" s="93">
        <v>675539</v>
      </c>
      <c r="J8" s="93"/>
      <c r="K8" s="93"/>
      <c r="L8" s="93"/>
      <c r="M8" s="93"/>
      <c r="N8" s="93"/>
      <c r="O8" s="93"/>
      <c r="P8" s="93"/>
      <c r="Q8" s="93"/>
      <c r="R8" s="93">
        <v>675539</v>
      </c>
      <c r="S8"/>
    </row>
    <row r="9" spans="1:19">
      <c r="A9" s="96" t="s">
        <v>86</v>
      </c>
      <c r="B9" s="93"/>
      <c r="C9" s="93"/>
      <c r="D9" s="93"/>
      <c r="E9" s="93"/>
      <c r="F9" s="93"/>
      <c r="G9" s="93"/>
      <c r="H9" s="93"/>
      <c r="I9" s="93">
        <v>140000</v>
      </c>
      <c r="J9" s="93"/>
      <c r="K9" s="93"/>
      <c r="L9" s="93"/>
      <c r="M9" s="93"/>
      <c r="N9" s="93"/>
      <c r="O9" s="93"/>
      <c r="P9" s="93"/>
      <c r="Q9" s="93"/>
      <c r="R9" s="93">
        <v>140000</v>
      </c>
      <c r="S9"/>
    </row>
    <row r="10" spans="1:19">
      <c r="A10" s="96" t="s">
        <v>84</v>
      </c>
      <c r="B10" s="93">
        <v>27384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>
        <v>27384</v>
      </c>
      <c r="S10"/>
    </row>
    <row r="11" spans="1:19">
      <c r="A11" s="95" t="s">
        <v>444</v>
      </c>
      <c r="B11" s="93"/>
      <c r="C11" s="93">
        <v>858000</v>
      </c>
      <c r="D11" s="93"/>
      <c r="E11" s="93"/>
      <c r="F11" s="93"/>
      <c r="G11" s="93"/>
      <c r="H11" s="93">
        <v>271055</v>
      </c>
      <c r="I11" s="93">
        <v>69900</v>
      </c>
      <c r="J11" s="93"/>
      <c r="K11" s="93">
        <v>103000</v>
      </c>
      <c r="L11" s="93">
        <v>7000</v>
      </c>
      <c r="M11" s="93">
        <v>63785</v>
      </c>
      <c r="N11" s="93"/>
      <c r="O11" s="93">
        <v>2875000</v>
      </c>
      <c r="P11" s="93">
        <v>136300</v>
      </c>
      <c r="Q11" s="93"/>
      <c r="R11" s="93">
        <v>4384040</v>
      </c>
      <c r="S11"/>
    </row>
    <row r="12" spans="1:19">
      <c r="A12" s="96" t="s">
        <v>87</v>
      </c>
      <c r="B12" s="93"/>
      <c r="C12" s="93">
        <v>5000</v>
      </c>
      <c r="D12" s="93"/>
      <c r="E12" s="93"/>
      <c r="F12" s="93"/>
      <c r="G12" s="93"/>
      <c r="H12" s="93"/>
      <c r="I12" s="93">
        <v>23400</v>
      </c>
      <c r="J12" s="93"/>
      <c r="K12" s="93"/>
      <c r="L12" s="93"/>
      <c r="M12" s="93"/>
      <c r="N12" s="93"/>
      <c r="O12" s="93">
        <v>1275000</v>
      </c>
      <c r="P12" s="93">
        <v>127300</v>
      </c>
      <c r="Q12" s="93"/>
      <c r="R12" s="93">
        <v>1430700</v>
      </c>
      <c r="S12"/>
    </row>
    <row r="13" spans="1:19">
      <c r="A13" s="96" t="s">
        <v>34</v>
      </c>
      <c r="B13" s="93"/>
      <c r="C13" s="93">
        <v>150000</v>
      </c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>
        <v>1600000</v>
      </c>
      <c r="P13" s="93">
        <v>9000</v>
      </c>
      <c r="Q13" s="93"/>
      <c r="R13" s="93">
        <v>1759000</v>
      </c>
      <c r="S13"/>
    </row>
    <row r="14" spans="1:19">
      <c r="A14" s="96" t="s">
        <v>213</v>
      </c>
      <c r="B14" s="93"/>
      <c r="C14" s="93">
        <v>18000</v>
      </c>
      <c r="D14" s="93"/>
      <c r="E14" s="93"/>
      <c r="F14" s="93"/>
      <c r="G14" s="93"/>
      <c r="H14" s="93"/>
      <c r="I14" s="93">
        <v>5000</v>
      </c>
      <c r="J14" s="93"/>
      <c r="K14" s="93"/>
      <c r="L14" s="93"/>
      <c r="M14" s="93"/>
      <c r="N14" s="93"/>
      <c r="O14" s="93"/>
      <c r="P14" s="93"/>
      <c r="Q14" s="93"/>
      <c r="R14" s="93">
        <v>23000</v>
      </c>
      <c r="S14"/>
    </row>
    <row r="15" spans="1:19">
      <c r="A15" s="96" t="s">
        <v>86</v>
      </c>
      <c r="B15" s="93"/>
      <c r="C15" s="93">
        <v>30000</v>
      </c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>
        <v>30000</v>
      </c>
      <c r="S15"/>
    </row>
    <row r="16" spans="1:19">
      <c r="A16" s="96" t="s">
        <v>84</v>
      </c>
      <c r="B16" s="93"/>
      <c r="C16" s="93"/>
      <c r="D16" s="93"/>
      <c r="E16" s="93"/>
      <c r="F16" s="93"/>
      <c r="G16" s="93"/>
      <c r="H16" s="93">
        <v>271055</v>
      </c>
      <c r="I16" s="93">
        <v>30000</v>
      </c>
      <c r="J16" s="93"/>
      <c r="K16" s="93">
        <v>103000</v>
      </c>
      <c r="L16" s="93">
        <v>7000</v>
      </c>
      <c r="M16" s="93">
        <v>63785</v>
      </c>
      <c r="N16" s="93"/>
      <c r="O16" s="93"/>
      <c r="P16" s="93"/>
      <c r="Q16" s="93"/>
      <c r="R16" s="93">
        <v>474840</v>
      </c>
      <c r="S16"/>
    </row>
    <row r="17" spans="1:19">
      <c r="A17" s="96" t="s">
        <v>308</v>
      </c>
      <c r="B17" s="93"/>
      <c r="C17" s="93">
        <v>655000</v>
      </c>
      <c r="D17" s="93"/>
      <c r="E17" s="93"/>
      <c r="F17" s="93"/>
      <c r="G17" s="93"/>
      <c r="H17" s="93"/>
      <c r="I17" s="93">
        <v>6000</v>
      </c>
      <c r="J17" s="93"/>
      <c r="K17" s="93"/>
      <c r="L17" s="93"/>
      <c r="M17" s="93"/>
      <c r="N17" s="93"/>
      <c r="O17" s="93"/>
      <c r="P17" s="93"/>
      <c r="Q17" s="93"/>
      <c r="R17" s="93">
        <v>661000</v>
      </c>
      <c r="S17"/>
    </row>
    <row r="18" spans="1:19">
      <c r="A18" s="96" t="s">
        <v>323</v>
      </c>
      <c r="B18" s="93"/>
      <c r="C18" s="93"/>
      <c r="D18" s="93"/>
      <c r="E18" s="93"/>
      <c r="F18" s="93"/>
      <c r="G18" s="93"/>
      <c r="H18" s="93"/>
      <c r="I18" s="93">
        <v>5500</v>
      </c>
      <c r="J18" s="93"/>
      <c r="K18" s="93"/>
      <c r="L18" s="93"/>
      <c r="M18" s="93"/>
      <c r="N18" s="93"/>
      <c r="O18" s="93"/>
      <c r="P18" s="93"/>
      <c r="Q18" s="93"/>
      <c r="R18" s="93">
        <v>5500</v>
      </c>
      <c r="S18"/>
    </row>
    <row r="19" spans="1:19">
      <c r="A19" s="95" t="s">
        <v>445</v>
      </c>
      <c r="B19" s="93">
        <v>45279</v>
      </c>
      <c r="C19" s="93">
        <v>1110000</v>
      </c>
      <c r="D19" s="93">
        <v>100000</v>
      </c>
      <c r="E19" s="93">
        <v>65000</v>
      </c>
      <c r="F19" s="93">
        <v>121050</v>
      </c>
      <c r="G19" s="93">
        <v>146000</v>
      </c>
      <c r="H19" s="93"/>
      <c r="I19" s="93">
        <v>348000</v>
      </c>
      <c r="J19" s="93">
        <v>25400</v>
      </c>
      <c r="K19" s="93"/>
      <c r="L19" s="93"/>
      <c r="M19" s="93">
        <v>3800</v>
      </c>
      <c r="N19" s="93">
        <v>1732360</v>
      </c>
      <c r="O19" s="93"/>
      <c r="P19" s="93"/>
      <c r="Q19" s="93"/>
      <c r="R19" s="93">
        <v>3696889</v>
      </c>
      <c r="S19"/>
    </row>
    <row r="20" spans="1:19">
      <c r="A20" s="96" t="s">
        <v>87</v>
      </c>
      <c r="B20" s="93"/>
      <c r="C20" s="93"/>
      <c r="D20" s="93"/>
      <c r="E20" s="93"/>
      <c r="F20" s="93"/>
      <c r="G20" s="93"/>
      <c r="H20" s="93"/>
      <c r="I20" s="93">
        <v>113000</v>
      </c>
      <c r="J20" s="93"/>
      <c r="K20" s="93"/>
      <c r="L20" s="93"/>
      <c r="M20" s="93"/>
      <c r="N20" s="93">
        <v>500000</v>
      </c>
      <c r="O20" s="93"/>
      <c r="P20" s="93"/>
      <c r="Q20" s="93"/>
      <c r="R20" s="93">
        <v>613000</v>
      </c>
      <c r="S20"/>
    </row>
    <row r="21" spans="1:19">
      <c r="A21" s="96" t="s">
        <v>34</v>
      </c>
      <c r="B21" s="93"/>
      <c r="C21" s="93">
        <v>100000</v>
      </c>
      <c r="D21" s="93">
        <v>100000</v>
      </c>
      <c r="E21" s="93"/>
      <c r="F21" s="93">
        <v>121050</v>
      </c>
      <c r="G21" s="93">
        <v>146000</v>
      </c>
      <c r="H21" s="93"/>
      <c r="I21" s="93">
        <v>235000</v>
      </c>
      <c r="J21" s="93"/>
      <c r="K21" s="93"/>
      <c r="L21" s="93"/>
      <c r="M21" s="93"/>
      <c r="N21" s="93">
        <v>988735</v>
      </c>
      <c r="O21" s="93"/>
      <c r="P21" s="93"/>
      <c r="Q21" s="93"/>
      <c r="R21" s="93">
        <v>1690785</v>
      </c>
      <c r="S21"/>
    </row>
    <row r="22" spans="1:19">
      <c r="A22" s="96" t="s">
        <v>213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>
        <v>51000</v>
      </c>
      <c r="O22" s="93"/>
      <c r="P22" s="93"/>
      <c r="Q22" s="93"/>
      <c r="R22" s="93">
        <v>51000</v>
      </c>
      <c r="S22"/>
    </row>
    <row r="23" spans="1:19">
      <c r="A23" s="96" t="s">
        <v>86</v>
      </c>
      <c r="B23" s="93"/>
      <c r="C23" s="93">
        <v>1010000</v>
      </c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>
        <v>59000</v>
      </c>
      <c r="O23" s="93"/>
      <c r="P23" s="93"/>
      <c r="Q23" s="93"/>
      <c r="R23" s="93">
        <v>1069000</v>
      </c>
      <c r="S23"/>
    </row>
    <row r="24" spans="1:19">
      <c r="A24" s="96" t="s">
        <v>84</v>
      </c>
      <c r="B24" s="93">
        <v>45279</v>
      </c>
      <c r="C24" s="93"/>
      <c r="D24" s="93"/>
      <c r="E24" s="93">
        <v>65000</v>
      </c>
      <c r="F24" s="93"/>
      <c r="G24" s="93"/>
      <c r="H24" s="93"/>
      <c r="I24" s="93"/>
      <c r="J24" s="93">
        <v>25400</v>
      </c>
      <c r="K24" s="93"/>
      <c r="L24" s="93"/>
      <c r="M24" s="93">
        <v>3800</v>
      </c>
      <c r="N24" s="93">
        <v>1500</v>
      </c>
      <c r="O24" s="93"/>
      <c r="P24" s="93"/>
      <c r="Q24" s="93"/>
      <c r="R24" s="93">
        <v>140979</v>
      </c>
      <c r="S24"/>
    </row>
    <row r="25" spans="1:19">
      <c r="A25" s="96" t="s">
        <v>308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>
        <v>132125</v>
      </c>
      <c r="O25" s="93"/>
      <c r="P25" s="93"/>
      <c r="Q25" s="93"/>
      <c r="R25" s="93">
        <v>132125</v>
      </c>
      <c r="S25"/>
    </row>
    <row r="26" spans="1:19" hidden="1">
      <c r="A26" s="96" t="s">
        <v>471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/>
    </row>
    <row r="27" spans="1:19">
      <c r="A27" s="95" t="s">
        <v>446</v>
      </c>
      <c r="B27" s="93">
        <v>38609</v>
      </c>
      <c r="C27" s="93"/>
      <c r="D27" s="93"/>
      <c r="E27" s="93"/>
      <c r="F27" s="93"/>
      <c r="G27" s="93">
        <v>1200000</v>
      </c>
      <c r="H27" s="93"/>
      <c r="I27" s="93">
        <v>3724094</v>
      </c>
      <c r="J27" s="93">
        <v>500000</v>
      </c>
      <c r="K27" s="93"/>
      <c r="L27" s="93">
        <v>519000</v>
      </c>
      <c r="M27" s="93"/>
      <c r="N27" s="93"/>
      <c r="O27" s="93"/>
      <c r="P27" s="93"/>
      <c r="Q27" s="93"/>
      <c r="R27" s="93">
        <v>5981703</v>
      </c>
      <c r="S27"/>
    </row>
    <row r="28" spans="1:19">
      <c r="A28" s="96" t="s">
        <v>87</v>
      </c>
      <c r="B28" s="93"/>
      <c r="C28" s="93"/>
      <c r="D28" s="93"/>
      <c r="E28" s="93"/>
      <c r="F28" s="93"/>
      <c r="G28" s="93"/>
      <c r="H28" s="93"/>
      <c r="I28" s="93">
        <v>623963</v>
      </c>
      <c r="J28" s="93"/>
      <c r="K28" s="93"/>
      <c r="L28" s="93"/>
      <c r="M28" s="93"/>
      <c r="N28" s="93"/>
      <c r="O28" s="93"/>
      <c r="P28" s="93"/>
      <c r="Q28" s="93"/>
      <c r="R28" s="93">
        <v>623963</v>
      </c>
      <c r="S28"/>
    </row>
    <row r="29" spans="1:19">
      <c r="A29" s="96" t="s">
        <v>34</v>
      </c>
      <c r="B29" s="93"/>
      <c r="C29" s="93"/>
      <c r="D29" s="93"/>
      <c r="E29" s="93"/>
      <c r="F29" s="93"/>
      <c r="G29" s="93">
        <v>1200000</v>
      </c>
      <c r="H29" s="93"/>
      <c r="I29" s="93">
        <v>1452229</v>
      </c>
      <c r="J29" s="93"/>
      <c r="K29" s="93"/>
      <c r="L29" s="93"/>
      <c r="M29" s="93"/>
      <c r="N29" s="93"/>
      <c r="O29" s="93"/>
      <c r="P29" s="93"/>
      <c r="Q29" s="93"/>
      <c r="R29" s="93">
        <v>2652229</v>
      </c>
      <c r="S29"/>
    </row>
    <row r="30" spans="1:19">
      <c r="A30" s="96" t="s">
        <v>213</v>
      </c>
      <c r="B30" s="93"/>
      <c r="C30" s="93"/>
      <c r="D30" s="93"/>
      <c r="E30" s="93"/>
      <c r="F30" s="93"/>
      <c r="G30" s="93"/>
      <c r="H30" s="93"/>
      <c r="I30" s="93">
        <v>1575062</v>
      </c>
      <c r="J30" s="93"/>
      <c r="K30" s="93"/>
      <c r="L30" s="93"/>
      <c r="M30" s="93"/>
      <c r="N30" s="93"/>
      <c r="O30" s="93"/>
      <c r="P30" s="93"/>
      <c r="Q30" s="93"/>
      <c r="R30" s="93">
        <v>1575062</v>
      </c>
      <c r="S30"/>
    </row>
    <row r="31" spans="1:19">
      <c r="A31" s="96" t="s">
        <v>86</v>
      </c>
      <c r="B31" s="93"/>
      <c r="C31" s="93"/>
      <c r="D31" s="93"/>
      <c r="E31" s="93"/>
      <c r="F31" s="93"/>
      <c r="G31" s="93"/>
      <c r="H31" s="93"/>
      <c r="I31" s="93">
        <v>72840</v>
      </c>
      <c r="J31" s="93"/>
      <c r="K31" s="93"/>
      <c r="L31" s="93"/>
      <c r="M31" s="93"/>
      <c r="N31" s="93"/>
      <c r="O31" s="93"/>
      <c r="P31" s="93"/>
      <c r="Q31" s="93"/>
      <c r="R31" s="93">
        <v>72840</v>
      </c>
      <c r="S31"/>
    </row>
    <row r="32" spans="1:19">
      <c r="A32" s="96" t="s">
        <v>84</v>
      </c>
      <c r="B32" s="93">
        <v>38609</v>
      </c>
      <c r="C32" s="93"/>
      <c r="D32" s="93"/>
      <c r="E32" s="93"/>
      <c r="F32" s="93"/>
      <c r="G32" s="93"/>
      <c r="H32" s="93"/>
      <c r="I32" s="93"/>
      <c r="J32" s="93">
        <v>500000</v>
      </c>
      <c r="K32" s="93"/>
      <c r="L32" s="93">
        <v>519000</v>
      </c>
      <c r="M32" s="93"/>
      <c r="N32" s="93"/>
      <c r="O32" s="93"/>
      <c r="P32" s="93"/>
      <c r="Q32" s="93"/>
      <c r="R32" s="93">
        <v>1057609</v>
      </c>
      <c r="S32"/>
    </row>
    <row r="33" spans="1:19" hidden="1">
      <c r="A33" s="96" t="s">
        <v>471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/>
    </row>
    <row r="34" spans="1:19">
      <c r="A34" s="95" t="s">
        <v>472</v>
      </c>
      <c r="B34" s="93">
        <v>111272</v>
      </c>
      <c r="C34" s="93">
        <v>1968000</v>
      </c>
      <c r="D34" s="93">
        <v>100000</v>
      </c>
      <c r="E34" s="93">
        <v>65000</v>
      </c>
      <c r="F34" s="93">
        <v>121050</v>
      </c>
      <c r="G34" s="93">
        <v>1346000</v>
      </c>
      <c r="H34" s="93">
        <v>271055</v>
      </c>
      <c r="I34" s="93">
        <v>6322083</v>
      </c>
      <c r="J34" s="93">
        <v>525400</v>
      </c>
      <c r="K34" s="93">
        <v>103000</v>
      </c>
      <c r="L34" s="93">
        <v>526000</v>
      </c>
      <c r="M34" s="93">
        <v>67585</v>
      </c>
      <c r="N34" s="93">
        <v>1732360</v>
      </c>
      <c r="O34" s="93">
        <v>2875000</v>
      </c>
      <c r="P34" s="93">
        <v>136300</v>
      </c>
      <c r="Q34" s="93"/>
      <c r="R34" s="93">
        <v>16270105</v>
      </c>
      <c r="S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70"/>
  <sheetViews>
    <sheetView workbookViewId="0">
      <selection activeCell="J3" sqref="J3"/>
    </sheetView>
  </sheetViews>
  <sheetFormatPr baseColWidth="10" defaultRowHeight="14.25"/>
  <cols>
    <col min="3" max="5" width="13" customWidth="1"/>
    <col min="14" max="14" width="13" customWidth="1"/>
  </cols>
  <sheetData>
    <row r="1" spans="1:1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16.5">
      <c r="A3" s="33" t="s">
        <v>476</v>
      </c>
      <c r="B3" s="33"/>
      <c r="C3" s="33"/>
      <c r="D3" s="33"/>
      <c r="E3" s="33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ht="18">
      <c r="A4" s="35" t="s">
        <v>477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ht="16.5">
      <c r="A5" s="36"/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7"/>
      <c r="N5" s="37"/>
      <c r="O5" s="37"/>
    </row>
    <row r="6" spans="1:15" ht="15.75">
      <c r="A6" s="39" t="s">
        <v>478</v>
      </c>
      <c r="B6" s="40" t="s">
        <v>479</v>
      </c>
      <c r="C6" s="41" t="s">
        <v>480</v>
      </c>
      <c r="D6" s="91" t="s">
        <v>515</v>
      </c>
      <c r="E6" s="92"/>
      <c r="F6" s="42" t="s">
        <v>481</v>
      </c>
      <c r="G6" s="43"/>
      <c r="H6" s="43"/>
      <c r="I6" s="43"/>
      <c r="J6" s="43"/>
      <c r="K6" s="43"/>
      <c r="L6" s="90"/>
      <c r="M6" s="44" t="s">
        <v>482</v>
      </c>
      <c r="N6" s="45" t="s">
        <v>483</v>
      </c>
      <c r="O6" s="46" t="s">
        <v>484</v>
      </c>
    </row>
    <row r="7" spans="1:15" ht="16.5">
      <c r="A7" s="47"/>
      <c r="B7" s="48"/>
      <c r="C7" s="49"/>
      <c r="D7" s="86" t="s">
        <v>514</v>
      </c>
      <c r="E7" s="86" t="s">
        <v>446</v>
      </c>
      <c r="F7" s="50" t="s">
        <v>173</v>
      </c>
      <c r="G7" s="51" t="s">
        <v>44</v>
      </c>
      <c r="H7" s="51" t="s">
        <v>37</v>
      </c>
      <c r="I7" s="51" t="s">
        <v>485</v>
      </c>
      <c r="J7" s="51" t="s">
        <v>17</v>
      </c>
      <c r="K7" s="89" t="s">
        <v>486</v>
      </c>
      <c r="L7" s="89" t="s">
        <v>487</v>
      </c>
      <c r="M7" s="52"/>
      <c r="N7" s="53"/>
      <c r="O7" s="54"/>
    </row>
    <row r="8" spans="1:15" ht="16.5">
      <c r="A8" s="55"/>
      <c r="B8" s="56" t="s">
        <v>488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8"/>
      <c r="O8" s="59"/>
    </row>
    <row r="9" spans="1:15" ht="16.5">
      <c r="A9" s="60" t="s">
        <v>489</v>
      </c>
      <c r="B9" s="61" t="s">
        <v>70</v>
      </c>
      <c r="C9" s="62">
        <v>151830</v>
      </c>
      <c r="D9" s="87"/>
      <c r="E9" s="87"/>
      <c r="F9" s="63"/>
      <c r="G9" s="64">
        <v>417200</v>
      </c>
      <c r="H9" s="64">
        <v>10000</v>
      </c>
      <c r="I9" s="64"/>
      <c r="J9" s="64"/>
      <c r="K9" s="64"/>
      <c r="L9" s="64"/>
      <c r="M9" s="64"/>
      <c r="N9" s="88">
        <v>380855</v>
      </c>
      <c r="O9" s="66">
        <f>SUM(C9:L9)-(M9+N9)</f>
        <v>198175</v>
      </c>
    </row>
    <row r="10" spans="1:15" ht="16.5">
      <c r="A10" s="60" t="s">
        <v>489</v>
      </c>
      <c r="B10" s="61" t="s">
        <v>17</v>
      </c>
      <c r="C10" s="62">
        <v>306800</v>
      </c>
      <c r="D10" s="87"/>
      <c r="E10" s="87"/>
      <c r="F10" s="63"/>
      <c r="G10" s="64">
        <f>915000+150000</f>
        <v>1065000</v>
      </c>
      <c r="H10" s="64">
        <v>100000</v>
      </c>
      <c r="I10" s="64">
        <v>135000</v>
      </c>
      <c r="J10" s="64"/>
      <c r="K10" s="64"/>
      <c r="L10" s="64"/>
      <c r="M10" s="64">
        <v>380000</v>
      </c>
      <c r="N10" s="88">
        <v>1125100</v>
      </c>
      <c r="O10" s="66">
        <f>SUM(C10:L10)-(M10+N10)</f>
        <v>101700</v>
      </c>
    </row>
    <row r="11" spans="1:15" ht="16.5">
      <c r="A11" s="60" t="s">
        <v>489</v>
      </c>
      <c r="B11" s="61" t="s">
        <v>106</v>
      </c>
      <c r="C11" s="62">
        <v>5000</v>
      </c>
      <c r="D11" s="87"/>
      <c r="E11" s="87"/>
      <c r="F11" s="63"/>
      <c r="G11" s="64">
        <v>645850</v>
      </c>
      <c r="H11" s="64">
        <v>20000</v>
      </c>
      <c r="I11" s="64"/>
      <c r="J11" s="64"/>
      <c r="K11" s="64"/>
      <c r="L11" s="64"/>
      <c r="M11" s="64"/>
      <c r="N11" s="88">
        <v>539800</v>
      </c>
      <c r="O11" s="66">
        <f>SUM(C11:L11)-(M11+N11)</f>
        <v>131050</v>
      </c>
    </row>
    <row r="12" spans="1:15" ht="16.5">
      <c r="A12" s="60" t="s">
        <v>489</v>
      </c>
      <c r="B12" s="61" t="s">
        <v>490</v>
      </c>
      <c r="C12" s="62">
        <v>44500</v>
      </c>
      <c r="D12" s="87"/>
      <c r="E12" s="87"/>
      <c r="F12" s="63"/>
      <c r="G12" s="64"/>
      <c r="H12" s="64"/>
      <c r="I12" s="64"/>
      <c r="J12" s="64"/>
      <c r="K12" s="64"/>
      <c r="L12" s="64"/>
      <c r="M12" s="64"/>
      <c r="N12" s="66"/>
      <c r="O12" s="66">
        <f>SUM(C12:L12)-(M12+N12)</f>
        <v>44500</v>
      </c>
    </row>
    <row r="13" spans="1:15" ht="16.5">
      <c r="A13" s="60" t="s">
        <v>489</v>
      </c>
      <c r="B13" s="67" t="s">
        <v>491</v>
      </c>
      <c r="C13" s="62">
        <v>6575</v>
      </c>
      <c r="D13" s="87"/>
      <c r="E13" s="87"/>
      <c r="F13" s="63"/>
      <c r="G13" s="64"/>
      <c r="H13" s="64"/>
      <c r="I13" s="64"/>
      <c r="J13" s="64"/>
      <c r="K13" s="64"/>
      <c r="L13" s="64"/>
      <c r="M13" s="68"/>
      <c r="N13" s="66"/>
      <c r="O13" s="66">
        <f>SUM(C13:L13)-(M13+N13)</f>
        <v>6575</v>
      </c>
    </row>
    <row r="14" spans="1:15" ht="16.5">
      <c r="A14" s="60" t="s">
        <v>489</v>
      </c>
      <c r="B14" s="67" t="s">
        <v>487</v>
      </c>
      <c r="C14" s="62">
        <v>139700</v>
      </c>
      <c r="D14" s="87"/>
      <c r="E14" s="87"/>
      <c r="F14" s="63"/>
      <c r="G14" s="64">
        <v>549000</v>
      </c>
      <c r="H14" s="64"/>
      <c r="I14" s="64"/>
      <c r="J14" s="64"/>
      <c r="K14" s="64"/>
      <c r="L14" s="64"/>
      <c r="M14" s="68">
        <v>70000</v>
      </c>
      <c r="N14" s="88">
        <v>474500</v>
      </c>
      <c r="O14" s="66">
        <f>SUM(C14:L14)-(M14+N14)</f>
        <v>144200</v>
      </c>
    </row>
    <row r="15" spans="1:15" ht="16.5">
      <c r="A15" s="60" t="s">
        <v>489</v>
      </c>
      <c r="B15" s="67" t="s">
        <v>54</v>
      </c>
      <c r="C15" s="62">
        <v>-22730</v>
      </c>
      <c r="D15" s="87"/>
      <c r="E15" s="87"/>
      <c r="F15" s="63"/>
      <c r="G15" s="64">
        <v>185000</v>
      </c>
      <c r="H15" s="64"/>
      <c r="I15" s="64"/>
      <c r="J15" s="64">
        <v>150000</v>
      </c>
      <c r="K15" s="64"/>
      <c r="L15" s="64"/>
      <c r="M15" s="68"/>
      <c r="N15" s="88">
        <v>347460</v>
      </c>
      <c r="O15" s="66">
        <f>SUM(C15:L15)-(M15+N15)</f>
        <v>-35190</v>
      </c>
    </row>
    <row r="16" spans="1:15" ht="16.5">
      <c r="A16" s="60" t="s">
        <v>489</v>
      </c>
      <c r="B16" s="67" t="s">
        <v>120</v>
      </c>
      <c r="C16" s="62">
        <v>63675</v>
      </c>
      <c r="D16" s="87"/>
      <c r="E16" s="87"/>
      <c r="F16" s="63"/>
      <c r="G16" s="64">
        <v>220000</v>
      </c>
      <c r="H16" s="64"/>
      <c r="I16" s="64"/>
      <c r="J16" s="64"/>
      <c r="K16" s="64"/>
      <c r="L16" s="64"/>
      <c r="M16" s="68"/>
      <c r="N16" s="88">
        <v>2000</v>
      </c>
      <c r="O16" s="66">
        <f>SUM(C16:L16)-(M16+N16)</f>
        <v>281675</v>
      </c>
    </row>
    <row r="17" spans="1:15" ht="16.5">
      <c r="A17" s="60" t="s">
        <v>489</v>
      </c>
      <c r="B17" s="67" t="s">
        <v>492</v>
      </c>
      <c r="C17" s="62">
        <v>5172</v>
      </c>
      <c r="D17" s="87"/>
      <c r="E17" s="87"/>
      <c r="F17" s="63"/>
      <c r="G17" s="64"/>
      <c r="H17" s="64"/>
      <c r="I17" s="64"/>
      <c r="J17" s="64"/>
      <c r="K17" s="64"/>
      <c r="L17" s="64"/>
      <c r="M17" s="68"/>
      <c r="N17" s="66"/>
      <c r="O17" s="66">
        <f>SUM(C17:L17)-(M17+N17)</f>
        <v>5172</v>
      </c>
    </row>
    <row r="18" spans="1:15" ht="16.5">
      <c r="A18" s="60" t="s">
        <v>489</v>
      </c>
      <c r="B18" s="67" t="s">
        <v>493</v>
      </c>
      <c r="C18" s="62">
        <v>1600</v>
      </c>
      <c r="D18" s="87"/>
      <c r="E18" s="87"/>
      <c r="F18" s="63"/>
      <c r="G18" s="64"/>
      <c r="H18" s="64"/>
      <c r="I18" s="64"/>
      <c r="J18" s="64"/>
      <c r="K18" s="64"/>
      <c r="L18" s="64"/>
      <c r="M18" s="68"/>
      <c r="N18" s="66"/>
      <c r="O18" s="66">
        <f>SUM(C18:L18)-(M18+N18)</f>
        <v>1600</v>
      </c>
    </row>
    <row r="19" spans="1:15" ht="16.5">
      <c r="A19" s="60" t="s">
        <v>489</v>
      </c>
      <c r="B19" s="69" t="s">
        <v>494</v>
      </c>
      <c r="C19" s="62">
        <v>9095</v>
      </c>
      <c r="D19" s="87"/>
      <c r="E19" s="87"/>
      <c r="F19" s="63"/>
      <c r="G19" s="64">
        <v>65000</v>
      </c>
      <c r="H19" s="64">
        <v>5000</v>
      </c>
      <c r="I19" s="64"/>
      <c r="J19" s="64"/>
      <c r="K19" s="64"/>
      <c r="L19" s="64"/>
      <c r="M19" s="70"/>
      <c r="N19" s="88">
        <v>62000</v>
      </c>
      <c r="O19" s="66">
        <f>SUM(C19:L19)-(M19+N19)</f>
        <v>17095</v>
      </c>
    </row>
    <row r="20" spans="1:15" ht="16.5">
      <c r="A20" s="60" t="s">
        <v>489</v>
      </c>
      <c r="B20" s="69" t="s">
        <v>495</v>
      </c>
      <c r="C20" s="62">
        <v>-16000</v>
      </c>
      <c r="D20" s="87"/>
      <c r="E20" s="87"/>
      <c r="F20" s="63"/>
      <c r="G20" s="64"/>
      <c r="H20" s="64"/>
      <c r="I20" s="64"/>
      <c r="J20" s="64"/>
      <c r="K20" s="64"/>
      <c r="L20" s="64"/>
      <c r="M20" s="70"/>
      <c r="N20" s="65"/>
      <c r="O20" s="66">
        <f>SUM(C20:L20)-(M20+N20)</f>
        <v>-16000</v>
      </c>
    </row>
    <row r="21" spans="1:15" ht="16.5">
      <c r="A21" s="60" t="s">
        <v>489</v>
      </c>
      <c r="B21" s="69" t="s">
        <v>496</v>
      </c>
      <c r="C21" s="62">
        <v>41500</v>
      </c>
      <c r="D21" s="87"/>
      <c r="E21" s="87"/>
      <c r="F21" s="63"/>
      <c r="G21" s="64"/>
      <c r="H21" s="64"/>
      <c r="I21" s="64"/>
      <c r="J21" s="64"/>
      <c r="K21" s="64"/>
      <c r="L21" s="64"/>
      <c r="M21" s="71"/>
      <c r="N21" s="66"/>
      <c r="O21" s="66">
        <f>SUM(C21:L21)-(M21+N21)</f>
        <v>41500</v>
      </c>
    </row>
    <row r="22" spans="1:15" ht="16.5">
      <c r="A22" s="60" t="s">
        <v>489</v>
      </c>
      <c r="B22" s="69" t="s">
        <v>497</v>
      </c>
      <c r="C22" s="62">
        <v>23700</v>
      </c>
      <c r="D22" s="87"/>
      <c r="E22" s="87"/>
      <c r="F22" s="63"/>
      <c r="G22" s="64"/>
      <c r="H22" s="64"/>
      <c r="I22" s="64"/>
      <c r="J22" s="64"/>
      <c r="K22" s="64"/>
      <c r="L22" s="64"/>
      <c r="M22" s="71"/>
      <c r="N22" s="66"/>
      <c r="O22" s="66">
        <f>SUM(C22:L22)-(M22+N22)</f>
        <v>23700</v>
      </c>
    </row>
    <row r="23" spans="1:15" ht="16.5">
      <c r="A23" s="60" t="s">
        <v>489</v>
      </c>
      <c r="B23" s="69" t="s">
        <v>498</v>
      </c>
      <c r="C23" s="62">
        <v>41104</v>
      </c>
      <c r="D23" s="87"/>
      <c r="E23" s="87"/>
      <c r="F23" s="63"/>
      <c r="G23" s="64">
        <v>750000</v>
      </c>
      <c r="H23" s="64">
        <v>180000</v>
      </c>
      <c r="I23" s="64"/>
      <c r="J23" s="64">
        <v>210000</v>
      </c>
      <c r="K23" s="64"/>
      <c r="L23" s="64"/>
      <c r="M23" s="71">
        <v>475000</v>
      </c>
      <c r="N23" s="88">
        <v>668850</v>
      </c>
      <c r="O23" s="66">
        <f>SUM(C23:L23)-(M23+N23)</f>
        <v>37254</v>
      </c>
    </row>
    <row r="24" spans="1:15" ht="16.5">
      <c r="A24" s="60" t="s">
        <v>489</v>
      </c>
      <c r="B24" s="69" t="s">
        <v>499</v>
      </c>
      <c r="C24" s="62">
        <v>34600</v>
      </c>
      <c r="D24" s="87"/>
      <c r="E24" s="87"/>
      <c r="F24" s="63"/>
      <c r="G24" s="64"/>
      <c r="H24" s="64"/>
      <c r="I24" s="64"/>
      <c r="J24" s="64"/>
      <c r="K24" s="64"/>
      <c r="L24" s="64"/>
      <c r="M24" s="71"/>
      <c r="N24" s="66"/>
      <c r="O24" s="66">
        <f>SUM(C24:L24)-(M24+N24)</f>
        <v>34600</v>
      </c>
    </row>
    <row r="25" spans="1:15" ht="16.5">
      <c r="A25" s="60" t="s">
        <v>489</v>
      </c>
      <c r="B25" s="69" t="s">
        <v>88</v>
      </c>
      <c r="C25" s="62">
        <v>198000</v>
      </c>
      <c r="D25" s="87"/>
      <c r="E25" s="87"/>
      <c r="F25" s="63"/>
      <c r="G25" s="64">
        <v>884800</v>
      </c>
      <c r="H25" s="64"/>
      <c r="I25" s="64"/>
      <c r="J25" s="64"/>
      <c r="K25" s="64"/>
      <c r="L25" s="64"/>
      <c r="M25" s="71">
        <v>70000</v>
      </c>
      <c r="N25" s="88">
        <v>793600</v>
      </c>
      <c r="O25" s="66">
        <f>SUM(C25:L25)-(M25+N25)</f>
        <v>219200</v>
      </c>
    </row>
    <row r="26" spans="1:15" ht="16.5">
      <c r="A26" s="60" t="s">
        <v>489</v>
      </c>
      <c r="B26" s="69" t="s">
        <v>500</v>
      </c>
      <c r="C26" s="62">
        <v>249769</v>
      </c>
      <c r="D26" s="87"/>
      <c r="E26" s="87"/>
      <c r="F26" s="63"/>
      <c r="G26" s="64"/>
      <c r="H26" s="64"/>
      <c r="I26" s="64"/>
      <c r="J26" s="64"/>
      <c r="K26" s="64"/>
      <c r="L26" s="64"/>
      <c r="M26" s="71"/>
      <c r="N26" s="66"/>
      <c r="O26" s="66">
        <f>SUM(C26:L26)-(M26+N26)</f>
        <v>249769</v>
      </c>
    </row>
    <row r="27" spans="1:15" ht="16.5">
      <c r="A27" s="60" t="s">
        <v>489</v>
      </c>
      <c r="B27" s="69" t="s">
        <v>501</v>
      </c>
      <c r="C27" s="62">
        <v>233614</v>
      </c>
      <c r="D27" s="87"/>
      <c r="E27" s="87"/>
      <c r="F27" s="63"/>
      <c r="G27" s="64"/>
      <c r="H27" s="64"/>
      <c r="I27" s="64"/>
      <c r="J27" s="64"/>
      <c r="K27" s="64"/>
      <c r="L27" s="64"/>
      <c r="M27" s="71"/>
      <c r="N27" s="66"/>
      <c r="O27" s="66">
        <f>SUM(C27:L27)-(M27+N27)</f>
        <v>233614</v>
      </c>
    </row>
    <row r="28" spans="1:15" ht="16.5">
      <c r="A28" s="60" t="s">
        <v>489</v>
      </c>
      <c r="B28" s="69" t="s">
        <v>502</v>
      </c>
      <c r="C28" s="62">
        <v>-7907</v>
      </c>
      <c r="D28" s="87"/>
      <c r="E28" s="87"/>
      <c r="F28" s="63"/>
      <c r="G28" s="64">
        <v>260000</v>
      </c>
      <c r="H28" s="64">
        <v>10000</v>
      </c>
      <c r="I28" s="64"/>
      <c r="J28" s="64"/>
      <c r="K28" s="64"/>
      <c r="L28" s="64"/>
      <c r="M28" s="71"/>
      <c r="N28" s="88">
        <v>263500</v>
      </c>
      <c r="O28" s="66">
        <f>SUM(C28:L28)-(M28+N28)</f>
        <v>-1407</v>
      </c>
    </row>
    <row r="29" spans="1:15" ht="16.5">
      <c r="A29" s="60" t="s">
        <v>489</v>
      </c>
      <c r="B29" s="69" t="s">
        <v>503</v>
      </c>
      <c r="C29" s="62">
        <v>166195</v>
      </c>
      <c r="D29" s="87"/>
      <c r="E29" s="87"/>
      <c r="F29" s="63"/>
      <c r="G29" s="64"/>
      <c r="H29" s="64">
        <v>61800</v>
      </c>
      <c r="I29" s="64">
        <v>135000</v>
      </c>
      <c r="J29" s="64"/>
      <c r="K29" s="64"/>
      <c r="L29" s="64"/>
      <c r="M29" s="71"/>
      <c r="N29" s="88">
        <v>337000</v>
      </c>
      <c r="O29" s="66">
        <f>SUM(C29:L29)-(M29+N29)</f>
        <v>25995</v>
      </c>
    </row>
    <row r="30" spans="1:15" ht="16.5">
      <c r="A30" s="60" t="s">
        <v>489</v>
      </c>
      <c r="B30" s="72" t="s">
        <v>39</v>
      </c>
      <c r="C30" s="62">
        <v>134075</v>
      </c>
      <c r="D30" s="87"/>
      <c r="E30" s="87"/>
      <c r="F30" s="63"/>
      <c r="G30" s="64">
        <v>283600</v>
      </c>
      <c r="H30" s="64">
        <v>10000</v>
      </c>
      <c r="I30" s="64">
        <v>135000</v>
      </c>
      <c r="J30" s="64"/>
      <c r="K30" s="64"/>
      <c r="L30" s="64"/>
      <c r="M30" s="71"/>
      <c r="N30" s="88">
        <v>395600</v>
      </c>
      <c r="O30" s="66">
        <f>SUM(C30:L30)-(M30+N30)</f>
        <v>167075</v>
      </c>
    </row>
    <row r="31" spans="1:15" ht="16.5">
      <c r="A31" s="60" t="s">
        <v>489</v>
      </c>
      <c r="B31" s="72" t="s">
        <v>504</v>
      </c>
      <c r="C31" s="62"/>
      <c r="D31" s="87"/>
      <c r="E31" s="87"/>
      <c r="F31" s="63"/>
      <c r="G31" s="64">
        <v>228300</v>
      </c>
      <c r="H31" s="64">
        <v>10000</v>
      </c>
      <c r="I31" s="64"/>
      <c r="J31" s="64"/>
      <c r="K31" s="64"/>
      <c r="L31" s="64"/>
      <c r="M31" s="71"/>
      <c r="N31" s="88">
        <v>73000</v>
      </c>
      <c r="O31" s="66">
        <f>SUM(C31:L31)-(M31+N31)</f>
        <v>165300</v>
      </c>
    </row>
    <row r="32" spans="1:15" ht="16.5">
      <c r="A32" s="60" t="s">
        <v>489</v>
      </c>
      <c r="B32" s="72" t="s">
        <v>505</v>
      </c>
      <c r="C32" s="62">
        <v>2049463</v>
      </c>
      <c r="D32" s="87"/>
      <c r="E32" s="87"/>
      <c r="F32" s="63"/>
      <c r="G32" s="64">
        <v>473000</v>
      </c>
      <c r="H32" s="64"/>
      <c r="I32" s="64"/>
      <c r="J32" s="64">
        <v>10000</v>
      </c>
      <c r="K32" s="64"/>
      <c r="L32" s="64">
        <v>70000</v>
      </c>
      <c r="M32" s="64">
        <v>2366800</v>
      </c>
      <c r="N32" s="88">
        <v>114250</v>
      </c>
      <c r="O32" s="66">
        <f>SUM(C32:L32)-(M32+N32)</f>
        <v>121413</v>
      </c>
    </row>
    <row r="33" spans="1:15" ht="16.5">
      <c r="A33" s="60" t="s">
        <v>489</v>
      </c>
      <c r="B33" s="72" t="s">
        <v>519</v>
      </c>
      <c r="C33" s="62">
        <v>1581181</v>
      </c>
      <c r="D33" s="87"/>
      <c r="E33" s="87"/>
      <c r="F33" s="63"/>
      <c r="G33" s="64"/>
      <c r="H33" s="64"/>
      <c r="I33" s="64"/>
      <c r="J33" s="64"/>
      <c r="K33" s="64"/>
      <c r="L33" s="64"/>
      <c r="M33" s="64"/>
      <c r="N33" s="65"/>
      <c r="O33" s="66">
        <f>SUM(C33:L33)-(M33+N33)</f>
        <v>1581181</v>
      </c>
    </row>
    <row r="34" spans="1:15" ht="16.5">
      <c r="A34" s="60" t="s">
        <v>489</v>
      </c>
      <c r="B34" s="69" t="s">
        <v>506</v>
      </c>
      <c r="C34" s="62">
        <v>29274</v>
      </c>
      <c r="D34" s="87"/>
      <c r="E34" s="87"/>
      <c r="F34" s="63"/>
      <c r="G34" s="64"/>
      <c r="H34" s="64"/>
      <c r="I34" s="64"/>
      <c r="J34" s="64"/>
      <c r="K34" s="73"/>
      <c r="L34" s="73"/>
      <c r="M34" s="71"/>
      <c r="N34" s="74"/>
      <c r="O34" s="66">
        <f>SUM(C34:L34)-(M34+N34)</f>
        <v>29274</v>
      </c>
    </row>
    <row r="35" spans="1:15" ht="16.5">
      <c r="A35" s="60" t="s">
        <v>489</v>
      </c>
      <c r="B35" s="69" t="s">
        <v>507</v>
      </c>
      <c r="C35" s="62">
        <v>176139</v>
      </c>
      <c r="D35" s="87"/>
      <c r="E35" s="87"/>
      <c r="F35" s="63"/>
      <c r="G35" s="64"/>
      <c r="H35" s="64"/>
      <c r="I35" s="64"/>
      <c r="J35" s="64"/>
      <c r="K35" s="64"/>
      <c r="L35" s="64"/>
      <c r="M35" s="71"/>
      <c r="N35" s="88">
        <v>14000</v>
      </c>
      <c r="O35" s="66">
        <f>SUM(C35:L35)-(M35+N35)</f>
        <v>162139</v>
      </c>
    </row>
    <row r="36" spans="1:15" ht="16.5">
      <c r="A36" s="60" t="s">
        <v>489</v>
      </c>
      <c r="B36" s="69" t="s">
        <v>44</v>
      </c>
      <c r="C36" s="62">
        <v>64000</v>
      </c>
      <c r="D36" s="87"/>
      <c r="E36" s="87"/>
      <c r="F36" s="63">
        <v>5500000</v>
      </c>
      <c r="G36" s="64"/>
      <c r="H36" s="64">
        <f>1770000+180000</f>
        <v>1950000</v>
      </c>
      <c r="I36" s="64">
        <v>70000</v>
      </c>
      <c r="J36" s="64">
        <v>30000</v>
      </c>
      <c r="K36" s="64">
        <v>70000</v>
      </c>
      <c r="L36" s="64"/>
      <c r="M36" s="71">
        <v>6036750</v>
      </c>
      <c r="N36" s="88">
        <v>937135</v>
      </c>
      <c r="O36" s="66">
        <f>SUM(C36:L36)-(M36+N36)</f>
        <v>710115</v>
      </c>
    </row>
    <row r="37" spans="1:15" ht="16.5">
      <c r="A37" s="60" t="s">
        <v>489</v>
      </c>
      <c r="B37" s="69" t="s">
        <v>508</v>
      </c>
      <c r="C37" s="62">
        <v>15375</v>
      </c>
      <c r="D37" s="87"/>
      <c r="E37" s="87"/>
      <c r="F37" s="63"/>
      <c r="G37" s="64"/>
      <c r="H37" s="64"/>
      <c r="I37" s="64"/>
      <c r="J37" s="64"/>
      <c r="K37" s="64"/>
      <c r="L37" s="64"/>
      <c r="M37" s="71"/>
      <c r="N37" s="65"/>
      <c r="O37" s="66">
        <f>SUM(C37:L37)-(M37+N37)</f>
        <v>15375</v>
      </c>
    </row>
    <row r="38" spans="1:15" ht="16.5">
      <c r="A38" s="60" t="s">
        <v>489</v>
      </c>
      <c r="B38" s="69" t="s">
        <v>509</v>
      </c>
      <c r="C38" s="62">
        <v>35300</v>
      </c>
      <c r="D38" s="87"/>
      <c r="E38" s="87"/>
      <c r="F38" s="63"/>
      <c r="G38" s="64"/>
      <c r="H38" s="64"/>
      <c r="I38" s="64"/>
      <c r="J38" s="64"/>
      <c r="K38" s="64"/>
      <c r="L38" s="64"/>
      <c r="M38" s="71"/>
      <c r="N38" s="66"/>
      <c r="O38" s="66">
        <f>SUM(C38:L38)-(M38+N38)</f>
        <v>35300</v>
      </c>
    </row>
    <row r="39" spans="1:15" ht="16.5">
      <c r="A39" s="60" t="s">
        <v>489</v>
      </c>
      <c r="B39" s="69" t="s">
        <v>518</v>
      </c>
      <c r="C39" s="62">
        <v>1000000</v>
      </c>
      <c r="D39" s="87"/>
      <c r="E39" s="87"/>
      <c r="F39" s="63"/>
      <c r="G39" s="64"/>
      <c r="H39" s="64"/>
      <c r="I39" s="64"/>
      <c r="J39" s="64"/>
      <c r="K39" s="64"/>
      <c r="L39" s="64"/>
      <c r="M39" s="71"/>
      <c r="N39" s="66"/>
      <c r="O39" s="66">
        <f>SUM(C39:L39)-(M39+N39)</f>
        <v>1000000</v>
      </c>
    </row>
    <row r="40" spans="1:15" ht="16.5">
      <c r="A40" s="57"/>
      <c r="B40" s="56" t="s">
        <v>510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75"/>
      <c r="O40" s="75">
        <f>SUM(C40:L40)-(M40+N40)</f>
        <v>0</v>
      </c>
    </row>
    <row r="41" spans="1:15" ht="16.5">
      <c r="A41" s="60" t="s">
        <v>489</v>
      </c>
      <c r="B41" s="76" t="s">
        <v>511</v>
      </c>
      <c r="C41" s="62">
        <v>737721</v>
      </c>
      <c r="D41" s="88">
        <v>11588760</v>
      </c>
      <c r="E41" s="88"/>
      <c r="F41" s="64"/>
      <c r="G41" s="64"/>
      <c r="H41" s="64"/>
      <c r="I41" s="64"/>
      <c r="J41" s="64"/>
      <c r="K41" s="64"/>
      <c r="L41" s="64"/>
      <c r="M41" s="71">
        <v>5500000</v>
      </c>
      <c r="N41" s="88">
        <v>1153127</v>
      </c>
      <c r="O41" s="66">
        <f>SUM(C41:L41)-(M41+N41)</f>
        <v>5673354</v>
      </c>
    </row>
    <row r="42" spans="1:15" ht="16.5">
      <c r="A42" s="60" t="s">
        <v>489</v>
      </c>
      <c r="B42" s="76" t="s">
        <v>512</v>
      </c>
      <c r="C42" s="62">
        <v>5587731</v>
      </c>
      <c r="D42" s="62"/>
      <c r="E42" s="88">
        <v>20048670</v>
      </c>
      <c r="F42" s="64"/>
      <c r="G42" s="64"/>
      <c r="H42" s="64"/>
      <c r="I42" s="64"/>
      <c r="J42" s="64"/>
      <c r="K42" s="64"/>
      <c r="L42" s="64"/>
      <c r="M42" s="71"/>
      <c r="N42" s="88">
        <v>8588328</v>
      </c>
      <c r="O42" s="66">
        <f>SUM(C42:L42)-(M42+N42)</f>
        <v>17048073</v>
      </c>
    </row>
    <row r="43" spans="1:15" ht="16.5">
      <c r="A43" s="77" t="s">
        <v>513</v>
      </c>
      <c r="B43" s="77"/>
      <c r="C43" s="78">
        <f>+SUM(C9:C42)</f>
        <v>13086051</v>
      </c>
      <c r="D43" s="78">
        <f t="shared" ref="D43:O43" si="0">+SUM(D9:D42)</f>
        <v>11588760</v>
      </c>
      <c r="E43" s="78">
        <f t="shared" si="0"/>
        <v>20048670</v>
      </c>
      <c r="F43" s="78">
        <f t="shared" si="0"/>
        <v>5500000</v>
      </c>
      <c r="G43" s="78">
        <f t="shared" si="0"/>
        <v>6026750</v>
      </c>
      <c r="H43" s="78">
        <f t="shared" si="0"/>
        <v>2356800</v>
      </c>
      <c r="I43" s="78">
        <f t="shared" si="0"/>
        <v>475000</v>
      </c>
      <c r="J43" s="78">
        <f t="shared" si="0"/>
        <v>400000</v>
      </c>
      <c r="K43" s="78">
        <f t="shared" si="0"/>
        <v>70000</v>
      </c>
      <c r="L43" s="78">
        <f t="shared" si="0"/>
        <v>70000</v>
      </c>
      <c r="M43" s="78">
        <f t="shared" si="0"/>
        <v>14898550</v>
      </c>
      <c r="N43" s="78">
        <f t="shared" si="0"/>
        <v>16270105</v>
      </c>
      <c r="O43" s="78">
        <f t="shared" si="0"/>
        <v>28453376</v>
      </c>
    </row>
    <row r="44" spans="1:15" ht="16.5">
      <c r="A44" s="37"/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7"/>
      <c r="N44" s="37"/>
      <c r="O44" s="79"/>
    </row>
    <row r="45" spans="1:15" ht="16.5">
      <c r="A45" s="34"/>
      <c r="B45" s="34"/>
      <c r="C45" s="34"/>
      <c r="D45" s="34"/>
      <c r="E45" s="34"/>
      <c r="F45" s="38"/>
      <c r="G45" s="34"/>
      <c r="H45" s="34"/>
      <c r="I45" s="34"/>
      <c r="J45" s="34"/>
      <c r="K45" s="34"/>
      <c r="L45" s="34"/>
      <c r="M45" s="34"/>
      <c r="N45" s="34"/>
      <c r="O45" s="80"/>
    </row>
    <row r="46" spans="1:15" ht="17.25" thickBot="1">
      <c r="A46" s="34"/>
      <c r="B46" s="37" t="s">
        <v>517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4"/>
      <c r="N46" s="32"/>
      <c r="O46" s="80"/>
    </row>
    <row r="47" spans="1:15" ht="17.25" thickBot="1">
      <c r="A47" s="34"/>
      <c r="B47" s="81">
        <f>C43</f>
        <v>13086051</v>
      </c>
      <c r="C47" s="82">
        <f>D43+E43</f>
        <v>31637430</v>
      </c>
      <c r="D47" s="82"/>
      <c r="E47" s="82"/>
      <c r="F47" s="82">
        <f>N43</f>
        <v>16270105</v>
      </c>
      <c r="G47" s="82">
        <f>+B47+C47-F47</f>
        <v>28453376</v>
      </c>
      <c r="H47" s="83"/>
      <c r="I47" s="83"/>
      <c r="J47" s="83"/>
      <c r="K47" s="34"/>
      <c r="L47" s="34"/>
      <c r="M47" s="34"/>
      <c r="N47" s="80"/>
      <c r="O47" s="80"/>
    </row>
    <row r="52" spans="11:12">
      <c r="K52" s="84"/>
      <c r="L52" s="85"/>
    </row>
    <row r="53" spans="11:12">
      <c r="K53" s="84"/>
      <c r="L53" s="85"/>
    </row>
    <row r="54" spans="11:12">
      <c r="K54" s="84"/>
      <c r="L54" s="85"/>
    </row>
    <row r="55" spans="11:12">
      <c r="K55" s="84"/>
      <c r="L55" s="85"/>
    </row>
    <row r="56" spans="11:12">
      <c r="K56" s="84"/>
      <c r="L56" s="85"/>
    </row>
    <row r="57" spans="11:12">
      <c r="K57" s="84"/>
      <c r="L57" s="85"/>
    </row>
    <row r="58" spans="11:12">
      <c r="K58" s="84"/>
      <c r="L58" s="85"/>
    </row>
    <row r="59" spans="11:12">
      <c r="K59" s="84"/>
      <c r="L59" s="85"/>
    </row>
    <row r="60" spans="11:12">
      <c r="K60" s="84"/>
      <c r="L60" s="85"/>
    </row>
    <row r="61" spans="11:12">
      <c r="K61" s="84"/>
      <c r="L61" s="85"/>
    </row>
    <row r="62" spans="11:12">
      <c r="K62" s="84"/>
      <c r="L62" s="85"/>
    </row>
    <row r="63" spans="11:12">
      <c r="K63" s="84"/>
      <c r="L63" s="85"/>
    </row>
    <row r="64" spans="11:12">
      <c r="K64" s="84"/>
      <c r="L64" s="85"/>
    </row>
    <row r="65" spans="11:13">
      <c r="K65" s="84"/>
      <c r="L65" s="85"/>
    </row>
    <row r="66" spans="11:13">
      <c r="K66" s="84"/>
      <c r="L66" s="85"/>
    </row>
    <row r="67" spans="11:13">
      <c r="K67" s="84"/>
      <c r="L67" s="85"/>
    </row>
    <row r="68" spans="11:13">
      <c r="K68" s="84"/>
      <c r="L68" s="85"/>
    </row>
    <row r="69" spans="11:13">
      <c r="K69" s="84"/>
      <c r="L69" s="85"/>
    </row>
    <row r="70" spans="11:13">
      <c r="K70" s="84"/>
      <c r="M70" s="85"/>
    </row>
  </sheetData>
  <mergeCells count="10">
    <mergeCell ref="A43:B43"/>
    <mergeCell ref="F6:L6"/>
    <mergeCell ref="D6:E6"/>
    <mergeCell ref="A4:O4"/>
    <mergeCell ref="A6:A7"/>
    <mergeCell ref="B6:B7"/>
    <mergeCell ref="C6:C7"/>
    <mergeCell ref="M6:M7"/>
    <mergeCell ref="N6:N7"/>
    <mergeCell ref="O6:O7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C24"/>
  <sheetViews>
    <sheetView workbookViewId="0">
      <selection activeCell="F23" sqref="F23"/>
    </sheetView>
  </sheetViews>
  <sheetFormatPr baseColWidth="10" defaultRowHeight="14.25"/>
  <cols>
    <col min="1" max="1" width="22" style="31" bestFit="1" customWidth="1"/>
    <col min="2" max="2" width="23.875" style="31" bestFit="1" customWidth="1"/>
    <col min="3" max="3" width="28.25" style="31" bestFit="1" customWidth="1"/>
    <col min="4" max="16384" width="11" style="31"/>
  </cols>
  <sheetData>
    <row r="3" spans="1:3">
      <c r="A3" s="93"/>
      <c r="B3" s="94" t="s">
        <v>473</v>
      </c>
      <c r="C3" s="93"/>
    </row>
    <row r="4" spans="1:3">
      <c r="A4" s="94" t="s">
        <v>470</v>
      </c>
      <c r="B4" s="93" t="s">
        <v>475</v>
      </c>
      <c r="C4" s="93" t="s">
        <v>474</v>
      </c>
    </row>
    <row r="5" spans="1:3">
      <c r="A5" s="95" t="s">
        <v>17</v>
      </c>
      <c r="B5" s="93"/>
      <c r="C5" s="93">
        <v>1125100</v>
      </c>
    </row>
    <row r="6" spans="1:3">
      <c r="A6" s="95" t="s">
        <v>70</v>
      </c>
      <c r="B6" s="93"/>
      <c r="C6" s="93">
        <v>380855</v>
      </c>
    </row>
    <row r="7" spans="1:3">
      <c r="A7" s="95" t="s">
        <v>106</v>
      </c>
      <c r="B7" s="93"/>
      <c r="C7" s="93">
        <v>539800</v>
      </c>
    </row>
    <row r="8" spans="1:3">
      <c r="A8" s="95" t="s">
        <v>173</v>
      </c>
      <c r="B8" s="93">
        <v>20048670</v>
      </c>
      <c r="C8" s="93">
        <v>8588328</v>
      </c>
    </row>
    <row r="9" spans="1:3">
      <c r="A9" s="95" t="s">
        <v>278</v>
      </c>
      <c r="B9" s="93">
        <v>11588760</v>
      </c>
      <c r="C9" s="93">
        <v>1153127</v>
      </c>
    </row>
    <row r="10" spans="1:3">
      <c r="A10" s="95" t="s">
        <v>139</v>
      </c>
      <c r="B10" s="93"/>
      <c r="C10" s="93">
        <v>474500</v>
      </c>
    </row>
    <row r="11" spans="1:3">
      <c r="A11" s="95" t="s">
        <v>54</v>
      </c>
      <c r="B11" s="93"/>
      <c r="C11" s="93">
        <v>347460</v>
      </c>
    </row>
    <row r="12" spans="1:3">
      <c r="A12" s="95" t="s">
        <v>120</v>
      </c>
      <c r="B12" s="93"/>
      <c r="C12" s="93">
        <v>2000</v>
      </c>
    </row>
    <row r="13" spans="1:3">
      <c r="A13" s="95" t="s">
        <v>85</v>
      </c>
      <c r="B13" s="93"/>
      <c r="C13" s="93">
        <v>62000</v>
      </c>
    </row>
    <row r="14" spans="1:3">
      <c r="A14" s="95" t="s">
        <v>62</v>
      </c>
      <c r="B14" s="93"/>
      <c r="C14" s="93">
        <v>668850</v>
      </c>
    </row>
    <row r="15" spans="1:3">
      <c r="A15" s="95" t="s">
        <v>88</v>
      </c>
      <c r="B15" s="93"/>
      <c r="C15" s="93">
        <v>793600</v>
      </c>
    </row>
    <row r="16" spans="1:3">
      <c r="A16" s="95" t="s">
        <v>112</v>
      </c>
      <c r="B16" s="93"/>
      <c r="C16" s="93">
        <v>263500</v>
      </c>
    </row>
    <row r="17" spans="1:3">
      <c r="A17" s="95" t="s">
        <v>179</v>
      </c>
      <c r="B17" s="93"/>
      <c r="C17" s="93">
        <v>337000</v>
      </c>
    </row>
    <row r="18" spans="1:3">
      <c r="A18" s="95" t="s">
        <v>39</v>
      </c>
      <c r="B18" s="93"/>
      <c r="C18" s="93">
        <v>395600</v>
      </c>
    </row>
    <row r="19" spans="1:3">
      <c r="A19" s="95" t="s">
        <v>171</v>
      </c>
      <c r="B19" s="93"/>
      <c r="C19" s="93">
        <v>73000</v>
      </c>
    </row>
    <row r="20" spans="1:3">
      <c r="A20" s="95" t="s">
        <v>37</v>
      </c>
      <c r="B20" s="93"/>
      <c r="C20" s="93">
        <v>114250</v>
      </c>
    </row>
    <row r="21" spans="1:3">
      <c r="A21" s="95" t="s">
        <v>169</v>
      </c>
      <c r="B21" s="93"/>
      <c r="C21" s="93">
        <v>14000</v>
      </c>
    </row>
    <row r="22" spans="1:3">
      <c r="A22" s="95" t="s">
        <v>44</v>
      </c>
      <c r="B22" s="93"/>
      <c r="C22" s="93">
        <v>937135</v>
      </c>
    </row>
    <row r="23" spans="1:3">
      <c r="A23" s="95" t="s">
        <v>472</v>
      </c>
      <c r="B23" s="93">
        <v>31637430</v>
      </c>
      <c r="C23" s="93">
        <v>16270105</v>
      </c>
    </row>
    <row r="24" spans="1:3">
      <c r="A24"/>
      <c r="B24"/>
      <c r="C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Microsoft Excel</Application>
  <DocSecurity>0</DocSecurity>
  <Lines>0</Lines>
  <Paragraphs>0</Paragraphs>
  <MMClips>0</MMClips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Datas</vt:lpstr>
      <vt:lpstr>Tableau</vt:lpstr>
      <vt:lpstr>Balance</vt:lpstr>
      <vt:lpstr>Activistes and bank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HERICK</dc:creator>
  <cp:lastModifiedBy>CJ2018-3</cp:lastModifiedBy>
  <cp:revision>3</cp:revision>
  <cp:lastPrinted>2019-11-13T12:12:42Z</cp:lastPrinted>
  <dcterms:created xsi:type="dcterms:W3CDTF">2019-01-04T14:59:22Z</dcterms:created>
  <dcterms:modified xsi:type="dcterms:W3CDTF">2019-12-03T19:12:55Z</dcterms:modified>
</cp:coreProperties>
</file>