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05" firstSheet="1" activeTab="1"/>
  </bookViews>
  <sheets>
    <sheet name="Activistes and bank" sheetId="12" r:id="rId1"/>
    <sheet name="Datas" sheetId="9" r:id="rId2"/>
    <sheet name="Tableau" sheetId="13" r:id="rId3"/>
    <sheet name="Activists and bank" sheetId="18" r:id="rId4"/>
    <sheet name="Feuil1" sheetId="10" state="hidden" r:id="rId5"/>
    <sheet name="Journal SC" sheetId="14" r:id="rId6"/>
    <sheet name="Journal CP" sheetId="15" r:id="rId7"/>
    <sheet name="Balance" sheetId="11" r:id="rId8"/>
  </sheets>
  <externalReferences>
    <externalReference r:id="rId9"/>
  </externalReferences>
  <definedNames>
    <definedName name="_xlnm._FilterDatabase" localSheetId="1" hidden="1">Datas!$A$10:$AQ$312</definedName>
    <definedName name="Départements">[1]Feuil6!$G$6:$G$14</definedName>
    <definedName name="Dépenses">[1]Feuil6!$A$6:$A$25</definedName>
  </definedNames>
  <calcPr calcId="124519"/>
  <pivotCaches>
    <pivotCache cacheId="7" r:id="rId10"/>
  </pivotCaches>
</workbook>
</file>

<file path=xl/calcChain.xml><?xml version="1.0" encoding="utf-8"?>
<calcChain xmlns="http://schemas.openxmlformats.org/spreadsheetml/2006/main">
  <c r="G24" i="11"/>
  <c r="G15"/>
  <c r="F45" l="1"/>
  <c r="K45"/>
  <c r="H29" i="14" l="1"/>
  <c r="G28"/>
  <c r="G30" s="1"/>
  <c r="I10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G54" i="15"/>
  <c r="F53"/>
  <c r="F55" s="1"/>
  <c r="H1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I27" i="14" l="1"/>
  <c r="I25"/>
  <c r="I26" s="1"/>
  <c r="I11" i="9" l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N25" i="11"/>
  <c r="N26"/>
  <c r="N27"/>
  <c r="N28"/>
  <c r="N29"/>
  <c r="N30"/>
  <c r="N31"/>
  <c r="N32"/>
  <c r="N33"/>
  <c r="N34"/>
  <c r="N35"/>
  <c r="N36"/>
  <c r="N37"/>
  <c r="N38"/>
  <c r="N39"/>
  <c r="N9"/>
  <c r="N10"/>
  <c r="N11"/>
  <c r="N12"/>
  <c r="N13"/>
  <c r="N14"/>
  <c r="N15"/>
  <c r="N16"/>
  <c r="N17"/>
  <c r="N18"/>
  <c r="N19"/>
  <c r="N20"/>
  <c r="N21"/>
  <c r="N22"/>
  <c r="N23"/>
  <c r="N24"/>
  <c r="N8"/>
  <c r="C49"/>
  <c r="C4" i="9" l="1"/>
  <c r="C5"/>
  <c r="N44" i="11"/>
  <c r="N43"/>
  <c r="N41"/>
  <c r="C6" i="9" l="1"/>
  <c r="M45" i="11"/>
  <c r="D49" s="1"/>
  <c r="J45"/>
  <c r="I45"/>
  <c r="H45"/>
  <c r="E45"/>
  <c r="D45"/>
  <c r="C45"/>
  <c r="B49" s="1"/>
  <c r="F49" s="1"/>
  <c r="G45"/>
  <c r="N45" l="1"/>
  <c r="L45"/>
  <c r="F299" i="9"/>
</calcChain>
</file>

<file path=xl/comments1.xml><?xml version="1.0" encoding="utf-8"?>
<comments xmlns="http://schemas.openxmlformats.org/spreadsheetml/2006/main">
  <authors>
    <author>CJ2018-3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COMPTA:2 mois de caution nouvel appartement mises en attente suivant les recommandations de l'auditeur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COMPTA:Avance sur salaire à CI64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<sst xmlns="http://schemas.openxmlformats.org/spreadsheetml/2006/main" count="3232" uniqueCount="504">
  <si>
    <t>Date</t>
  </si>
  <si>
    <t>Details</t>
  </si>
  <si>
    <t>Total montant reçu</t>
  </si>
  <si>
    <t>Total montant dépensé</t>
  </si>
  <si>
    <t>Mavy</t>
  </si>
  <si>
    <t>Transport</t>
  </si>
  <si>
    <t>Management</t>
  </si>
  <si>
    <t>Transfert</t>
  </si>
  <si>
    <t>Décharge</t>
  </si>
  <si>
    <t>Office</t>
  </si>
  <si>
    <t>Legal</t>
  </si>
  <si>
    <t>Bonus</t>
  </si>
  <si>
    <t>Investigations</t>
  </si>
  <si>
    <t>Evariste</t>
  </si>
  <si>
    <t>Oui</t>
  </si>
  <si>
    <t>Transfer fees</t>
  </si>
  <si>
    <t>BCI</t>
  </si>
  <si>
    <t>Personnel</t>
  </si>
  <si>
    <t>o</t>
  </si>
  <si>
    <t>Internet</t>
  </si>
  <si>
    <t>Telephone</t>
  </si>
  <si>
    <t>Flight</t>
  </si>
  <si>
    <t>CONGO</t>
  </si>
  <si>
    <t>Rent &amp; Utilities</t>
  </si>
  <si>
    <t>Solde</t>
  </si>
  <si>
    <t>Services</t>
  </si>
  <si>
    <t>Equipment</t>
  </si>
  <si>
    <t>Rubriques</t>
  </si>
  <si>
    <t>Montant en FCFA Centrale</t>
  </si>
  <si>
    <t>comptabilité tenue en FCFA</t>
  </si>
  <si>
    <t>Type de dépenses</t>
  </si>
  <si>
    <t>Departement</t>
  </si>
  <si>
    <t>Received</t>
  </si>
  <si>
    <t>Spent</t>
  </si>
  <si>
    <t>Name</t>
  </si>
  <si>
    <t>Receipt</t>
  </si>
  <si>
    <t>Donor</t>
  </si>
  <si>
    <t>Country</t>
  </si>
  <si>
    <t>Contrôle</t>
  </si>
  <si>
    <t>Jack-Bénisson</t>
  </si>
  <si>
    <t>i23c</t>
  </si>
  <si>
    <t>Lawyer fees</t>
  </si>
  <si>
    <t>Office Materials</t>
  </si>
  <si>
    <t>Bank fees</t>
  </si>
  <si>
    <t>OUI</t>
  </si>
  <si>
    <t>oui</t>
  </si>
  <si>
    <t>Dalia</t>
  </si>
  <si>
    <t>Jospin</t>
  </si>
  <si>
    <t>Court fees</t>
  </si>
  <si>
    <t>Amenophys</t>
  </si>
  <si>
    <t>Alexis</t>
  </si>
  <si>
    <t>Shely</t>
  </si>
  <si>
    <t>B52</t>
  </si>
  <si>
    <t>Travel Expenses</t>
  </si>
  <si>
    <t>visa, timbre</t>
  </si>
  <si>
    <t>bus, taxi, bateau</t>
  </si>
  <si>
    <t>Jail visits</t>
  </si>
  <si>
    <t>billet d'avion du personnel palf</t>
  </si>
  <si>
    <t>Travel Subsistence</t>
  </si>
  <si>
    <t>hotel et food allowance</t>
  </si>
  <si>
    <t>impressions, achat fournitures bureau</t>
  </si>
  <si>
    <t>Trust building</t>
  </si>
  <si>
    <t>Travel expensive</t>
  </si>
  <si>
    <t>t</t>
  </si>
  <si>
    <t>Editing costs</t>
  </si>
  <si>
    <t>téléphone, power bank</t>
  </si>
  <si>
    <t>toutes les dépenses des avocats</t>
  </si>
  <si>
    <t>Publications</t>
  </si>
  <si>
    <t>Achat billet Brazzaville-Impfondo</t>
  </si>
  <si>
    <t>Achat billet Impfondo-Enyellé</t>
  </si>
  <si>
    <t>Frais charge batterie (Phone+Power bank+PC)</t>
  </si>
  <si>
    <t>Frais charge batterie (Power bank+PC)</t>
  </si>
  <si>
    <t xml:space="preserve">Achats pour bébé chimpanzé (1 boite de lait Nido de 3500; 2L d'eau minérale de 1000; 1 assiètte en plasique de 500; 1 couteau de 500; 1 biberon de 2500; 4 couches à jété de 800; 1 papier hygiénique de 500; 1 serviètte de 2000; fruits à 2500; confection cage 3000) </t>
  </si>
  <si>
    <t>Food allowance mission Enyellé du 16 au 20 décembre 2019</t>
  </si>
  <si>
    <t>Achat câble réseau pour imprimante (4 m)</t>
  </si>
  <si>
    <t>ci64</t>
  </si>
  <si>
    <t>LN9</t>
  </si>
  <si>
    <t>Achat fournitures de bureau (classeurs,stylos,post-it,suligneurs)</t>
  </si>
  <si>
    <t>office</t>
  </si>
  <si>
    <t>Caisse</t>
  </si>
  <si>
    <t>legal</t>
  </si>
  <si>
    <t>Decharge</t>
  </si>
  <si>
    <t>Food allowance du 28 Novembre au 02 Décembre 19</t>
  </si>
  <si>
    <t>Trust Building</t>
  </si>
  <si>
    <t>Food allowance pendant la pause</t>
  </si>
  <si>
    <t>Achat crédit Téléphonique AIRTEL</t>
  </si>
  <si>
    <t>Food allowance du 11 au 15 Décembre 2019(MINDOULI)</t>
  </si>
  <si>
    <t>Food allowance du 19 au 24 Décembre(Djambala-Lekana)</t>
  </si>
  <si>
    <t>Food allowance à djambala du 11 au 12 decembre 2019 soient 02 jours</t>
  </si>
  <si>
    <t>Achat billet Owando-Brazzaville</t>
  </si>
  <si>
    <t>i33j</t>
  </si>
  <si>
    <t>Achat carte sim MTN (visiteur)</t>
  </si>
  <si>
    <t>Frais extrait de compte</t>
  </si>
  <si>
    <t>FRAIS  retrait chqn°3635167</t>
  </si>
  <si>
    <t>FRAIS  retrait chqn°3635168</t>
  </si>
  <si>
    <t>Frais cotisation web bank</t>
  </si>
  <si>
    <t>FRAIS  retrait chqn°3635169</t>
  </si>
  <si>
    <t>Frais retrait ch n°3643209</t>
  </si>
  <si>
    <t>Agiios du 31/10/19 au 30/11/19</t>
  </si>
  <si>
    <t>Frais retrait ch n°3643211</t>
  </si>
  <si>
    <t>Frais retrait ch n°3643212</t>
  </si>
  <si>
    <t>FRAIS  EXTRAIT DE COMPTE</t>
  </si>
  <si>
    <t>FRAIS  retrait chqn°3643213</t>
  </si>
  <si>
    <t>Reglement Salaire du mois de décembre 2019 Shely BOULA/chq n°3643214</t>
  </si>
  <si>
    <t>Reglement Salaire du mois de decembre 2019 Alexis NGOMA/chq n°3643216</t>
  </si>
  <si>
    <t>Reglement Salaire du mois de décembre 2019-KAYA JOSPIN/chq n°3643218</t>
  </si>
  <si>
    <t>Reglement Salaire du mois de décembre 2019-MOUSSAKANDAT/chq n°3643220</t>
  </si>
  <si>
    <t>FRAIS  retrait chqn°3643221</t>
  </si>
  <si>
    <t>FRAIS  retrait chqn°3643222</t>
  </si>
  <si>
    <t>FRAIS  retrait chqn°3643214</t>
  </si>
  <si>
    <t>FRAIS  retrait chqn°3643215</t>
  </si>
  <si>
    <t>FRAIS  retrait chqn°3643216</t>
  </si>
  <si>
    <t>FRAIS  retrait chqn°3643218</t>
  </si>
  <si>
    <t>FRAIS  retrait chqn°3643220</t>
  </si>
  <si>
    <t>FRAIS  vrt emis sal dec 19/PALF</t>
  </si>
  <si>
    <t>FRAIS  retrait chqn°3643224</t>
  </si>
  <si>
    <t>FRAIS  retrait chqn°3643223</t>
  </si>
  <si>
    <t>FRAIS  retrait chqn°3643225</t>
  </si>
  <si>
    <t>FRAIS  retrait chqn°3643226</t>
  </si>
  <si>
    <t>Ordre de virement</t>
  </si>
  <si>
    <t>Virement salaire décembre 2019-Mésange CIGNAS</t>
  </si>
  <si>
    <t>Virement salaire décembre 2019-Evariste LELOUSSI</t>
  </si>
  <si>
    <t>Virement salaire décembrre 2019-Herick TCHICAYA</t>
  </si>
  <si>
    <t>Virement salaire décembre 2019-Dalia Palyga KOUNINGANGA OYONTSIO</t>
  </si>
  <si>
    <t>Virement salaire décembre 2019-Mavy Dierre Aimerel MALELA</t>
  </si>
  <si>
    <t>Achat Billet Océan du nord PNR-BZV</t>
  </si>
  <si>
    <t>N°028</t>
  </si>
  <si>
    <t>N°198</t>
  </si>
  <si>
    <t>Achat boisson (trust building avec une cible à losange Ouest PN)</t>
  </si>
  <si>
    <t>Achat boisson (rencontre avec une cible Emmanuel)</t>
  </si>
  <si>
    <t>Achat boisson (rencontre avec la cible EF)</t>
  </si>
  <si>
    <t>Achat boisson (investigation au restaurant chinois suite à l'information de la coordination)</t>
  </si>
  <si>
    <t>Achat boisson et repas (rencontre avec une cible Zoro)</t>
  </si>
  <si>
    <t>Travel subsistence</t>
  </si>
  <si>
    <t>Achat billet Brazzaville-Dolisie (mission pour Dolisie)</t>
  </si>
  <si>
    <t>Achat boisson (rencontre avec Kévin)</t>
  </si>
  <si>
    <t>Achat boisson (rencontre avec 3 cibles)</t>
  </si>
  <si>
    <t>Achat billet Dolisie-Brazzaville (retour à Brazzaville)</t>
  </si>
  <si>
    <t>Food allowance mission Dolisie du 17 au 23 décembre 2019</t>
  </si>
  <si>
    <t>Achat billet Brazzaville-Pointe Noire</t>
  </si>
  <si>
    <t>Achat boisson (renforcement avec la cible d'ivoire)</t>
  </si>
  <si>
    <t>Achat boisson et repas (rencontre avec la cible EF à la place de Lumumba)</t>
  </si>
  <si>
    <t>Achat boisson (rencontre avec Zoro à Mahouata)</t>
  </si>
  <si>
    <t>Achat boisson (recontre avec 3 cibles Chris, Francis et son fournisseur)</t>
  </si>
  <si>
    <t>Relevé</t>
  </si>
  <si>
    <t>FRAIS  retrait chqn°3635163</t>
  </si>
  <si>
    <t>FRAIS  retrait chqn°3635164</t>
  </si>
  <si>
    <t>Agios du 31/10 au 30/11/19</t>
  </si>
  <si>
    <t>chqn°3643227</t>
  </si>
  <si>
    <t>chqn°3643228</t>
  </si>
  <si>
    <t>chqn°363516</t>
  </si>
  <si>
    <t>Wildcat</t>
  </si>
  <si>
    <t>chqn°3635164</t>
  </si>
  <si>
    <t>chqn°3643213</t>
  </si>
  <si>
    <t>chqn°3643222</t>
  </si>
  <si>
    <t>chqn°3643223</t>
  </si>
  <si>
    <t>Achat gros sac en amoniaque (pour les scellés)</t>
  </si>
  <si>
    <t>chqn°3643214</t>
  </si>
  <si>
    <t>chqn°3643216</t>
  </si>
  <si>
    <t>chqn°3643218</t>
  </si>
  <si>
    <t>chqn°3643215</t>
  </si>
  <si>
    <t>chqn°3643220</t>
  </si>
  <si>
    <t>chqn°3643221</t>
  </si>
  <si>
    <t>Crépin</t>
  </si>
  <si>
    <t>chq fav LELOUSSI/Bonus médias/3635166</t>
  </si>
  <si>
    <t>FRAIS  retrait chqn°3635166</t>
  </si>
  <si>
    <t>chqn°3643211</t>
  </si>
  <si>
    <t>chqn°3643208</t>
  </si>
  <si>
    <t>chqn°3643209</t>
  </si>
  <si>
    <t>Bonus du mois de novembre 2019-Shely BOULA</t>
  </si>
  <si>
    <t>Bonus pour opération mandrill à Ouesso/B52</t>
  </si>
  <si>
    <t>Bonus pour opération mandrill à Ouesso/I23C</t>
  </si>
  <si>
    <t>Bonus pour opération mandrill à Ouesso/Herick</t>
  </si>
  <si>
    <t>Bonus pour opération mandrill à Ouesso/Dalia</t>
  </si>
  <si>
    <t>Bonus pour opération mandrill à Ouesso/Crépin</t>
  </si>
  <si>
    <t>Bonus du mois de novembre 2019/Alexis</t>
  </si>
  <si>
    <t>Bonus du mois de novembre 2019/Amenophys</t>
  </si>
  <si>
    <t>Bonus du mois de novembre 2019/Crepin</t>
  </si>
  <si>
    <t>Bonus  du mois de novembre 2019/Hercick</t>
  </si>
  <si>
    <t>Bonus Responsabilité du mois de novembre 2019 /Hercick</t>
  </si>
  <si>
    <t>Bonus du mois de novembre 2019/Jack benisson</t>
  </si>
  <si>
    <t>Bonus du mois de novembre 2019/Ci64</t>
  </si>
  <si>
    <t>Bonus du mois de novembre 2019/B52</t>
  </si>
  <si>
    <t>Bonus du mois de novembre 2019/LN9</t>
  </si>
  <si>
    <t>Bonus du mois de decembre 2019/Amenophys</t>
  </si>
  <si>
    <t>Bonus opération Ouesso chimpanze/Jack-Benisson</t>
  </si>
  <si>
    <t>Bonus du mois de decembre 2019/LN9</t>
  </si>
  <si>
    <t>Reglement facture bonus média portant sur les audiences du 28 Novembre 2019 à la cour d'appel de Ouesso-CHQ N°3635164</t>
  </si>
  <si>
    <t>Achat solution réhydratante + 1,5L d'eau minérale pour bébé chimpanzé</t>
  </si>
  <si>
    <t>Ration des detenus à la maison d'arrêt de Brazzaville du 03 decembre 2019 soit 01 jour</t>
  </si>
  <si>
    <t>Visite geôle du 05 au 06 décembre 2019 à Owando</t>
  </si>
  <si>
    <t>Jail visit</t>
  </si>
  <si>
    <t>Solde Frais de mission SIBITI DU 20 AU 30/11/19 Me Anicet MOUSSAHOU GOMA</t>
  </si>
  <si>
    <t xml:space="preserve">Frais de mission OUESSO- Me Audrey MALONGA MBOKO </t>
  </si>
  <si>
    <t xml:space="preserve">Frais de mission OUESSO- Me Séverin BIYOUDI MIAKASSISSA  </t>
  </si>
  <si>
    <t>Avance contrat d'engament d'avocat affaire ITOUA Johnny Claver /Scrutin Mabiking MOUYETI-CHQ N°3643213</t>
  </si>
  <si>
    <t>Achat (2) cartouches d'encre HP 63-Bureau PALF</t>
  </si>
  <si>
    <t>Achat (2) cartouches HP 63-Bureau PALF</t>
  </si>
  <si>
    <t>Achat correcteur pour le bureau PALF</t>
  </si>
  <si>
    <t>Achat rame papier-pour le bureau PALF</t>
  </si>
  <si>
    <t>Achat 2 cartons de rame papier pour le bureau PALF</t>
  </si>
  <si>
    <t>Frais impression Ordres de mission, budgets et ordre de virement de salaire</t>
  </si>
  <si>
    <t>Achat carte Sim pour investigations</t>
  </si>
  <si>
    <t>Frais de photocopie de la procédure</t>
  </si>
  <si>
    <t>Achat médicament pour maux de tête en mission à ENYELLE (plaquette de médik 55)</t>
  </si>
  <si>
    <t>Frais passeport pour Hérick TCHICAYA</t>
  </si>
  <si>
    <t>Reglement Salaire du mois de decembre 2019-CI64 /chq n°3643215</t>
  </si>
  <si>
    <t>Reglement Prime 2019-MOUSSAKANDAT/chq n°3643221</t>
  </si>
  <si>
    <t>Food allowance du 25 novembre au 01  Décembre 2019/I33j</t>
  </si>
  <si>
    <t>Reglement facture d'honoraire de consultation du mois de novembre 2019/ I23C</t>
  </si>
  <si>
    <t>Reglement salaire du mois de décembre 2019/Perrine ODIER,chqn°3643222</t>
  </si>
  <si>
    <t>Reglement Salaire du mois de décembre 2019-MALONGA Jack Benisson/chq n°3643223</t>
  </si>
  <si>
    <t>Team building</t>
  </si>
  <si>
    <t>Achat carburant groupe electrogene bureau PALF</t>
  </si>
  <si>
    <t xml:space="preserve">Reglement loyer pour le mois de décembre 2019-Ordre de virement en faveur de l'agence Pluriel Solutions </t>
  </si>
  <si>
    <t>Prestation Odile FIELO facture du mois de novembre 2019</t>
  </si>
  <si>
    <t>Reglement facture burotop pour la réparation de l'imprimante RICOH</t>
  </si>
  <si>
    <t>Prestation Odile FIELO facture du mois de décembre 2019</t>
  </si>
  <si>
    <t xml:space="preserve">Frais service bureautiques-impressions des docuemnts PALF (ordres de mission, budgets et autres documents) </t>
  </si>
  <si>
    <t>chqn°3643226</t>
  </si>
  <si>
    <t>Reglement facture d'honoraire de consultation du mois de décembre 2019/ I23C</t>
  </si>
  <si>
    <t>Achat crédit Téléphonique MTN</t>
  </si>
  <si>
    <t>Achat crédit Téléphonique MTN et Airtel</t>
  </si>
  <si>
    <t>Achat crédit téléphonique MTN/budget du mois de decembre 2019/chq n°364208</t>
  </si>
  <si>
    <t>Achat crédit téléphonique AIRTEL /budget du mois de decembre 2019/CHQ N°3643209</t>
  </si>
  <si>
    <t>Achat crédit téléphonique AIRTEL /budget du mois de Janvier 2020/CHQ N°3643227</t>
  </si>
  <si>
    <t>Achat crédit téléphonique MTN/budget du mois de decembre 2020/chq n°364228</t>
  </si>
  <si>
    <t>Achat crédit Téléphonique(réactivation internet car forfait epuisé)</t>
  </si>
  <si>
    <t>Frais de transfert Charden farell/Alexis</t>
  </si>
  <si>
    <t>Frais de transfert Charden farell/CI64</t>
  </si>
  <si>
    <t>Frais de transfert Charden farell/AMENOPHYS</t>
  </si>
  <si>
    <t>Frais de transfert Charden farell/jospin</t>
  </si>
  <si>
    <t>Frais de transfert Chardenfarell/I23c</t>
  </si>
  <si>
    <t>Frais de transfert Charden farell/B52</t>
  </si>
  <si>
    <t>Frais de transfert Charden farell/LN9</t>
  </si>
  <si>
    <t>Frais de transfert Charden farell/I23c</t>
  </si>
  <si>
    <t>Frais de transfert Charden farell/ci64</t>
  </si>
  <si>
    <t>Frais de transfert Charden farell/Jack Benisson</t>
  </si>
  <si>
    <t>Frais de transfert par mobile money à Jack benisson</t>
  </si>
  <si>
    <t>Frais de transfert Charden farell/Crepin</t>
  </si>
  <si>
    <t>Bonus du mois de novembre 2019/Dalia OYONTSIO</t>
  </si>
  <si>
    <t>Achat timbre à l'aéroport Marien Ngouabi d'Impfondo pour le billet d'avion retour sur BZV</t>
  </si>
  <si>
    <t xml:space="preserve">Frais pénalité pour l'annulation du billet 2019 pour Maitre Anicet MOUSSAHOU GOMA </t>
  </si>
  <si>
    <t>Achat medicament (Parol) en mission à Ouesso</t>
  </si>
  <si>
    <t>Piement frais d'hôtel mission du 14 au 16 décembre 2019 à Impfondo (2 nuitées)</t>
  </si>
  <si>
    <t>Foodallowance mission du 14 au 16 décembre 2019 à Impfondo</t>
  </si>
  <si>
    <t>Paiement frais d'hôtel mission Enyellé du 16 au 19 décembre 2019 dans la soirée (4 nuitées)</t>
  </si>
  <si>
    <t>Paiement frais d'hôtel mission du 20 au 21 décembre 2019 à Impfondo</t>
  </si>
  <si>
    <t>Paiement frais d'hôtel du 30 Novembre au 03 décembre 2019</t>
  </si>
  <si>
    <t>Paiement frais d'hôtel du28 Novembre au 04 Décembre 2019 (Dolisie)</t>
  </si>
  <si>
    <t>Food allowance du 28 Novembre au 04 Décembre 2019(Dolisie)</t>
  </si>
  <si>
    <t>Paiement frais d'hôtel du 11 au 15 Décembre 2019(MINDOULI)</t>
  </si>
  <si>
    <t>Paiement frais d'hôtel du 19 au 22 Decembre 2019 (Lekana)</t>
  </si>
  <si>
    <t>Food Allowance mission Kinkala 04 Nuitées</t>
  </si>
  <si>
    <t>Paiement frais d'Hôtel du 04 au 08/12/2019 à Makoua</t>
  </si>
  <si>
    <t>Paiement frais d'Hôtel du 08 au 10/12/2019 à Oyo</t>
  </si>
  <si>
    <t>Food allowance mission Oyo du 06 au 10/12/2019</t>
  </si>
  <si>
    <t>Paiement frais d'Hôtel du 17 au 23/12/2019 à PNR</t>
  </si>
  <si>
    <t>Food allowance du 17 au 23/12/2019 à PNR</t>
  </si>
  <si>
    <t>Paiement frais d'hôtel du 22 au 24 Décembre 2019 (Djambala)</t>
  </si>
  <si>
    <t>Paiement frais d'hôtel à djambala du  11 au 13 decembre 2019 soient 02 Nuitées</t>
  </si>
  <si>
    <t>Food allowance à Pointe-Noire du 13 au 14 decembre 2019 soit 01 jour</t>
  </si>
  <si>
    <t>Paiement frais d'hôtel à Pointe-Noire du 13 au 14 decembre 2019 soit 01 Nuitée</t>
  </si>
  <si>
    <t>Food allowance du 04 au 07 Décembre 2019 à Owando</t>
  </si>
  <si>
    <t>Paiement frais d'hôtel à Owando du 04 au 07 décembre 2019</t>
  </si>
  <si>
    <t>Paiement frais d'hôtel du 08 au 09/12/2019 lors de la mission de zanaga-sibiti</t>
  </si>
  <si>
    <t>Paiement frais d'hôtel du 09 au12/12/2019 lors de la mission de zanaga-sibiti</t>
  </si>
  <si>
    <t>Paiement frais d'hôtel du 12 au13/12/2029 lors la mission de zanaga-sibiti</t>
  </si>
  <si>
    <t>Paiement frais d'hôtel du 13 au 14/12/2019 lors de la mission zanaga-sibiti</t>
  </si>
  <si>
    <t>Food allowance du 08 au 14/12/2019 lors de la mission de zanaga-sibiti</t>
  </si>
  <si>
    <t>Paiement frais d'Hôtel du 01 au 02 Décembre 2019</t>
  </si>
  <si>
    <t>Food alllowance du 02 au 04 Décembre 2019</t>
  </si>
  <si>
    <t>Paiement frais d'Hôtel du 02 au  04 Décmbre 2019</t>
  </si>
  <si>
    <t>Food allowance du 04 au 10  Décembre 2019</t>
  </si>
  <si>
    <t>Paiement frais d'Hôtel du 04 au 10 Décembre 2019</t>
  </si>
  <si>
    <t>Paiement frais d'Hôtel du 10 au 11 Décembre 2019</t>
  </si>
  <si>
    <t>Food allowance mission Oyo du 25 novembre au 1er Décembre 2019</t>
  </si>
  <si>
    <t>Paiement frais d'hôtel 06 nuitées du 4 au 10 décembre- cfr Mission PNR</t>
  </si>
  <si>
    <t>Food allowance mission PNR du 4 au 10 décembre 2019</t>
  </si>
  <si>
    <t>Paiement frais d'hôtel 06 nuitéés du 17 au 23 Décembre 2019 (cfr mission Dolisie)</t>
  </si>
  <si>
    <t>Paiement frais d'Hôtel 04 nuitées du 26 au 30 décembre 2019 (cfr mission Pointe-Noire)</t>
  </si>
  <si>
    <t xml:space="preserve">Food allowance mission PNR du 26 au 30 Décembre 2019 </t>
  </si>
  <si>
    <t>Paiement frais d'hôtel 04 Nuitées à Impfondo du 23 au 27/12/2019</t>
  </si>
  <si>
    <t>Food allowance à Ouesso du 18 au 21 décembre 2019</t>
  </si>
  <si>
    <t>Achat boisson lors de la rencontre avec la cible Jean</t>
  </si>
  <si>
    <t>Achat boisson lors de la rencontre avec la cible Shella</t>
  </si>
  <si>
    <t>Achat boisson lors de la rencontre avec la cible Edo</t>
  </si>
  <si>
    <t>Achat boisson lors de la rencontre avec la cible Médina</t>
  </si>
  <si>
    <t>Achat boisson lors de la rencontre avec les cibles EDO et NES</t>
  </si>
  <si>
    <t>Achat Boisson lors de la rencontre avec la cible Freddy</t>
  </si>
  <si>
    <t>Achat boisson lors de la rencontre avec les cibles Fan et Noel</t>
  </si>
  <si>
    <t>Achat boisson lors de la rencontre avec la cible Ali</t>
  </si>
  <si>
    <t>Achat boisson lors de rencontre avec la cible Cédric à Makoua</t>
  </si>
  <si>
    <t>Achat boisson et repas lors de la rencontre avec la cible Cédric à Makoua</t>
  </si>
  <si>
    <t>Achat boisson et repas lors de la rencontre avec la cible Judes à Makoua</t>
  </si>
  <si>
    <t>Achat boisson et repas lors de rencontre avec la cible Yacouza</t>
  </si>
  <si>
    <t>Achat boisson lors de la rencontre avec la cible Yacouza</t>
  </si>
  <si>
    <t>Achat boisson et repas lors de la rencontre avec les cibles Dénis et son amis à Oyo</t>
  </si>
  <si>
    <t>Achat boisson et repas lors de la rencontre avec la cible Jojo</t>
  </si>
  <si>
    <t>Achat boisson lors de la rencontre avec la cible Ridel</t>
  </si>
  <si>
    <t>Achat boisson lors de la rencontre avec la cible Destin</t>
  </si>
  <si>
    <t>Achat boisson lors de la rencontre avec la cible Chadé</t>
  </si>
  <si>
    <t>Achat boisson et repas lors de la rencontre avec la cible Destin</t>
  </si>
  <si>
    <t>Achat boisson lors de la rencontre avec la cible Auriol</t>
  </si>
  <si>
    <t>Achat boisson lors de la rencontre avec la cible Traditérapeute (Godfrey)</t>
  </si>
  <si>
    <t>Achat boisson et repas lors de la rencontre avec la cible Auriol</t>
  </si>
  <si>
    <t>Achat boisson lors de la rencontre avec la cible Markus</t>
  </si>
  <si>
    <t>Achat boisson et repas lors de la rencontre avec la cible Chadé</t>
  </si>
  <si>
    <t>Achat à manger et à boire lors de ma rencontre avec la cible Arcadi</t>
  </si>
  <si>
    <t>Achat boisson lors de ma rencontre avec la cible Christ</t>
  </si>
  <si>
    <t xml:space="preserve">Achat boisson lors de ma rencontre avec la cible Alphonse au marché zanaga </t>
  </si>
  <si>
    <t xml:space="preserve">Achat boisson lors de ma rencontre avec la cible Arcadi </t>
  </si>
  <si>
    <t>Achat boisson lors de ma rencontre avec la cible Tinedo au marché sibiti</t>
  </si>
  <si>
    <t>Achat boisson lors de ma rencontre avec la cible Mouko à la gare routière</t>
  </si>
  <si>
    <t>Achat boisson lors de ma rencontre avec deux cibles ( Bralico Johnson)</t>
  </si>
  <si>
    <t>Achat boisson lors de ma rencontre avec la cible Tshimba</t>
  </si>
  <si>
    <t xml:space="preserve">Achat boisson et nourriture lors de ma rencontre avec la cible </t>
  </si>
  <si>
    <t>Achat boisson lors de ma rencontre avec la cible</t>
  </si>
  <si>
    <t>Achat boisson et repas (rencontre avec 03 cibles )</t>
  </si>
  <si>
    <t>Operations</t>
  </si>
  <si>
    <t>Achat Billet pour Dolisie/ Maitre Séverin  BIYOUDI MIAKASSISSA</t>
  </si>
  <si>
    <t>Achat billet pour Ouesso/ Dalia OYONTSIO KOUNIANGANGA</t>
  </si>
  <si>
    <t>Achat billet pour Ouesso/ Me Audrey MALONGA MBOKO</t>
  </si>
  <si>
    <t>Achat billet  pour Ouesso/ Me Séverin BIYOUDI MIAKASSISSA</t>
  </si>
  <si>
    <t>Achat Billet BZV-Makoua</t>
  </si>
  <si>
    <t>Achat Billet OYO - BZV</t>
  </si>
  <si>
    <t>Achat Billet BZV-PNR</t>
  </si>
  <si>
    <t>Achat Billet PNR-BZV</t>
  </si>
  <si>
    <t>Achat billet BZV-Dolisie</t>
  </si>
  <si>
    <t>Achat billet Dolisie-Pointe-Noire</t>
  </si>
  <si>
    <t>Achat billet Pointe-Noire-Brazzaville</t>
  </si>
  <si>
    <t>Achat billet BZV-Loudima  pour la mission Zanaga-Sibiti</t>
  </si>
  <si>
    <t>Achat billet océan  du nord Dolisie-Brazzaville</t>
  </si>
  <si>
    <t>Achat Billet aller-retour (Brazzaville-Oyo)</t>
  </si>
  <si>
    <t>Achat billet Brazzaville- Pointe Noire</t>
  </si>
  <si>
    <t>Achat billet Pointe Noire-Brazzaville</t>
  </si>
  <si>
    <t>Achat billet Brazzaville-PNR (Mission PNR)</t>
  </si>
  <si>
    <t>Achat billet PNR-Brazzaville (retour à Brazzaville)</t>
  </si>
  <si>
    <t xml:space="preserve">Achat billet PNR-Brazzaville </t>
  </si>
  <si>
    <t>Achat Billet Brazzaville-Impfondo</t>
  </si>
  <si>
    <t>Achat Billet Impfondo-Enyellé</t>
  </si>
  <si>
    <t>Achat billet Ouesso-Brazzaville</t>
  </si>
  <si>
    <t>Bonus du mois novembre 2019/Evariste LELOUSSI</t>
  </si>
  <si>
    <t>Medias</t>
  </si>
  <si>
    <t xml:space="preserve">Achat billet Zanaga-Sibiti </t>
  </si>
  <si>
    <t>Achat Billet par Coaster BZV-Djambala</t>
  </si>
  <si>
    <t>Achat billet par Bus-Djambala-Lekana</t>
  </si>
  <si>
    <t>Achat billet par Bus-Lekana-Djambala</t>
  </si>
  <si>
    <t>Achat billet par Coaster Djambala-Brazzaville</t>
  </si>
  <si>
    <t>Achat billet par Bus Kinkala-BZV</t>
  </si>
  <si>
    <t>Achat billet par bus Makoua-Owando</t>
  </si>
  <si>
    <t>Achat billet par bus Owando-Oyo</t>
  </si>
  <si>
    <t>Achat Billet par Taxi Sibiti-Zanaga</t>
  </si>
  <si>
    <t>Achat Billet par Taxi Sibiti-Dolisie</t>
  </si>
  <si>
    <t>Achat billet OYO-BZV</t>
  </si>
  <si>
    <t>Achat billet Dolisie-Brazzaville</t>
  </si>
  <si>
    <t>Achat billet MINDOULI-BRAZZAVILLE</t>
  </si>
  <si>
    <t>Achat papier toilette pour le bureau</t>
  </si>
  <si>
    <t>Achat Billet par Taxi Loudima-Sibiti</t>
  </si>
  <si>
    <t>Project</t>
  </si>
  <si>
    <t>RALFF</t>
  </si>
  <si>
    <t>PALF</t>
  </si>
  <si>
    <t>Achat billet d'avion Impfondo-BZV</t>
  </si>
  <si>
    <t>Frais de mission pour DOLISIE/Me Severin BIYOUDI MIAKASSISSA</t>
  </si>
  <si>
    <t>Travel expenses</t>
  </si>
  <si>
    <t>Cumul transport local mensuel/ALEXIS NGOMA</t>
  </si>
  <si>
    <t>Cumul transport local mensuel/AMENOPHYS MOUSSAKANDAT</t>
  </si>
  <si>
    <t>Cumul transport local mensuel/B52</t>
  </si>
  <si>
    <t>Cumul transport local mensuel/CI64</t>
  </si>
  <si>
    <t>Cumul transport local mensuel/CREPIN IBOUILI</t>
  </si>
  <si>
    <t>Cumul transport local mensuel/DALIA OYONTSIO</t>
  </si>
  <si>
    <t>Cumul transport local mensuel/EVARISTE</t>
  </si>
  <si>
    <t>Cumul transport local mensuel/I23C</t>
  </si>
  <si>
    <t>Cumul transport local mensuel/I33J</t>
  </si>
  <si>
    <t>Cumul transport local mensuel/JACK BENISSON</t>
  </si>
  <si>
    <t>Cumul transport local mensuel/JOSPIN KAYA</t>
  </si>
  <si>
    <t>Cumul transport local mensuel/LN9</t>
  </si>
  <si>
    <t>Cumul transport local mensuel/MAVY MALELA</t>
  </si>
  <si>
    <t>Cumul transport local mensuel/PERRINE ODIER</t>
  </si>
  <si>
    <t>Cumul transport local mensuel/SHELY BOULA</t>
  </si>
  <si>
    <t>Perrine ODIER</t>
  </si>
  <si>
    <t>i33J</t>
  </si>
  <si>
    <t>5.6</t>
  </si>
  <si>
    <t>2.2</t>
  </si>
  <si>
    <t>5.2.2</t>
  </si>
  <si>
    <t>4.3</t>
  </si>
  <si>
    <t>1.1.1.9</t>
  </si>
  <si>
    <t>1.1.2.1</t>
  </si>
  <si>
    <t>1.1.1.7</t>
  </si>
  <si>
    <t>1.1.1.1</t>
  </si>
  <si>
    <t>1.1.1.4</t>
  </si>
  <si>
    <t>4.2</t>
  </si>
  <si>
    <t>4.4</t>
  </si>
  <si>
    <t>4.6</t>
  </si>
  <si>
    <t>1.3.2</t>
  </si>
  <si>
    <t>UE</t>
  </si>
  <si>
    <t>CIDT</t>
  </si>
  <si>
    <t>EAGLE-USFWS</t>
  </si>
  <si>
    <t>Achat bouteille gaz pour le bureau PALF</t>
  </si>
  <si>
    <t>Lihnes budgetaires</t>
  </si>
  <si>
    <t>Mois</t>
  </si>
  <si>
    <t>Noms &amp; prénoms</t>
  </si>
  <si>
    <t>MONTANT RECU DE</t>
  </si>
  <si>
    <t>Transféré</t>
  </si>
  <si>
    <t>Dépensé</t>
  </si>
  <si>
    <t>USFWS</t>
  </si>
  <si>
    <t>Hérick</t>
  </si>
  <si>
    <t>I23C</t>
  </si>
  <si>
    <t>CI64</t>
  </si>
  <si>
    <t>Caisses</t>
  </si>
  <si>
    <t>BI92</t>
  </si>
  <si>
    <t>Bley</t>
  </si>
  <si>
    <t>Dieudonné</t>
  </si>
  <si>
    <t>E8</t>
  </si>
  <si>
    <t>Evariste LELOUSSI</t>
  </si>
  <si>
    <t>Hélène</t>
  </si>
  <si>
    <t>E4</t>
  </si>
  <si>
    <t>Franck</t>
  </si>
  <si>
    <t>Hérick TCHICAYA</t>
  </si>
  <si>
    <t>HI92</t>
  </si>
  <si>
    <t>I33j</t>
  </si>
  <si>
    <t>i73x</t>
  </si>
  <si>
    <t>i55s</t>
  </si>
  <si>
    <t>it87</t>
  </si>
  <si>
    <t>Jack Bénisson</t>
  </si>
  <si>
    <t>Mavy MALELA</t>
  </si>
  <si>
    <t>Eliezer MOUANGA</t>
  </si>
  <si>
    <t>Mésange CIGNAS</t>
  </si>
  <si>
    <t>Stone</t>
  </si>
  <si>
    <t>Sven</t>
  </si>
  <si>
    <t>BCI-Compte principal</t>
  </si>
  <si>
    <t>BCI-sous compte</t>
  </si>
  <si>
    <t>TOTAUX</t>
  </si>
  <si>
    <t>BALANCE CAISSES ET BANQUE AU 31 DECEMBRE 2019</t>
  </si>
  <si>
    <t>Décembre</t>
  </si>
  <si>
    <t>Balance au          01 Décembre 2019</t>
  </si>
  <si>
    <t>Balance au 31 DECEMBRE 2019</t>
  </si>
  <si>
    <t>Balance au 1er Décembre + montant reçu en Décembre - dépenses faites en Décembre= Balance au 31 Décembre 2019</t>
  </si>
  <si>
    <t>CAISSE</t>
  </si>
  <si>
    <t>BANQUES</t>
  </si>
  <si>
    <t>CAISSE PALF</t>
  </si>
  <si>
    <t>Jack Bénison</t>
  </si>
  <si>
    <t>Étiquettes de lignes</t>
  </si>
  <si>
    <t>(vide)</t>
  </si>
  <si>
    <t>Total général</t>
  </si>
  <si>
    <t>Valeurs</t>
  </si>
  <si>
    <t>Somme de Received</t>
  </si>
  <si>
    <t>Somme de Spent</t>
  </si>
  <si>
    <t>Étiquettes de colonnes</t>
  </si>
  <si>
    <t>Deuxième avance relative au reglement de la facture CAMAL/chqn°3643225</t>
  </si>
  <si>
    <t>Première avance relative au reglement de la facture CAMAL/chqn°3643224</t>
  </si>
  <si>
    <r>
      <t xml:space="preserve">Monnaie de tenue de compte: </t>
    </r>
    <r>
      <rPr>
        <b/>
        <sz val="9"/>
        <color theme="5"/>
        <rFont val="Arial Narrow"/>
        <family val="2"/>
      </rPr>
      <t>XAF</t>
    </r>
  </si>
  <si>
    <t>Balance</t>
  </si>
  <si>
    <t>Spent in $</t>
  </si>
  <si>
    <t>Exchange rate $</t>
  </si>
  <si>
    <t>VIRT GRANT USFWS</t>
  </si>
  <si>
    <t>Visa Compta</t>
  </si>
  <si>
    <t>Banque: BANQUE COMMERCIALE INTERNATIONALE</t>
  </si>
  <si>
    <t>Compte: 01100-37107255251-56</t>
  </si>
  <si>
    <t>Intitulé du compte: Projet PALF</t>
  </si>
  <si>
    <t>Journal n°12/19</t>
  </si>
  <si>
    <t>N°     pièce</t>
  </si>
  <si>
    <t>References</t>
  </si>
  <si>
    <t>Libellé</t>
  </si>
  <si>
    <t>Code  budgétaire</t>
  </si>
  <si>
    <t>Débit</t>
  </si>
  <si>
    <t>Crédit</t>
  </si>
  <si>
    <t>Solde progressif</t>
  </si>
  <si>
    <t>BCI-SC</t>
  </si>
  <si>
    <t>chq fav MTN/budget Crédit dec 19/chq n°364208</t>
  </si>
  <si>
    <t>Retrait especes /budget Crédit Airtel dec 19</t>
  </si>
  <si>
    <t>relevé</t>
  </si>
  <si>
    <t>Rpt 01100 RTC00016481</t>
  </si>
  <si>
    <t>chq fav KALONJI/Honoraire nov 19</t>
  </si>
  <si>
    <t>Retrait especes /Appro cash box</t>
  </si>
  <si>
    <t>virement</t>
  </si>
  <si>
    <t>Ordre de vrt fav Pluriel Solution /loyer decembre 19/PALF</t>
  </si>
  <si>
    <t>chq fav MOUYETI/Avance contrat n° 27/3643213</t>
  </si>
  <si>
    <t>Reglement Salaire du mois de decembre 2019-CLAVER /chq n°3643215</t>
  </si>
  <si>
    <t>Reglement PRIME 13 EME MOIS 2019-MOUSSAKANDAT/chq n°3643221</t>
  </si>
  <si>
    <t>Retrait especes/reglement salaire décembre 19/Perrine ODIER/chqn°3643222</t>
  </si>
  <si>
    <t>Virement salaire dec 19/PALF</t>
  </si>
  <si>
    <t>Reglement Salaire du mois de décembre 2019-MALONGA Jack benisson/chq n°3643223</t>
  </si>
  <si>
    <t>Retrait especes/chqn°3643224 CAMAL Regt facture</t>
  </si>
  <si>
    <t>Retrait especes/rglt facture CAMAL/chqn°3643225</t>
  </si>
  <si>
    <t>Hon dec 19/KALONJI Francy/chq 364226</t>
  </si>
  <si>
    <t>Retrait especes/Achat cartes de recharges Airtel budget janvier 20/chqn°3643227</t>
  </si>
  <si>
    <t>Achat cartes de recharges MTN budget janvier 20/chqn°3643228</t>
  </si>
  <si>
    <t>Total Entrées</t>
  </si>
  <si>
    <t>Total Sorties</t>
  </si>
  <si>
    <t xml:space="preserve">Solde </t>
  </si>
  <si>
    <t>Solde d ouverture</t>
  </si>
  <si>
    <t>Compte: 01100-37107202652-34</t>
  </si>
  <si>
    <t>N°     chèque</t>
  </si>
  <si>
    <t>Solde d'ouverture</t>
  </si>
  <si>
    <t>BCI-CP</t>
  </si>
  <si>
    <t>Retrait espèces/Appro caisse Shely</t>
  </si>
  <si>
    <t>chq fav LELOUSSI/Bonus médias/3635164</t>
  </si>
  <si>
    <t>chq fav LELOUSSI/Bonus médias/363516</t>
  </si>
  <si>
    <t>FRAIS  retrait chqn°363516</t>
  </si>
  <si>
    <t>ATTENTE</t>
  </si>
  <si>
    <t>Grant reçu</t>
  </si>
  <si>
    <t>1.3.3</t>
  </si>
  <si>
    <t>RAPPORT FINANCIER PALF-DECEMBRE 2019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</si>
</sst>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[$-409]d\-mmm\-yy;@"/>
    <numFmt numFmtId="165" formatCode="_-* #,##0\ _€_-;\-* #,##0\ _€_-;_-* &quot;-&quot;??\ _€_-;_-@_-"/>
    <numFmt numFmtId="166" formatCode="_-* #,##0\ _€_-;\-* #,##0\ _€_-;_-* &quot;-&quot;??\ _€_-;_-@"/>
    <numFmt numFmtId="167" formatCode="[$-40C]d\-mmm;@"/>
    <numFmt numFmtId="168" formatCode="d/m/yy;@"/>
    <numFmt numFmtId="169" formatCode="#,##0\ &quot;F&quot;;[Red]#,##0\ &quot;F&quot;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sz val="10"/>
      <color theme="1" tint="0.34998626667073579"/>
      <name val="Arial Narrow"/>
      <family val="2"/>
    </font>
    <font>
      <b/>
      <sz val="12"/>
      <color rgb="FFC00000"/>
      <name val="Arial Narrow"/>
      <family val="2"/>
    </font>
    <font>
      <b/>
      <sz val="18"/>
      <color rgb="FFC00000"/>
      <name val="Arial Narrow"/>
      <family val="2"/>
    </font>
    <font>
      <b/>
      <i/>
      <sz val="10"/>
      <color rgb="FFC00000"/>
      <name val="Arial Narrow"/>
      <family val="2"/>
    </font>
    <font>
      <sz val="12"/>
      <color rgb="FFC00000"/>
      <name val="Arial Narrow"/>
      <family val="2"/>
    </font>
    <font>
      <sz val="12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theme="5"/>
      <name val="Arial Narrow"/>
      <family val="2"/>
    </font>
    <font>
      <b/>
      <sz val="9"/>
      <color theme="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Calibri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rgb="FF92D050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92D05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39997558519241921"/>
      </patternFill>
    </fill>
    <fill>
      <patternFill patternType="gray0625">
        <bgColor theme="6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5" tint="0.79998168889431442"/>
      </patternFill>
    </fill>
    <fill>
      <patternFill patternType="lightGray">
        <bgColor theme="5" tint="0.79995117038483843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165" fontId="3" fillId="0" borderId="0" xfId="1" applyNumberFormat="1" applyFont="1" applyFill="1" applyBorder="1"/>
    <xf numFmtId="15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Fill="1" applyBorder="1"/>
    <xf numFmtId="165" fontId="3" fillId="0" borderId="0" xfId="1" applyNumberFormat="1" applyFont="1" applyFill="1" applyBorder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20" fontId="0" fillId="0" borderId="0" xfId="0" applyNumberFormat="1" applyFont="1" applyAlignment="1">
      <alignment vertical="center"/>
    </xf>
    <xf numFmtId="166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65" fontId="3" fillId="0" borderId="0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Protection="1"/>
    <xf numFmtId="0" fontId="3" fillId="0" borderId="0" xfId="2" applyFont="1" applyFill="1" applyBorder="1" applyAlignment="1" applyProtection="1"/>
    <xf numFmtId="0" fontId="3" fillId="3" borderId="0" xfId="0" applyFont="1" applyFill="1" applyBorder="1"/>
    <xf numFmtId="0" fontId="3" fillId="3" borderId="0" xfId="0" applyFont="1" applyFill="1"/>
    <xf numFmtId="0" fontId="8" fillId="0" borderId="0" xfId="0" applyFont="1" applyFill="1"/>
    <xf numFmtId="165" fontId="8" fillId="0" borderId="0" xfId="1" applyNumberFormat="1" applyFont="1" applyFill="1" applyBorder="1"/>
    <xf numFmtId="0" fontId="8" fillId="0" borderId="0" xfId="0" applyFont="1" applyFill="1" applyBorder="1" applyAlignment="1"/>
    <xf numFmtId="0" fontId="9" fillId="0" borderId="0" xfId="0" applyFont="1"/>
    <xf numFmtId="165" fontId="9" fillId="0" borderId="0" xfId="1" applyNumberFormat="1" applyFont="1" applyBorder="1"/>
    <xf numFmtId="165" fontId="9" fillId="0" borderId="0" xfId="1" applyNumberFormat="1" applyFont="1" applyFill="1" applyBorder="1"/>
    <xf numFmtId="1" fontId="10" fillId="0" borderId="1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165" fontId="8" fillId="0" borderId="0" xfId="1" applyNumberFormat="1" applyFont="1" applyBorder="1"/>
    <xf numFmtId="0" fontId="11" fillId="0" borderId="0" xfId="0" applyFont="1" applyAlignment="1">
      <alignment horizontal="left" vertical="center" indent="60"/>
    </xf>
    <xf numFmtId="0" fontId="11" fillId="0" borderId="0" xfId="0" applyFont="1" applyAlignment="1"/>
    <xf numFmtId="0" fontId="11" fillId="0" borderId="0" xfId="0" applyFont="1" applyBorder="1" applyAlignment="1"/>
    <xf numFmtId="165" fontId="11" fillId="0" borderId="0" xfId="1" applyNumberFormat="1" applyFont="1" applyBorder="1" applyAlignment="1"/>
    <xf numFmtId="0" fontId="3" fillId="0" borderId="0" xfId="0" applyFont="1"/>
    <xf numFmtId="0" fontId="3" fillId="0" borderId="0" xfId="0" applyFont="1" applyBorder="1"/>
    <xf numFmtId="165" fontId="9" fillId="0" borderId="0" xfId="1" applyNumberFormat="1" applyFont="1"/>
    <xf numFmtId="165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/>
    <xf numFmtId="15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9" fillId="0" borderId="0" xfId="0" applyFont="1" applyAlignment="1"/>
    <xf numFmtId="1" fontId="10" fillId="0" borderId="0" xfId="0" applyNumberFormat="1" applyFont="1" applyFill="1" applyBorder="1" applyAlignment="1"/>
    <xf numFmtId="0" fontId="12" fillId="0" borderId="0" xfId="0" applyFont="1" applyAlignme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5" fontId="3" fillId="0" borderId="0" xfId="0" applyNumberFormat="1" applyFont="1" applyFill="1" applyAlignment="1">
      <alignment horizontal="left"/>
    </xf>
    <xf numFmtId="14" fontId="9" fillId="0" borderId="0" xfId="0" applyNumberFormat="1" applyFont="1" applyAlignment="1">
      <alignment horizontal="left"/>
    </xf>
    <xf numFmtId="16" fontId="3" fillId="0" borderId="0" xfId="0" applyNumberFormat="1" applyFont="1" applyFill="1"/>
    <xf numFmtId="0" fontId="9" fillId="0" borderId="0" xfId="0" applyFont="1" applyFill="1"/>
    <xf numFmtId="0" fontId="11" fillId="0" borderId="0" xfId="0" applyFont="1" applyFill="1" applyAlignment="1"/>
    <xf numFmtId="164" fontId="13" fillId="7" borderId="0" xfId="0" applyNumberFormat="1" applyFont="1" applyFill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0" fontId="13" fillId="8" borderId="0" xfId="0" applyFont="1" applyFill="1" applyBorder="1" applyAlignment="1"/>
    <xf numFmtId="165" fontId="13" fillId="8" borderId="0" xfId="1" applyNumberFormat="1" applyFont="1" applyFill="1" applyBorder="1"/>
    <xf numFmtId="0" fontId="13" fillId="8" borderId="0" xfId="0" applyFont="1" applyFill="1" applyBorder="1"/>
    <xf numFmtId="0" fontId="15" fillId="0" borderId="0" xfId="0" applyFont="1" applyAlignment="1">
      <alignment horizontal="left"/>
    </xf>
    <xf numFmtId="0" fontId="8" fillId="7" borderId="0" xfId="0" applyFont="1" applyFill="1" applyAlignment="1">
      <alignment horizontal="left"/>
    </xf>
    <xf numFmtId="0" fontId="8" fillId="7" borderId="0" xfId="0" applyFont="1" applyFill="1" applyBorder="1" applyAlignment="1"/>
    <xf numFmtId="165" fontId="8" fillId="7" borderId="0" xfId="1" applyNumberFormat="1" applyFont="1" applyFill="1" applyBorder="1"/>
    <xf numFmtId="0" fontId="8" fillId="7" borderId="0" xfId="0" applyFont="1" applyFill="1" applyBorder="1" applyAlignment="1">
      <alignment horizontal="left"/>
    </xf>
    <xf numFmtId="0" fontId="8" fillId="7" borderId="0" xfId="0" applyFont="1" applyFill="1"/>
    <xf numFmtId="0" fontId="16" fillId="7" borderId="0" xfId="0" applyFont="1" applyFill="1"/>
    <xf numFmtId="0" fontId="17" fillId="0" borderId="0" xfId="0" applyFont="1"/>
    <xf numFmtId="1" fontId="10" fillId="4" borderId="1" xfId="0" applyNumberFormat="1" applyFont="1" applyFill="1" applyBorder="1" applyAlignment="1">
      <alignment horizontal="left"/>
    </xf>
    <xf numFmtId="1" fontId="10" fillId="4" borderId="0" xfId="0" applyNumberFormat="1" applyFont="1" applyFill="1" applyBorder="1" applyAlignment="1"/>
    <xf numFmtId="165" fontId="10" fillId="8" borderId="0" xfId="1" applyNumberFormat="1" applyFont="1" applyFill="1" applyBorder="1" applyAlignment="1"/>
    <xf numFmtId="165" fontId="0" fillId="0" borderId="0" xfId="1" applyNumberFormat="1" applyFont="1"/>
    <xf numFmtId="0" fontId="17" fillId="0" borderId="0" xfId="0" applyFont="1" applyFill="1"/>
    <xf numFmtId="0" fontId="20" fillId="0" borderId="0" xfId="0" applyFont="1" applyAlignment="1"/>
    <xf numFmtId="165" fontId="20" fillId="0" borderId="0" xfId="1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 applyFill="1" applyAlignment="1"/>
    <xf numFmtId="0" fontId="23" fillId="0" borderId="0" xfId="0" applyFont="1" applyFill="1" applyAlignment="1"/>
    <xf numFmtId="165" fontId="23" fillId="0" borderId="0" xfId="1" applyNumberFormat="1" applyFont="1" applyFill="1" applyProtection="1"/>
    <xf numFmtId="165" fontId="24" fillId="10" borderId="3" xfId="1" applyNumberFormat="1" applyFont="1" applyFill="1" applyBorder="1" applyAlignment="1" applyProtection="1">
      <alignment horizontal="center" vertical="center" wrapText="1"/>
    </xf>
    <xf numFmtId="0" fontId="24" fillId="6" borderId="8" xfId="0" applyFont="1" applyFill="1" applyBorder="1" applyAlignment="1">
      <alignment horizontal="center" vertical="center"/>
    </xf>
    <xf numFmtId="165" fontId="24" fillId="0" borderId="3" xfId="1" applyNumberFormat="1" applyFont="1" applyFill="1" applyBorder="1" applyAlignment="1" applyProtection="1">
      <alignment horizontal="center" vertical="center" wrapText="1"/>
    </xf>
    <xf numFmtId="165" fontId="24" fillId="0" borderId="6" xfId="1" applyNumberFormat="1" applyFont="1" applyFill="1" applyBorder="1" applyAlignment="1" applyProtection="1">
      <alignment vertical="center" wrapText="1"/>
    </xf>
    <xf numFmtId="0" fontId="24" fillId="0" borderId="6" xfId="0" applyFont="1" applyFill="1" applyBorder="1" applyAlignment="1">
      <alignment vertical="center"/>
    </xf>
    <xf numFmtId="165" fontId="24" fillId="0" borderId="3" xfId="1" applyNumberFormat="1" applyFont="1" applyFill="1" applyBorder="1" applyAlignment="1" applyProtection="1">
      <alignment vertical="center" wrapText="1"/>
    </xf>
    <xf numFmtId="165" fontId="23" fillId="2" borderId="1" xfId="1" applyNumberFormat="1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/>
    <xf numFmtId="165" fontId="23" fillId="2" borderId="4" xfId="1" applyNumberFormat="1" applyFont="1" applyFill="1" applyBorder="1" applyProtection="1"/>
    <xf numFmtId="165" fontId="23" fillId="2" borderId="4" xfId="0" applyNumberFormat="1" applyFont="1" applyFill="1" applyBorder="1" applyAlignment="1"/>
    <xf numFmtId="165" fontId="23" fillId="2" borderId="5" xfId="0" applyNumberFormat="1" applyFont="1" applyFill="1" applyBorder="1" applyAlignment="1">
      <alignment horizontal="center" vertical="center" wrapText="1"/>
    </xf>
    <xf numFmtId="165" fontId="23" fillId="0" borderId="6" xfId="1" applyNumberFormat="1" applyFont="1" applyBorder="1" applyProtection="1"/>
    <xf numFmtId="165" fontId="23" fillId="0" borderId="7" xfId="1" applyNumberFormat="1" applyFont="1" applyBorder="1" applyProtection="1"/>
    <xf numFmtId="165" fontId="20" fillId="0" borderId="3" xfId="1" applyNumberFormat="1" applyFont="1" applyBorder="1" applyAlignment="1">
      <alignment vertical="center"/>
    </xf>
    <xf numFmtId="165" fontId="26" fillId="0" borderId="5" xfId="1" applyNumberFormat="1" applyFont="1" applyBorder="1" applyAlignment="1" applyProtection="1">
      <alignment vertical="center"/>
    </xf>
    <xf numFmtId="165" fontId="23" fillId="0" borderId="5" xfId="1" applyNumberFormat="1" applyFont="1" applyBorder="1" applyProtection="1"/>
    <xf numFmtId="165" fontId="23" fillId="0" borderId="3" xfId="1" applyNumberFormat="1" applyFont="1" applyBorder="1" applyProtection="1"/>
    <xf numFmtId="165" fontId="20" fillId="0" borderId="3" xfId="1" applyNumberFormat="1" applyFont="1" applyBorder="1"/>
    <xf numFmtId="165" fontId="23" fillId="0" borderId="3" xfId="0" applyNumberFormat="1" applyFont="1" applyBorder="1" applyAlignment="1"/>
    <xf numFmtId="165" fontId="26" fillId="0" borderId="3" xfId="1" applyNumberFormat="1" applyFont="1" applyBorder="1" applyAlignment="1">
      <alignment vertical="center"/>
    </xf>
    <xf numFmtId="165" fontId="26" fillId="0" borderId="0" xfId="1" applyNumberFormat="1" applyFont="1" applyAlignment="1">
      <alignment vertical="center"/>
    </xf>
    <xf numFmtId="0" fontId="26" fillId="0" borderId="0" xfId="0" applyFont="1" applyAlignment="1">
      <alignment vertical="center"/>
    </xf>
    <xf numFmtId="165" fontId="20" fillId="0" borderId="0" xfId="1" applyNumberFormat="1" applyFont="1" applyAlignment="1">
      <alignment horizontal="left"/>
    </xf>
    <xf numFmtId="165" fontId="20" fillId="0" borderId="0" xfId="1" applyNumberFormat="1" applyFont="1"/>
    <xf numFmtId="165" fontId="23" fillId="0" borderId="7" xfId="1" applyNumberFormat="1" applyFont="1" applyFill="1" applyBorder="1" applyAlignment="1" applyProtection="1">
      <alignment horizontal="left" vertical="center"/>
    </xf>
    <xf numFmtId="165" fontId="23" fillId="0" borderId="3" xfId="1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/>
    <xf numFmtId="165" fontId="23" fillId="12" borderId="3" xfId="1" applyNumberFormat="1" applyFont="1" applyFill="1" applyBorder="1" applyProtection="1"/>
    <xf numFmtId="165" fontId="26" fillId="0" borderId="3" xfId="1" applyNumberFormat="1" applyFont="1" applyBorder="1" applyProtection="1"/>
    <xf numFmtId="165" fontId="23" fillId="0" borderId="3" xfId="1" applyNumberFormat="1" applyFont="1" applyFill="1" applyBorder="1" applyProtection="1"/>
    <xf numFmtId="165" fontId="26" fillId="0" borderId="3" xfId="0" applyNumberFormat="1" applyFont="1" applyBorder="1" applyAlignment="1">
      <alignment vertical="center"/>
    </xf>
    <xf numFmtId="165" fontId="27" fillId="0" borderId="3" xfId="1" applyNumberFormat="1" applyFont="1" applyBorder="1" applyAlignment="1" applyProtection="1">
      <alignment vertical="center"/>
    </xf>
    <xf numFmtId="0" fontId="23" fillId="0" borderId="8" xfId="0" applyFont="1" applyFill="1" applyBorder="1" applyAlignment="1"/>
    <xf numFmtId="0" fontId="23" fillId="0" borderId="3" xfId="0" applyFont="1" applyBorder="1" applyAlignment="1"/>
    <xf numFmtId="165" fontId="28" fillId="0" borderId="3" xfId="1" applyNumberFormat="1" applyFont="1" applyBorder="1" applyProtection="1"/>
    <xf numFmtId="165" fontId="29" fillId="0" borderId="3" xfId="1" applyNumberFormat="1" applyFont="1" applyBorder="1" applyProtection="1">
      <protection locked="0"/>
    </xf>
    <xf numFmtId="0" fontId="24" fillId="0" borderId="3" xfId="0" applyFont="1" applyFill="1" applyBorder="1" applyAlignment="1"/>
    <xf numFmtId="165" fontId="26" fillId="0" borderId="3" xfId="1" applyNumberFormat="1" applyFont="1" applyBorder="1" applyAlignment="1" applyProtection="1">
      <alignment vertical="center"/>
    </xf>
    <xf numFmtId="165" fontId="24" fillId="6" borderId="5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/>
    <xf numFmtId="165" fontId="23" fillId="0" borderId="0" xfId="0" applyNumberFormat="1" applyFont="1" applyAlignment="1"/>
    <xf numFmtId="165" fontId="24" fillId="0" borderId="9" xfId="0" applyNumberFormat="1" applyFont="1" applyFill="1" applyBorder="1" applyAlignment="1"/>
    <xf numFmtId="165" fontId="24" fillId="0" borderId="10" xfId="1" applyNumberFormat="1" applyFont="1" applyFill="1" applyBorder="1" applyProtection="1"/>
    <xf numFmtId="165" fontId="24" fillId="0" borderId="0" xfId="1" applyNumberFormat="1" applyFont="1" applyFill="1" applyBorder="1" applyProtection="1"/>
    <xf numFmtId="165" fontId="24" fillId="0" borderId="0" xfId="0" applyNumberFormat="1" applyFont="1" applyFill="1" applyBorder="1" applyAlignment="1"/>
    <xf numFmtId="165" fontId="20" fillId="0" borderId="0" xfId="0" applyNumberFormat="1" applyFont="1" applyAlignment="1">
      <alignment vertical="center"/>
    </xf>
    <xf numFmtId="0" fontId="30" fillId="13" borderId="0" xfId="0" applyFont="1" applyFill="1" applyBorder="1" applyAlignment="1"/>
    <xf numFmtId="165" fontId="3" fillId="14" borderId="0" xfId="1" applyNumberFormat="1" applyFont="1" applyFill="1" applyBorder="1" applyAlignment="1">
      <alignment vertical="center"/>
    </xf>
    <xf numFmtId="165" fontId="3" fillId="14" borderId="0" xfId="1" applyNumberFormat="1" applyFont="1" applyFill="1" applyBorder="1"/>
    <xf numFmtId="167" fontId="31" fillId="0" borderId="2" xfId="2" applyNumberFormat="1" applyFont="1" applyBorder="1"/>
    <xf numFmtId="0" fontId="3" fillId="0" borderId="2" xfId="0" applyFont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166" fontId="3" fillId="0" borderId="2" xfId="0" applyNumberFormat="1" applyFont="1" applyFill="1" applyBorder="1"/>
    <xf numFmtId="165" fontId="3" fillId="0" borderId="2" xfId="1" applyNumberFormat="1" applyFont="1" applyFill="1" applyBorder="1"/>
    <xf numFmtId="165" fontId="7" fillId="0" borderId="2" xfId="1" applyNumberFormat="1" applyFont="1" applyFill="1" applyBorder="1"/>
    <xf numFmtId="167" fontId="31" fillId="0" borderId="11" xfId="2" applyNumberFormat="1" applyFont="1" applyBorder="1"/>
    <xf numFmtId="0" fontId="3" fillId="0" borderId="11" xfId="0" applyFont="1" applyBorder="1"/>
    <xf numFmtId="0" fontId="3" fillId="0" borderId="11" xfId="0" applyFont="1" applyFill="1" applyBorder="1" applyAlignment="1"/>
    <xf numFmtId="0" fontId="3" fillId="0" borderId="11" xfId="0" applyFont="1" applyFill="1" applyBorder="1"/>
    <xf numFmtId="166" fontId="3" fillId="0" borderId="11" xfId="0" applyNumberFormat="1" applyFont="1" applyFill="1" applyBorder="1"/>
    <xf numFmtId="165" fontId="3" fillId="0" borderId="11" xfId="1" applyNumberFormat="1" applyFont="1" applyFill="1" applyBorder="1"/>
    <xf numFmtId="165" fontId="7" fillId="0" borderId="11" xfId="1" applyNumberFormat="1" applyFont="1" applyFill="1" applyBorder="1"/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/>
    <xf numFmtId="0" fontId="3" fillId="0" borderId="13" xfId="0" applyFont="1" applyBorder="1"/>
    <xf numFmtId="0" fontId="3" fillId="0" borderId="12" xfId="0" applyFont="1" applyBorder="1"/>
    <xf numFmtId="165" fontId="3" fillId="0" borderId="6" xfId="1" applyNumberFormat="1" applyFont="1" applyFill="1" applyBorder="1"/>
    <xf numFmtId="165" fontId="7" fillId="0" borderId="6" xfId="1" applyNumberFormat="1" applyFont="1" applyFill="1" applyBorder="1"/>
    <xf numFmtId="165" fontId="7" fillId="0" borderId="15" xfId="1" applyNumberFormat="1" applyFont="1" applyFill="1" applyBorder="1"/>
    <xf numFmtId="166" fontId="3" fillId="0" borderId="12" xfId="0" applyNumberFormat="1" applyFont="1" applyFill="1" applyBorder="1"/>
    <xf numFmtId="0" fontId="3" fillId="0" borderId="6" xfId="0" applyFont="1" applyFill="1" applyBorder="1"/>
    <xf numFmtId="165" fontId="20" fillId="0" borderId="0" xfId="0" applyNumberFormat="1" applyFont="1"/>
    <xf numFmtId="165" fontId="26" fillId="0" borderId="0" xfId="0" applyNumberFormat="1" applyFont="1" applyAlignment="1"/>
    <xf numFmtId="168" fontId="3" fillId="0" borderId="0" xfId="0" applyNumberFormat="1" applyFont="1" applyFill="1" applyAlignment="1">
      <alignment horizontal="left"/>
    </xf>
    <xf numFmtId="165" fontId="32" fillId="0" borderId="0" xfId="1" applyNumberFormat="1" applyFont="1" applyFill="1"/>
    <xf numFmtId="0" fontId="33" fillId="0" borderId="0" xfId="0" applyFont="1"/>
    <xf numFmtId="168" fontId="3" fillId="0" borderId="0" xfId="0" applyNumberFormat="1" applyFont="1" applyFill="1" applyAlignment="1">
      <alignment horizontal="center"/>
    </xf>
    <xf numFmtId="169" fontId="7" fillId="0" borderId="0" xfId="0" applyNumberFormat="1" applyFont="1" applyFill="1"/>
    <xf numFmtId="0" fontId="7" fillId="0" borderId="0" xfId="0" applyFont="1" applyFill="1"/>
    <xf numFmtId="165" fontId="32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3" fontId="3" fillId="0" borderId="0" xfId="0" applyNumberFormat="1" applyFont="1" applyFill="1"/>
    <xf numFmtId="0" fontId="7" fillId="0" borderId="0" xfId="0" applyFont="1" applyFill="1" applyAlignment="1">
      <alignment horizontal="center"/>
    </xf>
    <xf numFmtId="165" fontId="34" fillId="0" borderId="0" xfId="1" applyNumberFormat="1" applyFont="1" applyFill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165" fontId="34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167" fontId="31" fillId="0" borderId="3" xfId="2" applyNumberFormat="1" applyFont="1" applyBorder="1"/>
    <xf numFmtId="0" fontId="7" fillId="0" borderId="3" xfId="0" applyFont="1" applyBorder="1"/>
    <xf numFmtId="0" fontId="7" fillId="0" borderId="3" xfId="0" applyFont="1" applyFill="1" applyBorder="1"/>
    <xf numFmtId="165" fontId="33" fillId="0" borderId="3" xfId="1" applyNumberFormat="1" applyFont="1" applyBorder="1"/>
    <xf numFmtId="165" fontId="32" fillId="0" borderId="3" xfId="1" applyNumberFormat="1" applyFont="1" applyFill="1" applyBorder="1"/>
    <xf numFmtId="165" fontId="7" fillId="0" borderId="3" xfId="1" applyNumberFormat="1" applyFont="1" applyFill="1" applyBorder="1"/>
    <xf numFmtId="165" fontId="33" fillId="0" borderId="0" xfId="0" applyNumberFormat="1" applyFont="1"/>
    <xf numFmtId="0" fontId="3" fillId="0" borderId="14" xfId="0" applyFont="1" applyBorder="1"/>
    <xf numFmtId="165" fontId="3" fillId="0" borderId="14" xfId="1" applyNumberFormat="1" applyFont="1" applyBorder="1"/>
    <xf numFmtId="165" fontId="32" fillId="0" borderId="6" xfId="1" applyNumberFormat="1" applyFont="1" applyFill="1" applyBorder="1"/>
    <xf numFmtId="0" fontId="3" fillId="0" borderId="3" xfId="0" applyFont="1" applyBorder="1"/>
    <xf numFmtId="0" fontId="3" fillId="15" borderId="3" xfId="0" applyFont="1" applyFill="1" applyBorder="1"/>
    <xf numFmtId="0" fontId="3" fillId="2" borderId="3" xfId="0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0" fontId="33" fillId="0" borderId="0" xfId="0" applyFont="1" applyFill="1"/>
    <xf numFmtId="0" fontId="3" fillId="0" borderId="0" xfId="0" applyFont="1" applyFill="1" applyBorder="1" applyAlignment="1">
      <alignment horizontal="center"/>
    </xf>
    <xf numFmtId="165" fontId="32" fillId="0" borderId="0" xfId="1" applyNumberFormat="1" applyFont="1"/>
    <xf numFmtId="167" fontId="31" fillId="0" borderId="6" xfId="2" applyNumberFormat="1" applyFont="1" applyBorder="1"/>
    <xf numFmtId="165" fontId="3" fillId="0" borderId="3" xfId="0" applyNumberFormat="1" applyFont="1" applyBorder="1"/>
    <xf numFmtId="165" fontId="3" fillId="15" borderId="3" xfId="1" applyNumberFormat="1" applyFont="1" applyFill="1" applyBorder="1"/>
    <xf numFmtId="0" fontId="3" fillId="0" borderId="6" xfId="0" applyFont="1" applyBorder="1"/>
    <xf numFmtId="0" fontId="3" fillId="15" borderId="6" xfId="0" applyFont="1" applyFill="1" applyBorder="1"/>
    <xf numFmtId="165" fontId="3" fillId="0" borderId="6" xfId="1" applyNumberFormat="1" applyFont="1" applyBorder="1"/>
    <xf numFmtId="165" fontId="7" fillId="2" borderId="3" xfId="0" applyNumberFormat="1" applyFont="1" applyFill="1" applyBorder="1" applyAlignment="1">
      <alignment vertical="center"/>
    </xf>
    <xf numFmtId="165" fontId="3" fillId="0" borderId="0" xfId="1" applyNumberFormat="1" applyFont="1"/>
    <xf numFmtId="165" fontId="33" fillId="0" borderId="0" xfId="1" applyNumberFormat="1" applyFont="1"/>
    <xf numFmtId="0" fontId="14" fillId="4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24" fillId="0" borderId="3" xfId="0" applyNumberFormat="1" applyFont="1" applyFill="1" applyBorder="1" applyAlignment="1">
      <alignment horizontal="center"/>
    </xf>
    <xf numFmtId="17" fontId="24" fillId="0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 applyProtection="1">
      <alignment horizontal="left"/>
    </xf>
    <xf numFmtId="165" fontId="24" fillId="2" borderId="4" xfId="1" applyNumberFormat="1" applyFont="1" applyFill="1" applyBorder="1" applyAlignment="1" applyProtection="1">
      <alignment horizontal="left"/>
    </xf>
    <xf numFmtId="165" fontId="24" fillId="2" borderId="5" xfId="1" applyNumberFormat="1" applyFont="1" applyFill="1" applyBorder="1" applyAlignment="1" applyProtection="1">
      <alignment horizontal="left"/>
    </xf>
    <xf numFmtId="0" fontId="25" fillId="2" borderId="1" xfId="0" applyFont="1" applyFill="1" applyBorder="1" applyAlignment="1"/>
    <xf numFmtId="0" fontId="25" fillId="2" borderId="4" xfId="0" applyFont="1" applyFill="1" applyBorder="1" applyAlignment="1"/>
    <xf numFmtId="0" fontId="25" fillId="2" borderId="5" xfId="0" applyFont="1" applyFill="1" applyBorder="1" applyAlignment="1"/>
    <xf numFmtId="0" fontId="24" fillId="9" borderId="0" xfId="0" applyFont="1" applyFill="1" applyAlignment="1">
      <alignment horizontal="center"/>
    </xf>
    <xf numFmtId="164" fontId="24" fillId="0" borderId="2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65" fontId="24" fillId="0" borderId="2" xfId="1" applyNumberFormat="1" applyFont="1" applyFill="1" applyBorder="1" applyAlignment="1" applyProtection="1">
      <alignment horizontal="center" vertical="center" wrapText="1"/>
    </xf>
    <xf numFmtId="165" fontId="24" fillId="0" borderId="6" xfId="1" applyNumberFormat="1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pivotButton="1" applyNumberFormat="1"/>
    <xf numFmtId="165" fontId="0" fillId="0" borderId="0" xfId="0" applyNumberFormat="1" applyAlignment="1">
      <alignment horizontal="left"/>
    </xf>
    <xf numFmtId="165" fontId="33" fillId="0" borderId="0" xfId="0" pivotButton="1" applyNumberFormat="1" applyFont="1"/>
    <xf numFmtId="165" fontId="33" fillId="0" borderId="0" xfId="0" applyNumberFormat="1" applyFont="1" applyAlignment="1">
      <alignment horizontal="left"/>
    </xf>
    <xf numFmtId="165" fontId="33" fillId="0" borderId="0" xfId="0" applyNumberFormat="1" applyFont="1" applyAlignment="1">
      <alignment horizontal="left" indent="1"/>
    </xf>
  </cellXfs>
  <cellStyles count="3">
    <cellStyle name="Excel Built-in Normal" xfId="2"/>
    <cellStyle name="Milliers" xfId="1" builtinId="3"/>
    <cellStyle name="Normal" xfId="0" builtinId="0"/>
  </cellStyles>
  <dxfs count="10">
    <dxf>
      <numFmt numFmtId="165" formatCode="_-* #,##0\ _€_-;\-* #,##0\ _€_-;_-* &quot;-&quot;??\ _€_-;_-@_-"/>
    </dxf>
    <dxf>
      <font>
        <sz val="10"/>
      </font>
    </dxf>
    <dxf>
      <numFmt numFmtId="165" formatCode="_-* #,##0\ _€_-;\-* #,##0\ _€_-;_-* &quot;-&quot;??\ _€_-;_-@_-"/>
    </dxf>
    <dxf>
      <font>
        <sz val="10"/>
      </font>
    </dxf>
    <dxf>
      <numFmt numFmtId="165" formatCode="_-* #,##0\ _€_-;\-* #,##0\ _€_-;_-* &quot;-&quot;??\ _€_-;_-@_-"/>
    </dxf>
    <dxf>
      <font>
        <sz val="10"/>
      </font>
    </dxf>
    <dxf>
      <numFmt numFmtId="165" formatCode="_-* #,##0\ _€_-;\-* #,##0\ _€_-;_-* &quot;-&quot;??\ _€_-;_-@_-"/>
    </dxf>
    <dxf>
      <font>
        <sz val="10"/>
      </font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Compta_Perrine_P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3858.647167129631" createdVersion="3" refreshedVersion="3" minRefreshableVersion="3" recordCount="302">
  <cacheSource type="worksheet">
    <worksheetSource ref="A10:P312" sheet="Datas"/>
  </cacheSource>
  <cacheFields count="16">
    <cacheField name="Date" numFmtId="0">
      <sharedItems containsSemiMixedTypes="0" containsNonDate="0" containsDate="1" containsString="0" minDate="2019-12-01T00:00:00" maxDate="2020-01-01T00:00:00"/>
    </cacheField>
    <cacheField name="Details" numFmtId="0">
      <sharedItems longText="1"/>
    </cacheField>
    <cacheField name="Type de dépenses" numFmtId="0">
      <sharedItems containsBlank="1" count="16">
        <s v="Transport"/>
        <s v="Travel Subsistence"/>
        <s v="Telephone"/>
        <s v="Bonus"/>
        <s v="Transfer fees"/>
        <s v="Lawyer fees"/>
        <s v="Trust Building"/>
        <s v="Personnel"/>
        <s v="Office Materials"/>
        <s v="Bank fees"/>
        <m/>
        <s v="Jail visit"/>
        <s v="Services"/>
        <s v="Rent &amp; Utilities"/>
        <s v="Travel expenses"/>
        <s v="Flight"/>
      </sharedItems>
    </cacheField>
    <cacheField name="Departement" numFmtId="0">
      <sharedItems containsBlank="1" count="8">
        <s v="Investigations"/>
        <s v="Office"/>
        <s v="Operations"/>
        <s v="Legal"/>
        <m/>
        <s v="Medias"/>
        <s v="Management"/>
        <s v="Team building"/>
      </sharedItems>
    </cacheField>
    <cacheField name="Received" numFmtId="165">
      <sharedItems containsString="0" containsBlank="1" containsNumber="1" containsInteger="1" minValue="11560280" maxValue="11560280"/>
    </cacheField>
    <cacheField name="Spent" numFmtId="165">
      <sharedItems containsString="0" containsBlank="1" containsNumber="1" containsInteger="1" minValue="350" maxValue="1310000"/>
    </cacheField>
    <cacheField name="Spent in $" numFmtId="165">
      <sharedItems containsNonDate="0" containsString="0" containsBlank="1"/>
    </cacheField>
    <cacheField name="Exchange rate $" numFmtId="165">
      <sharedItems containsNonDate="0" containsString="0" containsBlank="1"/>
    </cacheField>
    <cacheField name="Balance" numFmtId="165">
      <sharedItems containsSemiMixedTypes="0" containsString="0" containsNumber="1" containsInteger="1" minValue="-2203792" maxValue="10611207"/>
    </cacheField>
    <cacheField name="Name" numFmtId="0">
      <sharedItems count="17">
        <s v="LN9"/>
        <s v="ci64"/>
        <s v="i33j"/>
        <s v="i23c"/>
        <s v="Shely"/>
        <s v="Alexis"/>
        <s v="B52"/>
        <s v="BCI"/>
        <s v="Amenophys"/>
        <s v="Dalia"/>
        <s v="Jospin"/>
        <s v="Jack-Bénisson"/>
        <s v="Mavy"/>
        <s v="Evariste"/>
        <s v="Crépin"/>
        <s v="Caisse"/>
        <s v="Perrine ODIER"/>
      </sharedItems>
    </cacheField>
    <cacheField name="Receipt" numFmtId="0">
      <sharedItems/>
    </cacheField>
    <cacheField name="Donor" numFmtId="0">
      <sharedItems containsBlank="1" count="6">
        <s v="Wildcat"/>
        <s v="EAGLE-USFWS"/>
        <s v="UE"/>
        <s v="CIDT"/>
        <s v="EAGLE-AVAAZ" u="1"/>
        <m u="1"/>
      </sharedItems>
    </cacheField>
    <cacheField name="Project" numFmtId="0">
      <sharedItems/>
    </cacheField>
    <cacheField name="Country" numFmtId="0">
      <sharedItems/>
    </cacheField>
    <cacheField name="Contrôle" numFmtId="0">
      <sharedItems/>
    </cacheField>
    <cacheField name="Lihnes budgetaires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">
  <r>
    <d v="2019-12-01T00:00:00"/>
    <s v="Achat billet OYO-BZV"/>
    <x v="0"/>
    <x v="0"/>
    <m/>
    <n v="10000"/>
    <m/>
    <m/>
    <n v="-10000"/>
    <x v="0"/>
    <s v="oui"/>
    <x v="0"/>
    <s v="PALF"/>
    <s v="CONGO"/>
    <s v="o"/>
    <m/>
  </r>
  <r>
    <d v="2019-12-01T00:00:00"/>
    <s v="Achat billet par Bus Kinkala-BZV"/>
    <x v="0"/>
    <x v="0"/>
    <m/>
    <n v="2000"/>
    <m/>
    <m/>
    <n v="-12000"/>
    <x v="1"/>
    <s v="Décharge"/>
    <x v="0"/>
    <s v="RALFF"/>
    <s v="CONGO"/>
    <s v="o"/>
    <s v="2.2"/>
  </r>
  <r>
    <d v="2019-12-01T00:00:00"/>
    <s v="Food Allowance mission Kinkala 04 Nuitées"/>
    <x v="1"/>
    <x v="0"/>
    <m/>
    <n v="40000"/>
    <m/>
    <m/>
    <n v="-52000"/>
    <x v="1"/>
    <s v="Décharge"/>
    <x v="0"/>
    <s v="RALFF"/>
    <s v="CONGO"/>
    <s v="o"/>
    <s v="1.3.2"/>
  </r>
  <r>
    <d v="2019-12-01T00:00:00"/>
    <s v="Food allowance du 25 novembre au 01  Décembre 2019/I33j"/>
    <x v="1"/>
    <x v="0"/>
    <m/>
    <n v="60000"/>
    <m/>
    <m/>
    <n v="-112000"/>
    <x v="2"/>
    <s v="Décharge"/>
    <x v="0"/>
    <s v="PALF"/>
    <s v="CONGO"/>
    <s v="o"/>
    <m/>
  </r>
  <r>
    <d v="2019-12-01T00:00:00"/>
    <s v="Achat Billet aller-retour (Brazzaville-Oyo)"/>
    <x v="0"/>
    <x v="0"/>
    <m/>
    <n v="20000"/>
    <m/>
    <m/>
    <n v="-132000"/>
    <x v="2"/>
    <s v="oui"/>
    <x v="0"/>
    <s v="PALF"/>
    <s v="CONGO"/>
    <s v="o"/>
    <m/>
  </r>
  <r>
    <d v="2019-12-01T00:00:00"/>
    <s v="Paiement frais d'Hôtel du 01 au 02 Décembre 2019"/>
    <x v="1"/>
    <x v="0"/>
    <m/>
    <n v="15000"/>
    <m/>
    <m/>
    <n v="-147000"/>
    <x v="2"/>
    <s v="oui"/>
    <x v="0"/>
    <s v="PALF"/>
    <s v="CONGO"/>
    <s v="o"/>
    <m/>
  </r>
  <r>
    <d v="2019-12-01T00:00:00"/>
    <s v="Food allowance mission Oyo du 25 novembre au 1er Décembre 2019"/>
    <x v="1"/>
    <x v="0"/>
    <m/>
    <n v="60000"/>
    <m/>
    <m/>
    <n v="-207000"/>
    <x v="3"/>
    <s v="Décharge"/>
    <x v="0"/>
    <s v="RALFF"/>
    <s v="CONGO"/>
    <s v="o"/>
    <s v="1.3.2"/>
  </r>
  <r>
    <d v="2019-12-01T00:00:00"/>
    <s v="Achat crédit Téléphonique(réactivation internet car forfait epuisé)"/>
    <x v="2"/>
    <x v="1"/>
    <m/>
    <n v="2000"/>
    <m/>
    <m/>
    <n v="-209000"/>
    <x v="3"/>
    <s v="oui"/>
    <x v="0"/>
    <s v="PALF"/>
    <s v="CONGO"/>
    <s v="o"/>
    <m/>
  </r>
  <r>
    <d v="2019-12-02T00:00:00"/>
    <s v="Bonus pour opération mandrill à Ouesso/B52"/>
    <x v="3"/>
    <x v="2"/>
    <m/>
    <n v="90000"/>
    <m/>
    <m/>
    <n v="-299000"/>
    <x v="4"/>
    <s v="oui"/>
    <x v="0"/>
    <s v="PALF"/>
    <s v="CONGO"/>
    <s v="o"/>
    <m/>
  </r>
  <r>
    <d v="2019-12-02T00:00:00"/>
    <s v="Bonus pour opération mandrill à Ouesso/I23C"/>
    <x v="3"/>
    <x v="2"/>
    <m/>
    <n v="50000"/>
    <m/>
    <m/>
    <n v="-349000"/>
    <x v="4"/>
    <s v="oui"/>
    <x v="0"/>
    <s v="PALF"/>
    <s v="CONGO"/>
    <s v="o"/>
    <m/>
  </r>
  <r>
    <d v="2019-12-02T00:00:00"/>
    <s v="Frais de transfert Charden farell/Alexis"/>
    <x v="4"/>
    <x v="1"/>
    <m/>
    <n v="2700"/>
    <m/>
    <m/>
    <n v="-351700"/>
    <x v="4"/>
    <s v="oui"/>
    <x v="0"/>
    <s v="PALF"/>
    <s v="CONGO"/>
    <s v="o"/>
    <m/>
  </r>
  <r>
    <d v="2019-12-02T00:00:00"/>
    <s v="Achat Billet pour Dolisie/ Maitre Séverin  BIYOUDI MIAKASSISSA"/>
    <x v="5"/>
    <x v="3"/>
    <m/>
    <n v="5000"/>
    <m/>
    <m/>
    <n v="-356700"/>
    <x v="4"/>
    <s v="oui"/>
    <x v="1"/>
    <s v="RALFF"/>
    <s v="CONGO"/>
    <s v="o"/>
    <s v="5.2.2"/>
  </r>
  <r>
    <d v="2019-12-02T00:00:00"/>
    <s v="Achat Billet Océan du nord PNR-BZV"/>
    <x v="0"/>
    <x v="3"/>
    <m/>
    <n v="7000"/>
    <m/>
    <m/>
    <n v="-363700"/>
    <x v="5"/>
    <s v="Decharge"/>
    <x v="1"/>
    <s v="RALFF"/>
    <s v="CONGO"/>
    <s v="o"/>
    <s v="2.2"/>
  </r>
  <r>
    <d v="2019-12-02T00:00:00"/>
    <s v="Achat boisson lors de la rencontre avec la cible Jean"/>
    <x v="6"/>
    <x v="0"/>
    <m/>
    <n v="3000"/>
    <m/>
    <m/>
    <n v="-366700"/>
    <x v="0"/>
    <s v="Décharge"/>
    <x v="0"/>
    <s v="PALF"/>
    <s v="CONGO"/>
    <s v="o"/>
    <m/>
  </r>
  <r>
    <d v="2019-12-02T00:00:00"/>
    <s v="Achat boisson lors de la rencontre avec la cible Shella"/>
    <x v="6"/>
    <x v="0"/>
    <m/>
    <n v="3000"/>
    <m/>
    <m/>
    <n v="-369700"/>
    <x v="0"/>
    <s v="Décharge"/>
    <x v="0"/>
    <s v="PALF"/>
    <s v="CONGO"/>
    <s v="o"/>
    <m/>
  </r>
  <r>
    <d v="2019-12-02T00:00:00"/>
    <s v="Food allowance pendant la pause"/>
    <x v="7"/>
    <x v="0"/>
    <m/>
    <n v="1000"/>
    <m/>
    <m/>
    <n v="-370700"/>
    <x v="6"/>
    <s v="Décharge"/>
    <x v="0"/>
    <s v="PALF"/>
    <s v="CONGO"/>
    <s v="o"/>
    <m/>
  </r>
  <r>
    <d v="2019-12-02T00:00:00"/>
    <s v="Achat crédit Téléphonique MTN"/>
    <x v="2"/>
    <x v="1"/>
    <m/>
    <n v="1000"/>
    <m/>
    <m/>
    <n v="-371700"/>
    <x v="2"/>
    <s v="Décharge"/>
    <x v="0"/>
    <s v="PALF"/>
    <s v="CONGO"/>
    <s v="o"/>
    <m/>
  </r>
  <r>
    <d v="2019-12-02T00:00:00"/>
    <s v="Achat carte sim MTN (visiteur)"/>
    <x v="8"/>
    <x v="1"/>
    <m/>
    <n v="1000"/>
    <m/>
    <m/>
    <n v="-372700"/>
    <x v="2"/>
    <s v="Décharge"/>
    <x v="1"/>
    <s v="PALF"/>
    <s v="CONGO"/>
    <s v="o"/>
    <m/>
  </r>
  <r>
    <d v="2019-12-02T00:00:00"/>
    <s v="Food alllowance du 02 au 04 Décembre 2019"/>
    <x v="1"/>
    <x v="0"/>
    <m/>
    <n v="20000"/>
    <m/>
    <m/>
    <n v="-392700"/>
    <x v="2"/>
    <s v="Décharge"/>
    <x v="0"/>
    <s v="PALF"/>
    <s v="CONGO"/>
    <s v="o"/>
    <m/>
  </r>
  <r>
    <d v="2019-12-02T00:00:00"/>
    <s v="Paiement frais d'Hôtel du 02 au  04 Décmbre 2019"/>
    <x v="1"/>
    <x v="0"/>
    <m/>
    <n v="30000"/>
    <m/>
    <m/>
    <n v="-422700"/>
    <x v="2"/>
    <s v="oui"/>
    <x v="0"/>
    <s v="PALF"/>
    <s v="CONGO"/>
    <s v="o"/>
    <m/>
  </r>
  <r>
    <d v="2019-12-02T00:00:00"/>
    <s v="FRAIS  retrait chqn°3635163"/>
    <x v="9"/>
    <x v="1"/>
    <m/>
    <n v="3484"/>
    <m/>
    <m/>
    <n v="-426184"/>
    <x v="7"/>
    <s v="Relevé"/>
    <x v="1"/>
    <s v="PALF"/>
    <s v="CONGO"/>
    <s v="o"/>
    <m/>
  </r>
  <r>
    <d v="2019-12-02T00:00:00"/>
    <s v="Frais extrait de compte"/>
    <x v="9"/>
    <x v="1"/>
    <m/>
    <n v="2152"/>
    <m/>
    <m/>
    <n v="-428336"/>
    <x v="7"/>
    <s v="Relevé"/>
    <x v="2"/>
    <s v="PALF"/>
    <s v="CONGO"/>
    <s v="o"/>
    <m/>
  </r>
  <r>
    <d v="2019-12-02T00:00:00"/>
    <s v="Agios du 31/10 au 30/11/19"/>
    <x v="9"/>
    <x v="1"/>
    <m/>
    <n v="5101"/>
    <m/>
    <m/>
    <n v="-433437"/>
    <x v="7"/>
    <s v="Relevé"/>
    <x v="2"/>
    <s v="RALFF"/>
    <s v="CONGO"/>
    <s v="o"/>
    <s v="5.6"/>
  </r>
  <r>
    <d v="2019-12-02T00:00:00"/>
    <s v="Achat crédit téléphonique MTN/budget du mois de decembre 2019/chq n°364208"/>
    <x v="2"/>
    <x v="1"/>
    <m/>
    <n v="280000"/>
    <m/>
    <m/>
    <n v="-713437"/>
    <x v="7"/>
    <s v="chqn°3643208"/>
    <x v="2"/>
    <s v="RALFF"/>
    <s v="CONGO"/>
    <s v="o"/>
    <s v="4.6"/>
  </r>
  <r>
    <d v="2019-12-02T00:00:00"/>
    <s v="Achat crédit téléphonique AIRTEL /budget du mois de decembre 2019/CHQ N°3643209"/>
    <x v="2"/>
    <x v="1"/>
    <m/>
    <n v="230000"/>
    <m/>
    <m/>
    <n v="-943437"/>
    <x v="7"/>
    <s v="chqn°3643209"/>
    <x v="2"/>
    <s v="RALFF"/>
    <s v="CONGO"/>
    <s v="o"/>
    <s v="4.6"/>
  </r>
  <r>
    <d v="2019-12-02T00:00:00"/>
    <s v="Frais retrait ch n°3643209"/>
    <x v="9"/>
    <x v="1"/>
    <m/>
    <n v="3484"/>
    <m/>
    <m/>
    <n v="-946921"/>
    <x v="7"/>
    <s v="Relevé"/>
    <x v="2"/>
    <s v="RALFF"/>
    <s v="CONGO"/>
    <s v="o"/>
    <s v="5.6"/>
  </r>
  <r>
    <d v="2019-12-02T00:00:00"/>
    <s v="Frais extrait de compte"/>
    <x v="9"/>
    <x v="1"/>
    <m/>
    <n v="2152"/>
    <m/>
    <m/>
    <n v="-949073"/>
    <x v="7"/>
    <s v="Relevé"/>
    <x v="2"/>
    <s v="RALFF"/>
    <s v="CONGO"/>
    <s v="o"/>
    <s v="5.6"/>
  </r>
  <r>
    <d v="2019-12-02T00:00:00"/>
    <s v="VIRT GRANT USFWS"/>
    <x v="10"/>
    <x v="4"/>
    <n v="11560280"/>
    <m/>
    <m/>
    <m/>
    <n v="10611207"/>
    <x v="7"/>
    <s v="Relevé"/>
    <x v="1"/>
    <s v="RALFF"/>
    <s v="CONGO"/>
    <s v="o"/>
    <m/>
  </r>
  <r>
    <d v="2019-12-02T00:00:00"/>
    <s v="Agiios du 31/10/19 au 30/11/19"/>
    <x v="9"/>
    <x v="1"/>
    <m/>
    <n v="5101"/>
    <m/>
    <m/>
    <n v="10606106"/>
    <x v="7"/>
    <s v="Relevé"/>
    <x v="1"/>
    <s v="PALF"/>
    <s v="CONGO"/>
    <s v="o"/>
    <m/>
  </r>
  <r>
    <d v="2019-12-02T00:00:00"/>
    <s v="Reglement facture d'honoraire de consultation du mois de novembre 2019/ I23C"/>
    <x v="7"/>
    <x v="0"/>
    <m/>
    <n v="350000"/>
    <m/>
    <m/>
    <n v="10256106"/>
    <x v="7"/>
    <s v="chqn°3643211"/>
    <x v="2"/>
    <s v="RALFF"/>
    <s v="CONGO"/>
    <s v="o"/>
    <s v="1.1.1.9"/>
  </r>
  <r>
    <d v="2019-12-03T00:00:00"/>
    <s v="Bonus pour opération mandrill à Ouesso/Herick"/>
    <x v="3"/>
    <x v="2"/>
    <m/>
    <n v="30000"/>
    <m/>
    <m/>
    <n v="10226106"/>
    <x v="4"/>
    <s v="oui"/>
    <x v="0"/>
    <s v="PALF"/>
    <s v="CONGO"/>
    <s v="o"/>
    <m/>
  </r>
  <r>
    <d v="2019-12-03T00:00:00"/>
    <s v="Bonus pour opération mandrill à Ouesso/Dalia"/>
    <x v="3"/>
    <x v="2"/>
    <m/>
    <n v="10000"/>
    <m/>
    <m/>
    <n v="10216106"/>
    <x v="4"/>
    <s v="oui"/>
    <x v="0"/>
    <s v="PALF"/>
    <s v="CONGO"/>
    <s v="o"/>
    <m/>
  </r>
  <r>
    <d v="2019-12-03T00:00:00"/>
    <s v="Bonus pour opération mandrill à Ouesso/Crépin"/>
    <x v="3"/>
    <x v="2"/>
    <m/>
    <n v="10000"/>
    <m/>
    <m/>
    <n v="10206106"/>
    <x v="4"/>
    <s v="oui"/>
    <x v="0"/>
    <s v="PALF"/>
    <s v="CONGO"/>
    <s v="o"/>
    <m/>
  </r>
  <r>
    <d v="2019-12-03T00:00:00"/>
    <s v="Paiement frais d'hôtel du 30 Novembre au 03 décembre 2019"/>
    <x v="1"/>
    <x v="3"/>
    <m/>
    <n v="45000"/>
    <m/>
    <m/>
    <n v="10161106"/>
    <x v="5"/>
    <s v="oui"/>
    <x v="1"/>
    <s v="RALFF"/>
    <s v="CONGO"/>
    <s v="o"/>
    <s v="1.3.2"/>
  </r>
  <r>
    <d v="2019-12-03T00:00:00"/>
    <s v="Food allowance du 28 Novembre au 02 Décembre 19"/>
    <x v="1"/>
    <x v="3"/>
    <m/>
    <n v="50000"/>
    <m/>
    <m/>
    <n v="10111106"/>
    <x v="5"/>
    <s v="Decharge"/>
    <x v="1"/>
    <s v="RALFF"/>
    <s v="CONGO"/>
    <s v="o"/>
    <s v="1.3.2"/>
  </r>
  <r>
    <d v="2019-12-03T00:00:00"/>
    <s v="Achat billet Dolisie-Brazzaville"/>
    <x v="0"/>
    <x v="0"/>
    <m/>
    <n v="5000"/>
    <m/>
    <m/>
    <n v="10106106"/>
    <x v="0"/>
    <s v="oui"/>
    <x v="0"/>
    <s v="PALF"/>
    <s v="CONGO"/>
    <s v="o"/>
    <m/>
  </r>
  <r>
    <d v="2019-12-03T00:00:00"/>
    <s v="Achat Billet BZV-Makoua"/>
    <x v="0"/>
    <x v="0"/>
    <m/>
    <n v="15000"/>
    <m/>
    <m/>
    <n v="10091106"/>
    <x v="1"/>
    <s v="oui"/>
    <x v="0"/>
    <s v="RALFF"/>
    <s v="CONGO"/>
    <s v="o"/>
    <s v="2.2"/>
  </r>
  <r>
    <d v="2019-12-03T00:00:00"/>
    <s v="Ration des detenus à la maison d'arrêt de Brazzaville du 03 decembre 2019 soit 01 jour"/>
    <x v="11"/>
    <x v="3"/>
    <m/>
    <n v="15000"/>
    <m/>
    <m/>
    <n v="10076106"/>
    <x v="8"/>
    <s v="Décharge"/>
    <x v="0"/>
    <s v="PALF"/>
    <s v="CONGO"/>
    <s v="o"/>
    <m/>
  </r>
  <r>
    <d v="2019-12-03T00:00:00"/>
    <s v="Food allowance pendant la pause"/>
    <x v="7"/>
    <x v="0"/>
    <m/>
    <n v="1000"/>
    <m/>
    <m/>
    <n v="10075106"/>
    <x v="6"/>
    <s v="Décharge"/>
    <x v="0"/>
    <s v="PALF"/>
    <s v="CONGO"/>
    <s v="o"/>
    <m/>
  </r>
  <r>
    <d v="2019-12-03T00:00:00"/>
    <s v="Reglement facture bonus média portant sur les audiences du 28 Novembre 2019 à la cour d'appel de Ouesso-CHQ N°3635164"/>
    <x v="3"/>
    <x v="5"/>
    <m/>
    <n v="240000"/>
    <m/>
    <m/>
    <n v="9835106"/>
    <x v="7"/>
    <s v="chqn°3635164"/>
    <x v="0"/>
    <s v="PALF"/>
    <s v="CONGO"/>
    <s v="o"/>
    <m/>
  </r>
  <r>
    <d v="2019-12-03T00:00:00"/>
    <s v="FRAIS  retrait chqn°3635164"/>
    <x v="9"/>
    <x v="1"/>
    <m/>
    <n v="3484"/>
    <m/>
    <m/>
    <n v="9831622"/>
    <x v="7"/>
    <s v="Relevé"/>
    <x v="1"/>
    <s v="PALF"/>
    <s v="CONGO"/>
    <s v="o"/>
    <m/>
  </r>
  <r>
    <d v="2019-12-03T00:00:00"/>
    <s v="Frais retrait ch n°3643211"/>
    <x v="9"/>
    <x v="1"/>
    <m/>
    <n v="3484"/>
    <m/>
    <m/>
    <n v="9828138"/>
    <x v="7"/>
    <s v="Relevé"/>
    <x v="2"/>
    <s v="RALFF"/>
    <s v="CONGO"/>
    <s v="o"/>
    <s v="5.6"/>
  </r>
  <r>
    <d v="2019-12-03T00:00:00"/>
    <s v="Frais de mission pour DOLISIE/Me Severin BIYOUDI MIAKASSISSA"/>
    <x v="5"/>
    <x v="3"/>
    <m/>
    <n v="71000"/>
    <m/>
    <m/>
    <n v="9757138"/>
    <x v="9"/>
    <s v="Décharge"/>
    <x v="1"/>
    <s v="RALFF"/>
    <s v="CONGO"/>
    <s v="o"/>
    <s v="5.2.2"/>
  </r>
  <r>
    <d v="2019-12-04T00:00:00"/>
    <s v="Paiement frais d'hôtel du28 Novembre au 04 Décembre 2019 (Dolisie)"/>
    <x v="1"/>
    <x v="0"/>
    <m/>
    <n v="90000"/>
    <m/>
    <m/>
    <n v="9667138"/>
    <x v="0"/>
    <s v="oui"/>
    <x v="0"/>
    <s v="PALF"/>
    <s v="CONGO"/>
    <s v="o"/>
    <m/>
  </r>
  <r>
    <d v="2019-12-04T00:00:00"/>
    <s v="Food allowance du 28 Novembre au 04 Décembre 2019(Dolisie)"/>
    <x v="1"/>
    <x v="0"/>
    <m/>
    <n v="60000"/>
    <m/>
    <m/>
    <n v="9607138"/>
    <x v="0"/>
    <s v="Décharge"/>
    <x v="0"/>
    <s v="PALF"/>
    <s v="CONGO"/>
    <s v="o"/>
    <m/>
  </r>
  <r>
    <d v="2019-12-04T00:00:00"/>
    <s v="Food allowance pendant la pause"/>
    <x v="7"/>
    <x v="0"/>
    <m/>
    <n v="1000"/>
    <m/>
    <m/>
    <n v="9606138"/>
    <x v="6"/>
    <s v="Décharge"/>
    <x v="0"/>
    <s v="PALF"/>
    <s v="CONGO"/>
    <s v="o"/>
    <m/>
  </r>
  <r>
    <d v="2019-12-04T00:00:00"/>
    <s v="Achat billet Brazzaville- Pointe Noire"/>
    <x v="0"/>
    <x v="0"/>
    <m/>
    <n v="7000"/>
    <m/>
    <m/>
    <n v="9599138"/>
    <x v="2"/>
    <s v="oui"/>
    <x v="0"/>
    <s v="PALF"/>
    <s v="CONGO"/>
    <s v="o"/>
    <m/>
  </r>
  <r>
    <d v="2019-12-04T00:00:00"/>
    <s v="Achat billet Brazzaville-PNR (Mission PNR)"/>
    <x v="0"/>
    <x v="0"/>
    <m/>
    <n v="7000"/>
    <m/>
    <m/>
    <n v="9592138"/>
    <x v="3"/>
    <s v="oui"/>
    <x v="0"/>
    <s v="RALFF"/>
    <s v="CONGO"/>
    <s v="o"/>
    <s v="2.2"/>
  </r>
  <r>
    <d v="2019-12-05T00:00:00"/>
    <s v="Prestation Odile FIELO facture du mois de novembre 2019"/>
    <x v="12"/>
    <x v="1"/>
    <m/>
    <n v="100000"/>
    <m/>
    <m/>
    <n v="9492138"/>
    <x v="4"/>
    <s v="oui"/>
    <x v="1"/>
    <s v="PALF"/>
    <s v="CONGO"/>
    <s v="o"/>
    <m/>
  </r>
  <r>
    <d v="2019-12-05T00:00:00"/>
    <s v="Achat (2) cartouches d'encre HP 63-Bureau PALF"/>
    <x v="8"/>
    <x v="1"/>
    <m/>
    <n v="24000"/>
    <m/>
    <m/>
    <n v="9468138"/>
    <x v="4"/>
    <s v="oui"/>
    <x v="1"/>
    <s v="RALFF"/>
    <s v="CONGO"/>
    <s v="o"/>
    <s v="4.3"/>
  </r>
  <r>
    <d v="2019-12-05T00:00:00"/>
    <s v="Food allowance pendant la pause"/>
    <x v="7"/>
    <x v="0"/>
    <m/>
    <n v="1000"/>
    <m/>
    <m/>
    <n v="9467138"/>
    <x v="0"/>
    <s v="Décharge"/>
    <x v="0"/>
    <s v="PALF"/>
    <s v="CONGO"/>
    <s v="o"/>
    <m/>
  </r>
  <r>
    <d v="2019-12-05T00:00:00"/>
    <s v="Achat boisson lors de rencontre avec la cible Cédric à Makoua"/>
    <x v="6"/>
    <x v="0"/>
    <m/>
    <n v="3000"/>
    <m/>
    <m/>
    <n v="9464138"/>
    <x v="1"/>
    <s v="Décharge"/>
    <x v="0"/>
    <s v="PALF"/>
    <s v="CONGO"/>
    <s v="o"/>
    <m/>
  </r>
  <r>
    <d v="2019-12-05T00:00:00"/>
    <s v="Food allowance pendant la pause"/>
    <x v="7"/>
    <x v="0"/>
    <m/>
    <n v="1000"/>
    <m/>
    <m/>
    <n v="9463138"/>
    <x v="6"/>
    <s v="Décharge"/>
    <x v="0"/>
    <s v="PALF"/>
    <s v="CONGO"/>
    <s v="o"/>
    <m/>
  </r>
  <r>
    <d v="2019-12-05T00:00:00"/>
    <s v="Achat carte Sim pour investigations"/>
    <x v="8"/>
    <x v="1"/>
    <m/>
    <n v="1000"/>
    <m/>
    <m/>
    <n v="9462138"/>
    <x v="6"/>
    <s v="Décharge"/>
    <x v="1"/>
    <s v="PALF"/>
    <s v="CONGO"/>
    <s v="o"/>
    <m/>
  </r>
  <r>
    <d v="2019-12-05T00:00:00"/>
    <s v="Achat boisson (trust building avec une cible à losange Ouest PN)"/>
    <x v="6"/>
    <x v="0"/>
    <m/>
    <n v="2500"/>
    <m/>
    <m/>
    <n v="9459638"/>
    <x v="3"/>
    <s v="Décharge"/>
    <x v="0"/>
    <s v="PALF"/>
    <s v="CONGO"/>
    <s v="o"/>
    <m/>
  </r>
  <r>
    <d v="2019-12-05T00:00:00"/>
    <s v="Achat boisson (rencontre avec une cible Emmanuel)"/>
    <x v="6"/>
    <x v="0"/>
    <m/>
    <n v="2000"/>
    <m/>
    <m/>
    <n v="9457638"/>
    <x v="3"/>
    <s v="Décharge"/>
    <x v="0"/>
    <s v="PALF"/>
    <s v="CONGO"/>
    <s v="o"/>
    <m/>
  </r>
  <r>
    <d v="2019-12-06T00:00:00"/>
    <s v="Frais de transfert Charden farell/CI64"/>
    <x v="4"/>
    <x v="1"/>
    <m/>
    <n v="1284"/>
    <m/>
    <m/>
    <n v="9456354"/>
    <x v="4"/>
    <s v="oui"/>
    <x v="0"/>
    <s v="PALF"/>
    <s v="CONGO"/>
    <s v="o"/>
    <m/>
  </r>
  <r>
    <d v="2019-12-06T00:00:00"/>
    <s v="Frais de transfert Chardenfarell/I23c"/>
    <x v="4"/>
    <x v="1"/>
    <m/>
    <n v="6858"/>
    <m/>
    <m/>
    <n v="9449496"/>
    <x v="4"/>
    <s v="oui"/>
    <x v="0"/>
    <s v="PALF"/>
    <s v="CONGO"/>
    <s v="o"/>
    <m/>
  </r>
  <r>
    <d v="2019-12-06T00:00:00"/>
    <s v="Frais de transfert Charden farell/jospin"/>
    <x v="4"/>
    <x v="1"/>
    <m/>
    <n v="1431"/>
    <m/>
    <m/>
    <n v="9448065"/>
    <x v="4"/>
    <s v="oui"/>
    <x v="0"/>
    <s v="PALF"/>
    <s v="CONGO"/>
    <s v="o"/>
    <m/>
  </r>
  <r>
    <d v="2019-12-06T00:00:00"/>
    <s v="Achat carburant groupe electrogene bureau PALF"/>
    <x v="13"/>
    <x v="1"/>
    <m/>
    <n v="25000"/>
    <m/>
    <m/>
    <n v="9423065"/>
    <x v="4"/>
    <s v="oui"/>
    <x v="1"/>
    <s v="RALFF"/>
    <s v="CONGO"/>
    <s v="o"/>
    <s v="4.4"/>
  </r>
  <r>
    <d v="2019-12-06T00:00:00"/>
    <s v="Food allowance pendant la pause"/>
    <x v="7"/>
    <x v="0"/>
    <m/>
    <n v="1000"/>
    <m/>
    <m/>
    <n v="9422065"/>
    <x v="0"/>
    <s v="Décharge"/>
    <x v="0"/>
    <s v="PALF"/>
    <s v="CONGO"/>
    <s v="o"/>
    <m/>
  </r>
  <r>
    <d v="2019-12-06T00:00:00"/>
    <s v="Achat boisson et repas lors de la rencontre avec la cible Cédric à Makoua"/>
    <x v="6"/>
    <x v="0"/>
    <m/>
    <n v="5000"/>
    <m/>
    <m/>
    <n v="9417065"/>
    <x v="1"/>
    <s v="Décharge"/>
    <x v="0"/>
    <s v="PALF"/>
    <s v="CONGO"/>
    <s v="o"/>
    <m/>
  </r>
  <r>
    <d v="2019-12-06T00:00:00"/>
    <s v="Achat boisson et repas lors de la rencontre avec la cible Judes à Makoua"/>
    <x v="6"/>
    <x v="0"/>
    <m/>
    <n v="5000"/>
    <m/>
    <m/>
    <n v="9412065"/>
    <x v="1"/>
    <s v="Décharge"/>
    <x v="0"/>
    <s v="PALF"/>
    <s v="CONGO"/>
    <s v="o"/>
    <m/>
  </r>
  <r>
    <d v="2019-12-06T00:00:00"/>
    <s v="Achat boisson lors de la rencontre avec la cible Yacouza"/>
    <x v="6"/>
    <x v="0"/>
    <m/>
    <n v="2500"/>
    <m/>
    <m/>
    <n v="9409565"/>
    <x v="1"/>
    <s v="Décharge"/>
    <x v="0"/>
    <s v="PALF"/>
    <s v="CONGO"/>
    <s v="o"/>
    <m/>
  </r>
  <r>
    <d v="2019-12-06T00:00:00"/>
    <s v="Achat billet Owando-Brazzaville"/>
    <x v="0"/>
    <x v="3"/>
    <m/>
    <n v="12000"/>
    <m/>
    <m/>
    <n v="9397565"/>
    <x v="10"/>
    <s v="Décharge"/>
    <x v="1"/>
    <s v="RALFF"/>
    <s v="CONGO"/>
    <s v="o"/>
    <s v="2.2"/>
  </r>
  <r>
    <d v="2019-12-06T00:00:00"/>
    <s v="Visite geôle du 05 au 06 décembre 2019 à Owando"/>
    <x v="11"/>
    <x v="3"/>
    <m/>
    <n v="13000"/>
    <m/>
    <m/>
    <n v="9384565"/>
    <x v="10"/>
    <s v="Décharge"/>
    <x v="0"/>
    <s v="PALF"/>
    <s v="CONGO"/>
    <s v="o"/>
    <m/>
  </r>
  <r>
    <d v="2019-12-06T00:00:00"/>
    <s v="Food allowance du 04 au 07 Décembre 2019 à Owando"/>
    <x v="1"/>
    <x v="3"/>
    <m/>
    <n v="30000"/>
    <m/>
    <m/>
    <n v="9354565"/>
    <x v="10"/>
    <s v="Décharge"/>
    <x v="1"/>
    <s v="RALFF"/>
    <s v="CONGO"/>
    <s v="o"/>
    <s v="1.3.2"/>
  </r>
  <r>
    <d v="2019-12-06T00:00:00"/>
    <s v="Paiement frais d'hôtel à Owando du 04 au 07 décembre 2019"/>
    <x v="1"/>
    <x v="3"/>
    <m/>
    <n v="45000"/>
    <m/>
    <m/>
    <n v="9309565"/>
    <x v="10"/>
    <s v="oui"/>
    <x v="1"/>
    <s v="RALFF"/>
    <s v="CONGO"/>
    <s v="o"/>
    <s v="1.3.2"/>
  </r>
  <r>
    <d v="2019-12-06T00:00:00"/>
    <s v="Food allowance pendant la pause"/>
    <x v="7"/>
    <x v="0"/>
    <m/>
    <n v="1000"/>
    <m/>
    <m/>
    <n v="9308565"/>
    <x v="6"/>
    <s v="Décharge"/>
    <x v="0"/>
    <s v="PALF"/>
    <s v="CONGO"/>
    <s v="o"/>
    <m/>
  </r>
  <r>
    <d v="2019-12-06T00:00:00"/>
    <s v="Achat boisson lors de ma rencontre avec deux cibles ( Bralico Johnson)"/>
    <x v="6"/>
    <x v="0"/>
    <m/>
    <n v="3500"/>
    <m/>
    <m/>
    <n v="9305065"/>
    <x v="2"/>
    <s v="Décharge"/>
    <x v="0"/>
    <s v="PALF"/>
    <s v="CONGO"/>
    <s v="o"/>
    <m/>
  </r>
  <r>
    <d v="2019-12-06T00:00:00"/>
    <s v="Achat boisson lors de ma rencontre avec la cible Tshimba"/>
    <x v="6"/>
    <x v="0"/>
    <m/>
    <n v="4000"/>
    <m/>
    <m/>
    <n v="9301065"/>
    <x v="2"/>
    <s v="Décharge"/>
    <x v="0"/>
    <s v="PALF"/>
    <s v="CONGO"/>
    <s v="o"/>
    <m/>
  </r>
  <r>
    <d v="2019-12-06T00:00:00"/>
    <s v="Frais retrait ch n°3643212"/>
    <x v="9"/>
    <x v="1"/>
    <m/>
    <n v="3484"/>
    <m/>
    <m/>
    <n v="9297581"/>
    <x v="7"/>
    <s v="Relevé"/>
    <x v="2"/>
    <s v="RALFF"/>
    <s v="CONGO"/>
    <s v="o"/>
    <s v="5.6"/>
  </r>
  <r>
    <d v="2019-12-06T00:00:00"/>
    <s v="Reglement loyer pour le mois de décembre 2019-Ordre de virement en faveur de l'agence Pluriel Solutions "/>
    <x v="13"/>
    <x v="1"/>
    <m/>
    <n v="500000"/>
    <m/>
    <m/>
    <n v="8797581"/>
    <x v="7"/>
    <s v="Ordre de virement"/>
    <x v="1"/>
    <s v="RALFF"/>
    <s v="CONGO"/>
    <s v="o"/>
    <s v="4.2"/>
  </r>
  <r>
    <d v="2019-12-06T00:00:00"/>
    <s v="Achat boisson (rencontre avec la cible EF)"/>
    <x v="6"/>
    <x v="0"/>
    <m/>
    <n v="2000"/>
    <m/>
    <m/>
    <n v="8795581"/>
    <x v="3"/>
    <s v="Décharge"/>
    <x v="0"/>
    <s v="PALF"/>
    <s v="CONGO"/>
    <s v="o"/>
    <m/>
  </r>
  <r>
    <d v="2019-12-06T00:00:00"/>
    <s v="Achat boisson (investigation au restaurant chinois suite à l'information de la coordination)"/>
    <x v="6"/>
    <x v="0"/>
    <m/>
    <n v="2000"/>
    <m/>
    <m/>
    <n v="8793581"/>
    <x v="3"/>
    <s v="Décharge"/>
    <x v="0"/>
    <s v="PALF"/>
    <s v="CONGO"/>
    <s v="o"/>
    <m/>
  </r>
  <r>
    <d v="2019-12-07T00:00:00"/>
    <s v="Achat boisson et repas lors de rencontre avec la cible Yacouza"/>
    <x v="6"/>
    <x v="0"/>
    <m/>
    <n v="5000"/>
    <m/>
    <m/>
    <n v="8788581"/>
    <x v="1"/>
    <s v="Décharge"/>
    <x v="0"/>
    <s v="PALF"/>
    <s v="CONGO"/>
    <s v="o"/>
    <m/>
  </r>
  <r>
    <d v="2019-12-07T00:00:00"/>
    <s v="Achat billet BZV-Loudima  pour la mission Zanaga-Sibiti"/>
    <x v="0"/>
    <x v="0"/>
    <m/>
    <n v="5000"/>
    <m/>
    <m/>
    <n v="8783581"/>
    <x v="6"/>
    <s v="Décharge"/>
    <x v="0"/>
    <s v="PALF"/>
    <s v="CONGO"/>
    <s v="o"/>
    <m/>
  </r>
  <r>
    <d v="2019-12-07T00:00:00"/>
    <s v="Achat boisson et nourriture lors de ma rencontre avec la cible "/>
    <x v="6"/>
    <x v="0"/>
    <m/>
    <n v="8000"/>
    <m/>
    <m/>
    <n v="8775581"/>
    <x v="2"/>
    <s v="Décharge"/>
    <x v="0"/>
    <s v="PALF"/>
    <s v="CONGO"/>
    <s v="o"/>
    <m/>
  </r>
  <r>
    <d v="2019-12-07T00:00:00"/>
    <s v="Achat crédit Téléphonique MTN"/>
    <x v="2"/>
    <x v="1"/>
    <m/>
    <n v="2000"/>
    <m/>
    <m/>
    <n v="8773581"/>
    <x v="2"/>
    <s v="Décharge"/>
    <x v="0"/>
    <s v="PALF"/>
    <s v="CONGO"/>
    <s v="o"/>
    <m/>
  </r>
  <r>
    <d v="2019-12-08T00:00:00"/>
    <s v="Paiement frais d'Hôtel du 04 au 08/12/2019 à Makoua"/>
    <x v="1"/>
    <x v="0"/>
    <m/>
    <n v="60000"/>
    <m/>
    <m/>
    <n v="8713581"/>
    <x v="1"/>
    <s v="N°028"/>
    <x v="0"/>
    <s v="RALFF"/>
    <s v="CONGO"/>
    <s v="o"/>
    <s v="1.3.2"/>
  </r>
  <r>
    <d v="2019-12-08T00:00:00"/>
    <s v="Achat billet par bus Makoua-Owando"/>
    <x v="0"/>
    <x v="0"/>
    <m/>
    <n v="5000"/>
    <m/>
    <m/>
    <n v="8708581"/>
    <x v="1"/>
    <s v="Décharge"/>
    <x v="0"/>
    <s v="RALFF"/>
    <s v="CONGO"/>
    <s v="o"/>
    <s v="2.2"/>
  </r>
  <r>
    <d v="2019-12-08T00:00:00"/>
    <s v="Achat billet par bus Owando-Oyo"/>
    <x v="0"/>
    <x v="0"/>
    <m/>
    <n v="4000"/>
    <m/>
    <m/>
    <n v="8704581"/>
    <x v="1"/>
    <s v="Décharge"/>
    <x v="0"/>
    <s v="RALFF"/>
    <s v="CONGO"/>
    <s v="o"/>
    <s v="2.2"/>
  </r>
  <r>
    <d v="2019-12-08T00:00:00"/>
    <s v="Achat boisson et repas lors de la rencontre avec les cibles Dénis et son amis à Oyo"/>
    <x v="6"/>
    <x v="0"/>
    <m/>
    <n v="7500"/>
    <m/>
    <m/>
    <n v="8697081"/>
    <x v="1"/>
    <s v="Décharge"/>
    <x v="0"/>
    <s v="PALF"/>
    <s v="CONGO"/>
    <s v="o"/>
    <m/>
  </r>
  <r>
    <d v="2019-12-08T00:00:00"/>
    <s v="Achat Billet par Taxi Loudima-Sibiti"/>
    <x v="0"/>
    <x v="0"/>
    <m/>
    <n v="3000"/>
    <m/>
    <m/>
    <n v="8694081"/>
    <x v="6"/>
    <s v="Décharge"/>
    <x v="0"/>
    <s v="PALF"/>
    <s v="CONGO"/>
    <s v="o"/>
    <m/>
  </r>
  <r>
    <d v="2019-12-08T00:00:00"/>
    <s v="Paiement frais d'hôtel du 08 au 09/12/2019 lors de la mission de zanaga-sibiti"/>
    <x v="1"/>
    <x v="0"/>
    <m/>
    <n v="15000"/>
    <m/>
    <m/>
    <n v="8679081"/>
    <x v="6"/>
    <s v="oui"/>
    <x v="0"/>
    <s v="PALF"/>
    <s v="CONGO"/>
    <s v="o"/>
    <m/>
  </r>
  <r>
    <d v="2019-12-08T00:00:00"/>
    <s v="Achat crédit Téléphonique MTN"/>
    <x v="2"/>
    <x v="1"/>
    <m/>
    <n v="5000"/>
    <m/>
    <m/>
    <n v="8674081"/>
    <x v="2"/>
    <s v="Décharge"/>
    <x v="0"/>
    <s v="PALF"/>
    <s v="CONGO"/>
    <s v="o"/>
    <m/>
  </r>
  <r>
    <d v="2019-12-08T00:00:00"/>
    <s v="Achat boisson lors de ma rencontre avec la cible"/>
    <x v="6"/>
    <x v="0"/>
    <m/>
    <n v="6000"/>
    <m/>
    <m/>
    <n v="8668081"/>
    <x v="2"/>
    <s v="Décharge"/>
    <x v="0"/>
    <s v="PALF"/>
    <s v="CONGO"/>
    <s v="o"/>
    <m/>
  </r>
  <r>
    <d v="2019-12-08T00:00:00"/>
    <s v="Achat boisson (rencontre avec une cible Emmanuel)"/>
    <x v="6"/>
    <x v="0"/>
    <m/>
    <n v="2500"/>
    <m/>
    <m/>
    <n v="8665581"/>
    <x v="3"/>
    <s v="Décharge"/>
    <x v="0"/>
    <s v="PALF"/>
    <s v="CONGO"/>
    <s v="o"/>
    <m/>
  </r>
  <r>
    <d v="2019-12-09T00:00:00"/>
    <s v="Achat gros sac en amoniaque (pour les scellés)"/>
    <x v="8"/>
    <x v="1"/>
    <m/>
    <n v="1200"/>
    <m/>
    <m/>
    <n v="8664381"/>
    <x v="11"/>
    <s v="Décharge"/>
    <x v="1"/>
    <s v="PALF"/>
    <s v="CONGO"/>
    <s v="o"/>
    <m/>
  </r>
  <r>
    <d v="2019-12-09T00:00:00"/>
    <s v="Food allowance pendant la pause"/>
    <x v="7"/>
    <x v="0"/>
    <m/>
    <n v="1000"/>
    <m/>
    <m/>
    <n v="8663381"/>
    <x v="0"/>
    <s v="Décharge"/>
    <x v="0"/>
    <s v="PALF"/>
    <s v="CONGO"/>
    <s v="o"/>
    <m/>
  </r>
  <r>
    <d v="2019-12-09T00:00:00"/>
    <s v="Achat Billet OYO - BZV"/>
    <x v="0"/>
    <x v="0"/>
    <m/>
    <n v="15000"/>
    <m/>
    <m/>
    <n v="8648381"/>
    <x v="1"/>
    <s v="oui"/>
    <x v="0"/>
    <s v="RALFF"/>
    <s v="CONGO"/>
    <s v="o"/>
    <s v="2.2"/>
  </r>
  <r>
    <d v="2019-12-09T00:00:00"/>
    <s v="Achat boisson et repas lors de la rencontre avec la cible Jojo"/>
    <x v="6"/>
    <x v="0"/>
    <m/>
    <n v="4500"/>
    <m/>
    <m/>
    <n v="8643881"/>
    <x v="1"/>
    <s v="Décharge"/>
    <x v="0"/>
    <s v="PALF"/>
    <s v="CONGO"/>
    <s v="o"/>
    <m/>
  </r>
  <r>
    <d v="2019-12-09T00:00:00"/>
    <s v="Achat boisson lors de la rencontre avec la cible Ridel"/>
    <x v="6"/>
    <x v="0"/>
    <m/>
    <n v="4500"/>
    <m/>
    <m/>
    <n v="8639381"/>
    <x v="1"/>
    <s v="Décharge"/>
    <x v="0"/>
    <s v="PALF"/>
    <s v="CONGO"/>
    <s v="o"/>
    <m/>
  </r>
  <r>
    <d v="2019-12-09T00:00:00"/>
    <s v="Achat Billet par Taxi Sibiti-Zanaga"/>
    <x v="0"/>
    <x v="0"/>
    <m/>
    <n v="6000"/>
    <m/>
    <m/>
    <n v="8633381"/>
    <x v="6"/>
    <s v="Décharge"/>
    <x v="0"/>
    <s v="PALF"/>
    <s v="CONGO"/>
    <s v="o"/>
    <m/>
  </r>
  <r>
    <d v="2019-12-09T00:00:00"/>
    <s v="Achat crédit Téléphonique MTN et Airtel"/>
    <x v="2"/>
    <x v="1"/>
    <m/>
    <n v="7000"/>
    <m/>
    <m/>
    <n v="8626381"/>
    <x v="2"/>
    <s v="Décharge"/>
    <x v="0"/>
    <s v="PALF"/>
    <s v="CONGO"/>
    <s v="o"/>
    <m/>
  </r>
  <r>
    <d v="2019-12-09T00:00:00"/>
    <s v="Achat billet Pointe Noire-Brazzaville"/>
    <x v="0"/>
    <x v="0"/>
    <m/>
    <n v="7000"/>
    <m/>
    <m/>
    <n v="8619381"/>
    <x v="2"/>
    <s v="oui"/>
    <x v="0"/>
    <s v="PALF"/>
    <s v="CONGO"/>
    <s v="o"/>
    <m/>
  </r>
  <r>
    <d v="2019-12-09T00:00:00"/>
    <s v="Achat boisson et repas (rencontre avec une cible Zoro)"/>
    <x v="6"/>
    <x v="0"/>
    <m/>
    <n v="3000"/>
    <m/>
    <m/>
    <n v="8616381"/>
    <x v="3"/>
    <s v="Décharge"/>
    <x v="0"/>
    <s v="PALF"/>
    <s v="CONGO"/>
    <s v="o"/>
    <m/>
  </r>
  <r>
    <d v="2019-12-09T00:00:00"/>
    <s v="Achat billet PNR-Brazzaville (retour à Brazzaville)"/>
    <x v="0"/>
    <x v="0"/>
    <m/>
    <n v="7000"/>
    <m/>
    <m/>
    <n v="8609381"/>
    <x v="3"/>
    <s v="oui"/>
    <x v="0"/>
    <s v="RALFF"/>
    <s v="CONGO"/>
    <s v="o"/>
    <s v="2.2"/>
  </r>
  <r>
    <d v="2019-12-10T00:00:00"/>
    <s v="Paiement frais d'Hôtel du 10 au 11 Décembre 2019"/>
    <x v="1"/>
    <x v="0"/>
    <m/>
    <n v="15000"/>
    <m/>
    <m/>
    <n v="8594381"/>
    <x v="2"/>
    <s v="oui"/>
    <x v="0"/>
    <s v="PALF"/>
    <s v="CONGO"/>
    <s v="o"/>
    <m/>
  </r>
  <r>
    <d v="2019-12-10T00:00:00"/>
    <s v="Achat (2) cartouches HP 63-Bureau PALF"/>
    <x v="8"/>
    <x v="1"/>
    <m/>
    <n v="24000"/>
    <m/>
    <m/>
    <n v="8570381"/>
    <x v="4"/>
    <s v="oui"/>
    <x v="1"/>
    <s v="RALFF"/>
    <s v="CONGO"/>
    <s v="o"/>
    <s v="4.3"/>
  </r>
  <r>
    <d v="2019-12-10T00:00:00"/>
    <s v="Achat correcteur pour le bureau PALF"/>
    <x v="8"/>
    <x v="1"/>
    <m/>
    <n v="500"/>
    <m/>
    <m/>
    <n v="8569881"/>
    <x v="4"/>
    <s v="oui"/>
    <x v="1"/>
    <s v="RALFF"/>
    <s v="CONGO"/>
    <s v="o"/>
    <s v="4.3"/>
  </r>
  <r>
    <d v="2019-12-10T00:00:00"/>
    <s v="Food allowance pendant la pause"/>
    <x v="7"/>
    <x v="0"/>
    <m/>
    <n v="1000"/>
    <m/>
    <m/>
    <n v="8568881"/>
    <x v="0"/>
    <s v="Décharge"/>
    <x v="0"/>
    <s v="PALF"/>
    <s v="CONGO"/>
    <s v="o"/>
    <m/>
  </r>
  <r>
    <d v="2019-12-10T00:00:00"/>
    <s v="Paiement frais d'Hôtel du 08 au 10/12/2019 à Oyo"/>
    <x v="1"/>
    <x v="0"/>
    <m/>
    <n v="30000"/>
    <m/>
    <m/>
    <n v="8538881"/>
    <x v="1"/>
    <s v="N°198"/>
    <x v="0"/>
    <s v="RALFF"/>
    <s v="CONGO"/>
    <s v="o"/>
    <s v="1.3.2"/>
  </r>
  <r>
    <d v="2019-12-10T00:00:00"/>
    <s v="Food allowance mission Oyo du 06 au 10/12/2019"/>
    <x v="1"/>
    <x v="0"/>
    <m/>
    <n v="60000"/>
    <m/>
    <m/>
    <n v="8478881"/>
    <x v="1"/>
    <s v="Décharge"/>
    <x v="0"/>
    <s v="RALFF"/>
    <s v="CONGO"/>
    <s v="o"/>
    <s v="1.3.2"/>
  </r>
  <r>
    <d v="2019-12-10T00:00:00"/>
    <s v="Achat à manger et à boire lors de ma rencontre avec la cible Arcadi"/>
    <x v="6"/>
    <x v="0"/>
    <m/>
    <n v="3500"/>
    <m/>
    <m/>
    <n v="8475381"/>
    <x v="6"/>
    <s v="Décharge"/>
    <x v="0"/>
    <s v="PALF"/>
    <s v="CONGO"/>
    <s v="o"/>
    <m/>
  </r>
  <r>
    <d v="2019-12-10T00:00:00"/>
    <s v="Achat boisson lors de ma rencontre avec la cible Christ"/>
    <x v="6"/>
    <x v="0"/>
    <m/>
    <n v="2000"/>
    <m/>
    <m/>
    <n v="8473381"/>
    <x v="6"/>
    <s v="Décharge"/>
    <x v="0"/>
    <s v="PALF"/>
    <s v="CONGO"/>
    <s v="o"/>
    <m/>
  </r>
  <r>
    <d v="2019-12-10T00:00:00"/>
    <s v="Food allowance du 04 au 10  Décembre 2019"/>
    <x v="1"/>
    <x v="0"/>
    <m/>
    <n v="60000"/>
    <m/>
    <m/>
    <n v="8413381"/>
    <x v="2"/>
    <s v="Décharge"/>
    <x v="0"/>
    <s v="PALF"/>
    <s v="CONGO"/>
    <s v="o"/>
    <m/>
  </r>
  <r>
    <d v="2019-12-10T00:00:00"/>
    <s v="Paiement frais d'Hôtel du 04 au 10 Décembre 2019"/>
    <x v="1"/>
    <x v="0"/>
    <m/>
    <n v="90000"/>
    <m/>
    <m/>
    <n v="8323381"/>
    <x v="2"/>
    <s v="oui"/>
    <x v="0"/>
    <s v="PALF"/>
    <s v="CONGO"/>
    <s v="o"/>
    <m/>
  </r>
  <r>
    <d v="2019-12-10T00:00:00"/>
    <s v="Paiement frais d'hôtel 06 nuitées du 4 au 10 décembre- cfr Mission PNR"/>
    <x v="1"/>
    <x v="0"/>
    <m/>
    <n v="90000"/>
    <m/>
    <m/>
    <n v="8233381"/>
    <x v="3"/>
    <s v="oui"/>
    <x v="0"/>
    <s v="RALFF"/>
    <s v="CONGO"/>
    <s v="o"/>
    <s v="1.3.2"/>
  </r>
  <r>
    <d v="2019-12-10T00:00:00"/>
    <s v="Food allowance mission PNR du 4 au 10 décembre 2019"/>
    <x v="1"/>
    <x v="0"/>
    <m/>
    <n v="60000"/>
    <m/>
    <m/>
    <n v="8173381"/>
    <x v="3"/>
    <s v="Décharge"/>
    <x v="0"/>
    <s v="RALFF"/>
    <s v="CONGO"/>
    <s v="o"/>
    <s v="1.3.2"/>
  </r>
  <r>
    <d v="2019-12-11T00:00:00"/>
    <s v="Reglement facture burotop pour la réparation de l'imprimante RICOH"/>
    <x v="12"/>
    <x v="1"/>
    <m/>
    <n v="75000"/>
    <m/>
    <m/>
    <n v="8098381"/>
    <x v="4"/>
    <s v="oui"/>
    <x v="1"/>
    <s v="RALFF"/>
    <s v="CONGO"/>
    <s v="o"/>
    <m/>
  </r>
  <r>
    <d v="2019-12-11T00:00:00"/>
    <s v="Bonus du mois de novembre 2019/Alexis"/>
    <x v="3"/>
    <x v="3"/>
    <m/>
    <n v="15000"/>
    <m/>
    <m/>
    <n v="8083381"/>
    <x v="4"/>
    <s v="oui"/>
    <x v="0"/>
    <s v="PALF"/>
    <s v="CONGO"/>
    <s v="o"/>
    <m/>
  </r>
  <r>
    <d v="2019-12-11T00:00:00"/>
    <s v="Bonus du mois de novembre 2019/Amenophys"/>
    <x v="3"/>
    <x v="3"/>
    <m/>
    <n v="10000"/>
    <m/>
    <m/>
    <n v="8073381"/>
    <x v="4"/>
    <s v="oui"/>
    <x v="0"/>
    <s v="PALF"/>
    <s v="CONGO"/>
    <s v="o"/>
    <m/>
  </r>
  <r>
    <d v="2019-12-11T00:00:00"/>
    <s v="Bonus du mois de novembre 2019/Crepin"/>
    <x v="3"/>
    <x v="3"/>
    <m/>
    <n v="20000"/>
    <m/>
    <m/>
    <n v="8053381"/>
    <x v="4"/>
    <s v="oui"/>
    <x v="0"/>
    <s v="PALF"/>
    <s v="CONGO"/>
    <s v="o"/>
    <m/>
  </r>
  <r>
    <d v="2019-12-11T00:00:00"/>
    <s v="Bonus du mois novembre 2019/Evariste LELOUSSI"/>
    <x v="3"/>
    <x v="5"/>
    <m/>
    <n v="10000"/>
    <m/>
    <m/>
    <n v="8043381"/>
    <x v="4"/>
    <s v="oui"/>
    <x v="0"/>
    <s v="PALF"/>
    <s v="CONGO"/>
    <s v="o"/>
    <m/>
  </r>
  <r>
    <d v="2019-12-11T00:00:00"/>
    <s v="Bonus  du mois de novembre 2019/Hercick"/>
    <x v="3"/>
    <x v="3"/>
    <m/>
    <n v="20000"/>
    <m/>
    <m/>
    <n v="8023381"/>
    <x v="4"/>
    <s v="oui"/>
    <x v="0"/>
    <s v="PALF"/>
    <s v="CONGO"/>
    <s v="o"/>
    <m/>
  </r>
  <r>
    <d v="2019-12-11T00:00:00"/>
    <s v="Bonus Responsabilité du mois de novembre 2019 /Hercick"/>
    <x v="3"/>
    <x v="3"/>
    <m/>
    <n v="30000"/>
    <m/>
    <m/>
    <n v="7993381"/>
    <x v="4"/>
    <s v="oui"/>
    <x v="0"/>
    <s v="PALF"/>
    <s v="CONGO"/>
    <s v="o"/>
    <m/>
  </r>
  <r>
    <d v="2019-12-11T00:00:00"/>
    <s v="Bonus du mois de novembre 2019/Jack benisson"/>
    <x v="3"/>
    <x v="3"/>
    <m/>
    <n v="10000"/>
    <m/>
    <m/>
    <n v="7983381"/>
    <x v="4"/>
    <s v="oui"/>
    <x v="0"/>
    <s v="PALF"/>
    <s v="CONGO"/>
    <s v="o"/>
    <m/>
  </r>
  <r>
    <d v="2019-12-11T00:00:00"/>
    <s v="Achat crédit Téléphonique AIRTEL"/>
    <x v="2"/>
    <x v="1"/>
    <m/>
    <n v="10000"/>
    <m/>
    <m/>
    <n v="7973381"/>
    <x v="0"/>
    <s v="Décharge"/>
    <x v="0"/>
    <s v="PALF"/>
    <s v="CONGO"/>
    <s v="o"/>
    <m/>
  </r>
  <r>
    <d v="2019-12-11T00:00:00"/>
    <s v="Achat billet BZV-Dolisie"/>
    <x v="0"/>
    <x v="3"/>
    <m/>
    <n v="5000"/>
    <m/>
    <m/>
    <n v="7968381"/>
    <x v="8"/>
    <s v="Décharge"/>
    <x v="1"/>
    <s v="RALFF"/>
    <s v="CONGO"/>
    <s v="o"/>
    <s v="2.2"/>
  </r>
  <r>
    <d v="2019-12-11T00:00:00"/>
    <s v="Achat boisson lors de ma rencontre avec la cible Alphonse au marché zanaga "/>
    <x v="6"/>
    <x v="0"/>
    <m/>
    <n v="2000"/>
    <m/>
    <m/>
    <n v="7966381"/>
    <x v="6"/>
    <s v="Décharge"/>
    <x v="0"/>
    <s v="PALF"/>
    <s v="CONGO"/>
    <s v="o"/>
    <m/>
  </r>
  <r>
    <d v="2019-12-11T00:00:00"/>
    <s v="Achat boisson lors de ma rencontre avec la cible Arcadi "/>
    <x v="6"/>
    <x v="0"/>
    <m/>
    <n v="2500"/>
    <m/>
    <m/>
    <n v="7963881"/>
    <x v="6"/>
    <s v="Décharge"/>
    <x v="0"/>
    <s v="PALF"/>
    <s v="CONGO"/>
    <s v="o"/>
    <m/>
  </r>
  <r>
    <d v="2019-12-11T00:00:00"/>
    <s v="Paiement frais d'hôtel du 09 au12/12/2019 lors de la mission de zanaga-sibiti"/>
    <x v="1"/>
    <x v="0"/>
    <m/>
    <n v="45000"/>
    <m/>
    <m/>
    <n v="7918881"/>
    <x v="6"/>
    <s v="oui"/>
    <x v="0"/>
    <s v="PALF"/>
    <s v="CONGO"/>
    <s v="o"/>
    <m/>
  </r>
  <r>
    <d v="2019-12-11T00:00:00"/>
    <s v="Achat billet Zanaga-Sibiti "/>
    <x v="0"/>
    <x v="0"/>
    <m/>
    <n v="6000"/>
    <m/>
    <m/>
    <n v="7912881"/>
    <x v="6"/>
    <s v="Décharge"/>
    <x v="0"/>
    <s v="PALF"/>
    <s v="CONGO"/>
    <s v="o"/>
    <m/>
  </r>
  <r>
    <d v="2019-12-11T00:00:00"/>
    <s v="Achat crédit Téléphonique MTN"/>
    <x v="2"/>
    <x v="1"/>
    <m/>
    <n v="2000"/>
    <m/>
    <m/>
    <n v="7910881"/>
    <x v="2"/>
    <s v="Décharge"/>
    <x v="0"/>
    <s v="PALF"/>
    <s v="CONGO"/>
    <s v="o"/>
    <m/>
  </r>
  <r>
    <d v="2019-12-11T00:00:00"/>
    <s v="chq fav LELOUSSI/Bonus médias/3635166"/>
    <x v="3"/>
    <x v="5"/>
    <m/>
    <n v="290000"/>
    <m/>
    <m/>
    <n v="7620881"/>
    <x v="7"/>
    <s v="chqn°363516"/>
    <x v="0"/>
    <s v="PALF"/>
    <s v="CONGO"/>
    <s v="o"/>
    <m/>
  </r>
  <r>
    <d v="2019-12-12T00:00:00"/>
    <s v="Bonus du mois de novembre 2019/Ci64"/>
    <x v="3"/>
    <x v="0"/>
    <m/>
    <n v="10000"/>
    <m/>
    <m/>
    <n v="7610881"/>
    <x v="4"/>
    <s v="oui"/>
    <x v="0"/>
    <s v="PALF"/>
    <s v="CONGO"/>
    <s v="o"/>
    <m/>
  </r>
  <r>
    <d v="2019-12-12T00:00:00"/>
    <s v="Bonus du mois de novembre 2019/Dalia OYONTSIO"/>
    <x v="3"/>
    <x v="3"/>
    <m/>
    <n v="10000"/>
    <m/>
    <m/>
    <n v="7600881"/>
    <x v="4"/>
    <s v="oui"/>
    <x v="0"/>
    <s v="PALF"/>
    <s v="CONGO"/>
    <s v="o"/>
    <m/>
  </r>
  <r>
    <d v="2019-12-12T00:00:00"/>
    <s v="Frais de transfert Charden farell/AMENOPHYS"/>
    <x v="4"/>
    <x v="1"/>
    <m/>
    <n v="1797"/>
    <m/>
    <m/>
    <n v="7599084"/>
    <x v="4"/>
    <s v="oui"/>
    <x v="0"/>
    <s v="PALF"/>
    <s v="CONGO"/>
    <s v="o"/>
    <m/>
  </r>
  <r>
    <d v="2019-12-12T00:00:00"/>
    <s v="Frais de transfert Charden farell/B52"/>
    <x v="4"/>
    <x v="1"/>
    <m/>
    <n v="2700"/>
    <m/>
    <m/>
    <n v="7596384"/>
    <x v="4"/>
    <s v="oui"/>
    <x v="0"/>
    <s v="PALF"/>
    <s v="CONGO"/>
    <s v="o"/>
    <m/>
  </r>
  <r>
    <d v="2019-12-12T00:00:00"/>
    <s v="Achat boisson lors de la rencontre avec la cible Edo"/>
    <x v="6"/>
    <x v="0"/>
    <m/>
    <n v="2000"/>
    <m/>
    <m/>
    <n v="7594384"/>
    <x v="0"/>
    <s v="Décharge"/>
    <x v="0"/>
    <s v="PALF"/>
    <s v="CONGO"/>
    <s v="o"/>
    <m/>
  </r>
  <r>
    <d v="2019-12-12T00:00:00"/>
    <s v="Achat boisson lors de ma rencontre avec la cible Tinedo au marché sibiti"/>
    <x v="6"/>
    <x v="0"/>
    <m/>
    <n v="3000"/>
    <m/>
    <m/>
    <n v="7591384"/>
    <x v="6"/>
    <s v="Décharge"/>
    <x v="0"/>
    <s v="PALF"/>
    <s v="CONGO"/>
    <s v="o"/>
    <m/>
  </r>
  <r>
    <d v="2019-12-12T00:00:00"/>
    <s v="Achat boisson lors de ma rencontre avec la cible Mouko à la gare routière"/>
    <x v="6"/>
    <x v="0"/>
    <m/>
    <n v="2000"/>
    <m/>
    <m/>
    <n v="7589384"/>
    <x v="6"/>
    <s v="Décharge"/>
    <x v="0"/>
    <s v="PALF"/>
    <s v="CONGO"/>
    <s v="o"/>
    <m/>
  </r>
  <r>
    <d v="2019-12-12T00:00:00"/>
    <s v="Paiement frais d'hôtel du 12 au13/12/2029 lors la mission de zanaga-sibiti"/>
    <x v="1"/>
    <x v="0"/>
    <m/>
    <n v="15000"/>
    <m/>
    <m/>
    <n v="7574384"/>
    <x v="6"/>
    <s v="oui"/>
    <x v="0"/>
    <s v="PALF"/>
    <s v="CONGO"/>
    <s v="o"/>
    <m/>
  </r>
  <r>
    <d v="2019-12-12T00:00:00"/>
    <s v="FRAIS  retrait chqn°3635166"/>
    <x v="9"/>
    <x v="1"/>
    <m/>
    <n v="3484"/>
    <m/>
    <m/>
    <n v="7570900"/>
    <x v="7"/>
    <s v="Relevé"/>
    <x v="1"/>
    <s v="PALF"/>
    <s v="CONGO"/>
    <s v="o"/>
    <m/>
  </r>
  <r>
    <d v="2019-12-13T00:00:00"/>
    <s v="Achat billet Brazzaville-Impfondo"/>
    <x v="0"/>
    <x v="3"/>
    <m/>
    <n v="60000"/>
    <m/>
    <m/>
    <n v="7510900"/>
    <x v="11"/>
    <s v="oui"/>
    <x v="1"/>
    <s v="RALFF"/>
    <s v="CONGO"/>
    <s v="o"/>
    <s v="2.2"/>
  </r>
  <r>
    <d v="2019-12-13T00:00:00"/>
    <s v="Frais de transfert Charden farell/LN9"/>
    <x v="4"/>
    <x v="1"/>
    <m/>
    <n v="2190"/>
    <m/>
    <m/>
    <n v="7508710"/>
    <x v="4"/>
    <s v="oui"/>
    <x v="0"/>
    <s v="PALF"/>
    <s v="CONGO"/>
    <s v="o"/>
    <m/>
  </r>
  <r>
    <d v="2019-12-13T00:00:00"/>
    <s v="Frais passeport pour Hérick TCHICAYA"/>
    <x v="7"/>
    <x v="1"/>
    <m/>
    <n v="50000"/>
    <m/>
    <m/>
    <n v="7458710"/>
    <x v="4"/>
    <s v="oui"/>
    <x v="0"/>
    <s v="PALF"/>
    <s v="CONGO"/>
    <s v="o"/>
    <m/>
  </r>
  <r>
    <d v="2019-12-13T00:00:00"/>
    <s v="Achat (2) cartouches d'encre HP 63-Bureau PALF"/>
    <x v="8"/>
    <x v="1"/>
    <m/>
    <n v="24000"/>
    <m/>
    <m/>
    <n v="7434710"/>
    <x v="4"/>
    <s v="oui"/>
    <x v="1"/>
    <s v="RALFF"/>
    <s v="CONGO"/>
    <s v="o"/>
    <s v="4.3"/>
  </r>
  <r>
    <d v="2019-12-13T00:00:00"/>
    <s v="Achat boisson lors de la rencontre avec la cible Médina"/>
    <x v="6"/>
    <x v="0"/>
    <m/>
    <n v="2000"/>
    <m/>
    <m/>
    <n v="7432710"/>
    <x v="0"/>
    <s v="Décharge"/>
    <x v="0"/>
    <s v="PALF"/>
    <s v="CONGO"/>
    <s v="o"/>
    <m/>
  </r>
  <r>
    <d v="2019-12-13T00:00:00"/>
    <s v="Achat boisson lors de la rencontre avec les cibles EDO et NES"/>
    <x v="6"/>
    <x v="0"/>
    <m/>
    <n v="6000"/>
    <m/>
    <m/>
    <n v="7426710"/>
    <x v="0"/>
    <s v="Décharge"/>
    <x v="0"/>
    <s v="PALF"/>
    <s v="CONGO"/>
    <s v="o"/>
    <m/>
  </r>
  <r>
    <d v="2019-12-13T00:00:00"/>
    <s v="Achat billet Dolisie-Pointe-Noire"/>
    <x v="0"/>
    <x v="3"/>
    <m/>
    <n v="5000"/>
    <m/>
    <m/>
    <n v="7421710"/>
    <x v="8"/>
    <s v="Décharge"/>
    <x v="1"/>
    <s v="RALFF"/>
    <s v="CONGO"/>
    <s v="o"/>
    <s v="2.2"/>
  </r>
  <r>
    <d v="2019-12-13T00:00:00"/>
    <s v="Food allowance à djambala du 11 au 12 decembre 2019 soient 02 jours"/>
    <x v="1"/>
    <x v="3"/>
    <m/>
    <n v="20000"/>
    <m/>
    <m/>
    <n v="7401710"/>
    <x v="8"/>
    <s v="Décharge"/>
    <x v="1"/>
    <s v="RALFF"/>
    <s v="CONGO"/>
    <s v="o"/>
    <s v="1.3.2"/>
  </r>
  <r>
    <d v="2019-12-13T00:00:00"/>
    <s v="Paiement frais d'hôtel à djambala du  11 au 13 decembre 2019 soient 02 Nuitées"/>
    <x v="1"/>
    <x v="3"/>
    <m/>
    <n v="30000"/>
    <m/>
    <m/>
    <n v="7371710"/>
    <x v="8"/>
    <s v="oui"/>
    <x v="1"/>
    <s v="RALFF"/>
    <s v="CONGO"/>
    <s v="o"/>
    <s v="1.3.2"/>
  </r>
  <r>
    <d v="2019-12-13T00:00:00"/>
    <s v="Achat Billet par Taxi Sibiti-Dolisie"/>
    <x v="0"/>
    <x v="0"/>
    <m/>
    <n v="6000"/>
    <m/>
    <m/>
    <n v="7365710"/>
    <x v="6"/>
    <s v="Décharge"/>
    <x v="0"/>
    <s v="PALF"/>
    <s v="CONGO"/>
    <s v="o"/>
    <m/>
  </r>
  <r>
    <d v="2019-12-13T00:00:00"/>
    <s v="Paiement frais d'hôtel du 13 au 14/12/2019 lors de la mission zanaga-sibiti"/>
    <x v="1"/>
    <x v="0"/>
    <m/>
    <n v="15000"/>
    <m/>
    <m/>
    <n v="7350710"/>
    <x v="6"/>
    <s v="oui"/>
    <x v="0"/>
    <s v="PALF"/>
    <s v="CONGO"/>
    <s v="o"/>
    <m/>
  </r>
  <r>
    <d v="2019-12-13T00:00:00"/>
    <s v="Food allowance du 08 au 14/12/2019 lors de la mission de zanaga-sibiti"/>
    <x v="1"/>
    <x v="0"/>
    <m/>
    <n v="60000"/>
    <m/>
    <m/>
    <n v="7290710"/>
    <x v="6"/>
    <s v="Décharge"/>
    <x v="0"/>
    <s v="PALF"/>
    <s v="CONGO"/>
    <s v="o"/>
    <m/>
  </r>
  <r>
    <d v="2019-12-13T00:00:00"/>
    <s v="Achat billet océan  du nord Dolisie-Brazzaville"/>
    <x v="0"/>
    <x v="0"/>
    <m/>
    <n v="5000"/>
    <m/>
    <m/>
    <n v="7285710"/>
    <x v="6"/>
    <s v="oui"/>
    <x v="0"/>
    <s v="PALF"/>
    <s v="CONGO"/>
    <s v="o"/>
    <m/>
  </r>
  <r>
    <d v="2019-12-13T00:00:00"/>
    <s v="Frais extrait de compte"/>
    <x v="9"/>
    <x v="1"/>
    <m/>
    <n v="2152"/>
    <m/>
    <m/>
    <n v="7283558"/>
    <x v="7"/>
    <s v="Relevé"/>
    <x v="2"/>
    <s v="PALF"/>
    <s v="CONGO"/>
    <s v="o"/>
    <m/>
  </r>
  <r>
    <d v="2019-12-13T00:00:00"/>
    <s v="FRAIS  retrait chqn°3635167"/>
    <x v="9"/>
    <x v="1"/>
    <m/>
    <n v="3484"/>
    <m/>
    <m/>
    <n v="7280074"/>
    <x v="7"/>
    <s v="Relevé"/>
    <x v="1"/>
    <s v="PALF"/>
    <s v="CONGO"/>
    <s v="o"/>
    <m/>
  </r>
  <r>
    <d v="2019-12-13T00:00:00"/>
    <s v="FRAIS  EXTRAIT DE COMPTE"/>
    <x v="9"/>
    <x v="1"/>
    <m/>
    <n v="2152"/>
    <m/>
    <m/>
    <n v="7277922"/>
    <x v="7"/>
    <s v="Relevé"/>
    <x v="2"/>
    <s v="RALFF"/>
    <s v="CONGO"/>
    <s v="o"/>
    <s v="5.6"/>
  </r>
  <r>
    <d v="2019-12-14T00:00:00"/>
    <s v="Bonus du mois de novembre 2019-Shely BOULA"/>
    <x v="3"/>
    <x v="6"/>
    <m/>
    <n v="10000"/>
    <m/>
    <m/>
    <n v="7267922"/>
    <x v="12"/>
    <s v="oui"/>
    <x v="0"/>
    <s v="PALF"/>
    <s v="CONGO"/>
    <s v="o"/>
    <m/>
  </r>
  <r>
    <d v="2019-12-14T00:00:00"/>
    <s v="Achat rame papier-pour le bureau PALF"/>
    <x v="8"/>
    <x v="1"/>
    <m/>
    <n v="3000"/>
    <m/>
    <m/>
    <n v="7264922"/>
    <x v="4"/>
    <s v="oui"/>
    <x v="1"/>
    <s v="RALFF"/>
    <s v="CONGO"/>
    <s v="o"/>
    <s v="4.3"/>
  </r>
  <r>
    <d v="2019-12-14T00:00:00"/>
    <s v="Achat billet Pointe-Noire-Brazzaville"/>
    <x v="0"/>
    <x v="3"/>
    <m/>
    <n v="7000"/>
    <m/>
    <m/>
    <n v="7257922"/>
    <x v="8"/>
    <s v="Décharge"/>
    <x v="1"/>
    <s v="RALFF"/>
    <s v="CONGO"/>
    <s v="o"/>
    <s v="2.2"/>
  </r>
  <r>
    <d v="2019-12-14T00:00:00"/>
    <s v="Food allowance à Pointe-Noire du 13 au 14 decembre 2019 soit 01 jour"/>
    <x v="1"/>
    <x v="3"/>
    <m/>
    <n v="10000"/>
    <m/>
    <m/>
    <n v="7247922"/>
    <x v="8"/>
    <s v="Décharge"/>
    <x v="1"/>
    <s v="RALFF"/>
    <s v="CONGO"/>
    <s v="o"/>
    <s v="1.3.2"/>
  </r>
  <r>
    <d v="2019-12-14T00:00:00"/>
    <s v="Paiement frais d'hôtel à Pointe-Noire du 13 au 14 decembre 2019 soit 01 Nuitée"/>
    <x v="1"/>
    <x v="3"/>
    <m/>
    <n v="15000"/>
    <m/>
    <m/>
    <n v="7232922"/>
    <x v="8"/>
    <s v="oui"/>
    <x v="1"/>
    <s v="RALFF"/>
    <s v="CONGO"/>
    <s v="o"/>
    <s v="1.3.2"/>
  </r>
  <r>
    <d v="2019-12-15T00:00:00"/>
    <s v="Achat billet Impfondo-Enyellé"/>
    <x v="0"/>
    <x v="3"/>
    <m/>
    <n v="10000"/>
    <m/>
    <m/>
    <n v="7222922"/>
    <x v="11"/>
    <s v="oui"/>
    <x v="1"/>
    <s v="RALFF"/>
    <s v="CONGO"/>
    <s v="o"/>
    <s v="2.2"/>
  </r>
  <r>
    <d v="2019-12-15T00:00:00"/>
    <s v="Paiement frais d'hôtel du 11 au 15 Décembre 2019(MINDOULI)"/>
    <x v="1"/>
    <x v="0"/>
    <m/>
    <n v="60000"/>
    <m/>
    <m/>
    <n v="7162922"/>
    <x v="0"/>
    <s v="oui"/>
    <x v="0"/>
    <s v="PALF"/>
    <s v="CONGO"/>
    <s v="o"/>
    <m/>
  </r>
  <r>
    <d v="2019-12-15T00:00:00"/>
    <s v="Food allowance du 11 au 15 Décembre 2019(MINDOULI)"/>
    <x v="1"/>
    <x v="0"/>
    <m/>
    <n v="40000"/>
    <m/>
    <m/>
    <n v="7122922"/>
    <x v="0"/>
    <s v="Décharge"/>
    <x v="0"/>
    <s v="PALF"/>
    <s v="CONGO"/>
    <s v="o"/>
    <m/>
  </r>
  <r>
    <d v="2019-12-15T00:00:00"/>
    <s v="Achat billet MINDOULI-BRAZZAVILLE"/>
    <x v="0"/>
    <x v="0"/>
    <m/>
    <n v="5000"/>
    <m/>
    <m/>
    <n v="7117922"/>
    <x v="0"/>
    <s v="oui"/>
    <x v="0"/>
    <s v="PALF"/>
    <s v="CONGO"/>
    <s v="o"/>
    <m/>
  </r>
  <r>
    <d v="2019-12-15T00:00:00"/>
    <s v="Achat boisson et repas (rencontre avec 03 cibles )"/>
    <x v="6"/>
    <x v="0"/>
    <m/>
    <n v="6000"/>
    <m/>
    <m/>
    <n v="7111922"/>
    <x v="3"/>
    <s v="Décharge"/>
    <x v="0"/>
    <s v="PALF"/>
    <s v="CONGO"/>
    <s v="o"/>
    <m/>
  </r>
  <r>
    <d v="2019-12-16T00:00:00"/>
    <s v="Piement frais d'hôtel mission du 14 au 16 décembre 2019 à Impfondo (2 nuitées)"/>
    <x v="1"/>
    <x v="3"/>
    <m/>
    <n v="30000"/>
    <m/>
    <m/>
    <n v="7081922"/>
    <x v="11"/>
    <s v="oui"/>
    <x v="1"/>
    <s v="RALFF"/>
    <s v="CONGO"/>
    <s v="o"/>
    <s v="1.3.2"/>
  </r>
  <r>
    <d v="2019-12-16T00:00:00"/>
    <s v="Foodallowance mission du 14 au 16 décembre 2019 à Impfondo"/>
    <x v="1"/>
    <x v="3"/>
    <m/>
    <n v="20000"/>
    <m/>
    <m/>
    <n v="7061922"/>
    <x v="11"/>
    <s v="Décharge"/>
    <x v="1"/>
    <s v="RALFF"/>
    <s v="CONGO"/>
    <s v="o"/>
    <s v="1.3.2"/>
  </r>
  <r>
    <d v="2019-12-16T00:00:00"/>
    <s v="Frais charge batterie (Phone+Power bank+PC)"/>
    <x v="12"/>
    <x v="1"/>
    <m/>
    <n v="700"/>
    <m/>
    <m/>
    <n v="7061222"/>
    <x v="11"/>
    <s v="Décharge"/>
    <x v="1"/>
    <s v="PALF"/>
    <s v="CONGO"/>
    <s v="o"/>
    <m/>
  </r>
  <r>
    <d v="2019-12-16T00:00:00"/>
    <s v="Bonus du mois de novembre 2019/B52"/>
    <x v="3"/>
    <x v="0"/>
    <m/>
    <n v="20000"/>
    <m/>
    <m/>
    <n v="7041222"/>
    <x v="4"/>
    <s v="oui"/>
    <x v="0"/>
    <s v="PALF"/>
    <s v="CONGO"/>
    <s v="o"/>
    <m/>
  </r>
  <r>
    <d v="2019-12-16T00:00:00"/>
    <s v="Bonus du mois de novembre 2019/LN9"/>
    <x v="3"/>
    <x v="0"/>
    <m/>
    <n v="15000"/>
    <m/>
    <m/>
    <n v="7026222"/>
    <x v="4"/>
    <s v="oui"/>
    <x v="0"/>
    <s v="PALF"/>
    <s v="CONGO"/>
    <s v="o"/>
    <m/>
  </r>
  <r>
    <d v="2019-12-16T00:00:00"/>
    <s v="Achat billet pour Ouesso/ Dalia OYONTSIO KOUNIANGANGA"/>
    <x v="5"/>
    <x v="3"/>
    <m/>
    <n v="20000"/>
    <m/>
    <m/>
    <n v="7006222"/>
    <x v="4"/>
    <s v="oui"/>
    <x v="1"/>
    <s v="RALFF"/>
    <s v="CONGO"/>
    <s v="o"/>
    <s v="5.2.2"/>
  </r>
  <r>
    <d v="2019-12-16T00:00:00"/>
    <s v="Achat billet pour Ouesso/ Me Audrey MALONGA MBOKO"/>
    <x v="5"/>
    <x v="3"/>
    <m/>
    <n v="20000"/>
    <m/>
    <m/>
    <n v="6986222"/>
    <x v="4"/>
    <s v="oui"/>
    <x v="1"/>
    <s v="RALFF"/>
    <s v="CONGO"/>
    <s v="o"/>
    <s v="5.2.2"/>
  </r>
  <r>
    <d v="2019-12-16T00:00:00"/>
    <s v="Achat billet  pour Ouesso/ Me Séverin BIYOUDI MIAKASSISSA"/>
    <x v="5"/>
    <x v="3"/>
    <m/>
    <n v="20000"/>
    <m/>
    <m/>
    <n v="6966222"/>
    <x v="4"/>
    <s v="oui"/>
    <x v="1"/>
    <s v="RALFF"/>
    <s v="CONGO"/>
    <s v="o"/>
    <s v="5.2.2"/>
  </r>
  <r>
    <d v="2019-12-16T00:00:00"/>
    <s v="Food allowance pendant la pause"/>
    <x v="7"/>
    <x v="0"/>
    <m/>
    <n v="1000"/>
    <m/>
    <m/>
    <n v="6965222"/>
    <x v="0"/>
    <s v="Décharge"/>
    <x v="0"/>
    <s v="PALF"/>
    <s v="CONGO"/>
    <s v="o"/>
    <m/>
  </r>
  <r>
    <d v="2019-12-16T00:00:00"/>
    <s v="Achat Billet BZV-PNR"/>
    <x v="0"/>
    <x v="0"/>
    <m/>
    <n v="7000"/>
    <m/>
    <m/>
    <n v="6958222"/>
    <x v="1"/>
    <s v="oui"/>
    <x v="0"/>
    <s v="RALFF"/>
    <s v="CONGO"/>
    <s v="o"/>
    <s v="2.2"/>
  </r>
  <r>
    <d v="2019-12-16T00:00:00"/>
    <s v="Food allowance pendant la pause"/>
    <x v="7"/>
    <x v="0"/>
    <m/>
    <n v="1000"/>
    <m/>
    <m/>
    <n v="6957222"/>
    <x v="6"/>
    <s v="Décharge"/>
    <x v="0"/>
    <s v="PALF"/>
    <s v="CONGO"/>
    <s v="o"/>
    <m/>
  </r>
  <r>
    <d v="2019-12-16T00:00:00"/>
    <s v="Achat billet Brazzaville-Dolisie (mission pour Dolisie)"/>
    <x v="0"/>
    <x v="0"/>
    <m/>
    <n v="5000"/>
    <m/>
    <m/>
    <n v="6952222"/>
    <x v="3"/>
    <s v="oui"/>
    <x v="0"/>
    <s v="RALFF"/>
    <s v="CONGO"/>
    <s v="o"/>
    <s v="2.2"/>
  </r>
  <r>
    <d v="2019-12-16T00:00:00"/>
    <s v="Achat papier toilette pour le bureau"/>
    <x v="8"/>
    <x v="1"/>
    <m/>
    <n v="4900"/>
    <m/>
    <m/>
    <n v="6947322"/>
    <x v="13"/>
    <s v="oui"/>
    <x v="1"/>
    <s v="RALFF"/>
    <s v="CONGO"/>
    <s v="o"/>
    <s v="4.3"/>
  </r>
  <r>
    <d v="2019-12-17T00:00:00"/>
    <s v="Frais charge batterie (Power bank+PC)"/>
    <x v="12"/>
    <x v="1"/>
    <m/>
    <n v="600"/>
    <m/>
    <m/>
    <n v="6946722"/>
    <x v="11"/>
    <s v="Décharge"/>
    <x v="1"/>
    <s v="PALF"/>
    <s v="CONGO"/>
    <s v="o"/>
    <m/>
  </r>
  <r>
    <d v="2019-12-17T00:00:00"/>
    <s v="Achat médicament pour maux de tête en mission à ENYELLE (plaquette de médik 55)"/>
    <x v="7"/>
    <x v="7"/>
    <m/>
    <n v="500"/>
    <m/>
    <m/>
    <n v="6946222"/>
    <x v="11"/>
    <s v="Decharge"/>
    <x v="0"/>
    <s v="PALF"/>
    <s v="CONGO"/>
    <s v="o"/>
    <m/>
  </r>
  <r>
    <d v="2019-12-17T00:00:00"/>
    <s v="Solde Frais de mission SIBITI DU 20 AU 30/11/19 Me Anicet MOUSSAHOU GOMA"/>
    <x v="5"/>
    <x v="3"/>
    <m/>
    <n v="25000"/>
    <m/>
    <m/>
    <n v="6921222"/>
    <x v="4"/>
    <s v="oui"/>
    <x v="1"/>
    <s v="RALFF"/>
    <s v="CONGO"/>
    <s v="o"/>
    <s v="5.2.2"/>
  </r>
  <r>
    <d v="2019-12-17T00:00:00"/>
    <s v="Achat 2 cartons de rame papier pour le bureau PALF"/>
    <x v="8"/>
    <x v="1"/>
    <m/>
    <n v="26000"/>
    <m/>
    <m/>
    <n v="6895222"/>
    <x v="4"/>
    <s v="oui"/>
    <x v="1"/>
    <s v="RALFF"/>
    <s v="CONGO"/>
    <s v="o"/>
    <s v="4.3"/>
  </r>
  <r>
    <d v="2019-12-17T00:00:00"/>
    <s v="Frais de mission OUESSO- Me Audrey MALONGA MBOKO "/>
    <x v="5"/>
    <x v="3"/>
    <m/>
    <n v="103000"/>
    <m/>
    <m/>
    <n v="6792222"/>
    <x v="4"/>
    <s v="oui"/>
    <x v="1"/>
    <s v="RALFF"/>
    <s v="CONGO"/>
    <s v="o"/>
    <s v="5.2.2"/>
  </r>
  <r>
    <d v="2019-12-17T00:00:00"/>
    <s v="Frais de mission OUESSO- Me Séverin BIYOUDI MIAKASSISSA  "/>
    <x v="5"/>
    <x v="3"/>
    <m/>
    <n v="103000"/>
    <m/>
    <m/>
    <n v="6689222"/>
    <x v="4"/>
    <s v="oui"/>
    <x v="1"/>
    <s v="RALFF"/>
    <s v="CONGO"/>
    <s v="o"/>
    <s v="5.2.2"/>
  </r>
  <r>
    <d v="2019-12-17T00:00:00"/>
    <s v="Food allowance pendant la pause"/>
    <x v="7"/>
    <x v="0"/>
    <m/>
    <n v="1000"/>
    <m/>
    <m/>
    <n v="6688222"/>
    <x v="0"/>
    <s v="Décharge"/>
    <x v="0"/>
    <s v="PALF"/>
    <s v="CONGO"/>
    <s v="o"/>
    <m/>
  </r>
  <r>
    <d v="2019-12-17T00:00:00"/>
    <s v="Food allowance pendant la pause"/>
    <x v="7"/>
    <x v="0"/>
    <m/>
    <n v="1000"/>
    <m/>
    <m/>
    <n v="6687222"/>
    <x v="6"/>
    <s v="Décharge"/>
    <x v="0"/>
    <s v="PALF"/>
    <s v="CONGO"/>
    <s v="o"/>
    <m/>
  </r>
  <r>
    <d v="2019-12-17T00:00:00"/>
    <s v="FRAIS  retrait chqn°3635168"/>
    <x v="9"/>
    <x v="1"/>
    <m/>
    <n v="3484"/>
    <m/>
    <m/>
    <n v="6683738"/>
    <x v="7"/>
    <s v="Relevé"/>
    <x v="1"/>
    <s v="PALF"/>
    <s v="CONGO"/>
    <s v="o"/>
    <m/>
  </r>
  <r>
    <d v="2019-12-18T00:00:00"/>
    <s v="Frais charge batterie (Power bank+PC)"/>
    <x v="12"/>
    <x v="1"/>
    <m/>
    <n v="600"/>
    <m/>
    <m/>
    <n v="6683138"/>
    <x v="11"/>
    <s v="Décharge"/>
    <x v="1"/>
    <s v="PALF"/>
    <s v="CONGO"/>
    <s v="o"/>
    <m/>
  </r>
  <r>
    <d v="2019-12-18T00:00:00"/>
    <s v="Frais de transfert Charden farell/I23c"/>
    <x v="4"/>
    <x v="1"/>
    <m/>
    <n v="2910"/>
    <m/>
    <m/>
    <n v="6680228"/>
    <x v="4"/>
    <s v="oui"/>
    <x v="0"/>
    <s v="PALF"/>
    <s v="CONGO"/>
    <s v="o"/>
    <m/>
  </r>
  <r>
    <d v="2019-12-18T00:00:00"/>
    <s v="Frais de transfert Charden farell/ci64"/>
    <x v="4"/>
    <x v="1"/>
    <m/>
    <n v="2435"/>
    <m/>
    <m/>
    <n v="6677793"/>
    <x v="4"/>
    <s v="oui"/>
    <x v="0"/>
    <s v="PALF"/>
    <s v="CONGO"/>
    <s v="o"/>
    <m/>
  </r>
  <r>
    <d v="2019-12-18T00:00:00"/>
    <s v="Frais de transfert Charden farell/Jack Benisson"/>
    <x v="4"/>
    <x v="1"/>
    <m/>
    <n v="4430"/>
    <m/>
    <m/>
    <n v="6673363"/>
    <x v="4"/>
    <s v="oui"/>
    <x v="0"/>
    <s v="PALF"/>
    <s v="CONGO"/>
    <s v="o"/>
    <m/>
  </r>
  <r>
    <d v="2019-12-18T00:00:00"/>
    <s v="Frais pénalité pour l'annulation du billet 2019 pour Maitre Anicet MOUSSAHOU GOMA "/>
    <x v="14"/>
    <x v="1"/>
    <m/>
    <n v="2000"/>
    <m/>
    <m/>
    <n v="6671363"/>
    <x v="4"/>
    <s v="Décharge"/>
    <x v="0"/>
    <s v="PALF"/>
    <s v="CONGO"/>
    <s v="o"/>
    <m/>
  </r>
  <r>
    <d v="2019-12-18T00:00:00"/>
    <s v="Food allowance pendant la pause"/>
    <x v="7"/>
    <x v="0"/>
    <m/>
    <n v="1000"/>
    <m/>
    <m/>
    <n v="6670363"/>
    <x v="0"/>
    <s v="Décharge"/>
    <x v="0"/>
    <s v="PALF"/>
    <s v="CONGO"/>
    <s v="o"/>
    <m/>
  </r>
  <r>
    <d v="2019-12-18T00:00:00"/>
    <s v="Achat boisson lors de la rencontre avec la cible Destin"/>
    <x v="6"/>
    <x v="0"/>
    <m/>
    <n v="3000"/>
    <m/>
    <m/>
    <n v="6667363"/>
    <x v="1"/>
    <s v="Décharge"/>
    <x v="0"/>
    <s v="PALF"/>
    <s v="CONGO"/>
    <s v="o"/>
    <m/>
  </r>
  <r>
    <d v="2019-12-18T00:00:00"/>
    <s v="Achat boisson (rencontre avec Kévin)"/>
    <x v="6"/>
    <x v="0"/>
    <m/>
    <n v="2000"/>
    <m/>
    <m/>
    <n v="6665363"/>
    <x v="3"/>
    <s v="Décharge"/>
    <x v="0"/>
    <s v="PALF"/>
    <s v="CONGO"/>
    <s v="o"/>
    <m/>
  </r>
  <r>
    <d v="2019-12-19T00:00:00"/>
    <s v="Achats pour bébé chimpanzé (1 boite de lait Nido de 3500; 2L d'eau minérale de 1000; 1 assiètte en plasique de 500; 1 couteau de 500; 1 biberon de 2500; 4 couches à jété de 800; 1 papier hygiénique de 500; 1 serviètte de 2000; fruits à 2500; confection cage 3000) "/>
    <x v="8"/>
    <x v="1"/>
    <m/>
    <n v="16800"/>
    <m/>
    <m/>
    <n v="6648563"/>
    <x v="11"/>
    <s v="Décharge"/>
    <x v="1"/>
    <s v="PALF"/>
    <s v="CONGO"/>
    <s v="o"/>
    <m/>
  </r>
  <r>
    <d v="2019-12-19T00:00:00"/>
    <s v="Paiement frais d'hôtel mission Enyellé du 16 au 19 décembre 2019 dans la soirée (4 nuitées)"/>
    <x v="1"/>
    <x v="3"/>
    <m/>
    <n v="40000"/>
    <m/>
    <m/>
    <n v="6608563"/>
    <x v="11"/>
    <s v="oui"/>
    <x v="1"/>
    <s v="RALFF"/>
    <s v="CONGO"/>
    <s v="o"/>
    <s v="1.3.2"/>
  </r>
  <r>
    <d v="2019-12-19T00:00:00"/>
    <s v="Food allowance mission Enyellé du 16 au 20 décembre 2019"/>
    <x v="1"/>
    <x v="3"/>
    <m/>
    <n v="40000"/>
    <m/>
    <m/>
    <n v="6568563"/>
    <x v="11"/>
    <s v="Décharge"/>
    <x v="1"/>
    <s v="RALFF"/>
    <s v="CONGO"/>
    <s v="o"/>
    <s v="1.3.2"/>
  </r>
  <r>
    <d v="2019-12-19T00:00:00"/>
    <s v="Achat fournitures de bureau (classeurs,stylos,post-it,suligneurs)"/>
    <x v="8"/>
    <x v="1"/>
    <m/>
    <n v="24500"/>
    <m/>
    <m/>
    <n v="6544063"/>
    <x v="4"/>
    <s v="oui"/>
    <x v="1"/>
    <s v="RALFF"/>
    <s v="CONGO"/>
    <s v="o"/>
    <s v="4.3"/>
  </r>
  <r>
    <d v="2019-12-19T00:00:00"/>
    <s v="Achat Billet par Coaster BZV-Djambala"/>
    <x v="0"/>
    <x v="0"/>
    <m/>
    <n v="9000"/>
    <m/>
    <m/>
    <n v="6535063"/>
    <x v="0"/>
    <s v="Décharge"/>
    <x v="0"/>
    <s v="PALF"/>
    <s v="CONGO"/>
    <s v="o"/>
    <m/>
  </r>
  <r>
    <d v="2019-12-19T00:00:00"/>
    <s v="Achat billet par Bus-Djambala-Lekana"/>
    <x v="0"/>
    <x v="0"/>
    <m/>
    <n v="3500"/>
    <m/>
    <m/>
    <n v="6531563"/>
    <x v="0"/>
    <s v="Décharge"/>
    <x v="0"/>
    <s v="PALF"/>
    <s v="CONGO"/>
    <s v="o"/>
    <m/>
  </r>
  <r>
    <d v="2019-12-19T00:00:00"/>
    <s v="Achat boisson lors de la rencontre avec la cible Chadé"/>
    <x v="6"/>
    <x v="0"/>
    <m/>
    <n v="3000"/>
    <m/>
    <m/>
    <n v="6528563"/>
    <x v="1"/>
    <s v="Décharge"/>
    <x v="0"/>
    <s v="PALF"/>
    <s v="CONGO"/>
    <s v="o"/>
    <m/>
  </r>
  <r>
    <d v="2019-12-19T00:00:00"/>
    <s v="Achat boisson et repas lors de la rencontre avec la cible Destin"/>
    <x v="6"/>
    <x v="0"/>
    <m/>
    <n v="5000"/>
    <m/>
    <m/>
    <n v="6523563"/>
    <x v="1"/>
    <s v="Décharge"/>
    <x v="0"/>
    <s v="PALF"/>
    <s v="CONGO"/>
    <s v="o"/>
    <m/>
  </r>
  <r>
    <d v="2019-12-19T00:00:00"/>
    <s v="Achat boisson (rencontre avec 3 cibles)"/>
    <x v="6"/>
    <x v="0"/>
    <m/>
    <n v="5000"/>
    <m/>
    <m/>
    <n v="6518563"/>
    <x v="3"/>
    <s v="Décharge"/>
    <x v="0"/>
    <s v="PALF"/>
    <s v="CONGO"/>
    <s v="o"/>
    <m/>
  </r>
  <r>
    <d v="2019-12-19T00:00:00"/>
    <s v="Achat medicament (Parol) en mission à Ouesso"/>
    <x v="7"/>
    <x v="7"/>
    <m/>
    <n v="1300"/>
    <m/>
    <m/>
    <n v="6517263"/>
    <x v="9"/>
    <s v="oui"/>
    <x v="0"/>
    <s v="PALF"/>
    <s v="CONGO"/>
    <s v="o"/>
    <m/>
  </r>
  <r>
    <d v="2019-12-20T00:00:00"/>
    <s v="Achat solution réhydratante + 1,5L d'eau minérale pour bébé chimpanzé"/>
    <x v="8"/>
    <x v="1"/>
    <m/>
    <n v="1200"/>
    <m/>
    <m/>
    <n v="6516063"/>
    <x v="11"/>
    <s v="Décharge"/>
    <x v="1"/>
    <s v="PALF"/>
    <s v="CONGO"/>
    <s v="o"/>
    <m/>
  </r>
  <r>
    <d v="2019-12-20T00:00:00"/>
    <s v="Achat billet d'avion Impfondo-BZV"/>
    <x v="15"/>
    <x v="3"/>
    <m/>
    <n v="60000"/>
    <m/>
    <m/>
    <n v="6456063"/>
    <x v="11"/>
    <s v="oui"/>
    <x v="1"/>
    <s v="RALFF"/>
    <s v="CONGO"/>
    <s v="o"/>
    <s v="2.2"/>
  </r>
  <r>
    <d v="2019-12-20T00:00:00"/>
    <s v="Paiement frais d'hôtel mission du 20 au 21 décembre 2019 à Impfondo"/>
    <x v="1"/>
    <x v="3"/>
    <m/>
    <n v="15000"/>
    <m/>
    <m/>
    <n v="6441063"/>
    <x v="11"/>
    <s v="oui"/>
    <x v="1"/>
    <s v="RALFF"/>
    <s v="CONGO"/>
    <s v="o"/>
    <s v="1.3.2"/>
  </r>
  <r>
    <d v="2019-12-20T00:00:00"/>
    <s v="Frais de transfert par mobile money à Jack benisson"/>
    <x v="4"/>
    <x v="1"/>
    <m/>
    <n v="1750"/>
    <m/>
    <m/>
    <n v="6439313"/>
    <x v="4"/>
    <s v="oui"/>
    <x v="0"/>
    <s v="PALF"/>
    <s v="CONGO"/>
    <s v="o"/>
    <m/>
  </r>
  <r>
    <d v="2019-12-20T00:00:00"/>
    <s v="Achat Boisson lors de la rencontre avec la cible Freddy"/>
    <x v="6"/>
    <x v="0"/>
    <m/>
    <n v="3000"/>
    <m/>
    <m/>
    <n v="6436313"/>
    <x v="0"/>
    <s v="Décharge"/>
    <x v="0"/>
    <s v="PALF"/>
    <s v="CONGO"/>
    <s v="o"/>
    <m/>
  </r>
  <r>
    <d v="2019-12-20T00:00:00"/>
    <s v="Achat boisson lors de la rencontre avec la cible Auriol"/>
    <x v="6"/>
    <x v="0"/>
    <m/>
    <n v="3000"/>
    <m/>
    <m/>
    <n v="6433313"/>
    <x v="1"/>
    <s v="Décharge"/>
    <x v="0"/>
    <s v="PALF"/>
    <s v="CONGO"/>
    <s v="o"/>
    <m/>
  </r>
  <r>
    <d v="2019-12-20T00:00:00"/>
    <s v="Avance contrat d'engament d'avocat affaire ITOUA Johnny Claver /Scrutin Mabiking MOUYETI-CHQ N°3643213"/>
    <x v="5"/>
    <x v="3"/>
    <m/>
    <n v="300000"/>
    <m/>
    <m/>
    <n v="6133313"/>
    <x v="7"/>
    <s v="chqn°3643213"/>
    <x v="1"/>
    <s v="RALFF"/>
    <s v="CONGO"/>
    <s v="o"/>
    <s v="5.2.2"/>
  </r>
  <r>
    <d v="2019-12-20T00:00:00"/>
    <s v="FRAIS  retrait chqn°3643213"/>
    <x v="9"/>
    <x v="1"/>
    <m/>
    <n v="3484"/>
    <m/>
    <m/>
    <n v="6129829"/>
    <x v="7"/>
    <s v="Relevé"/>
    <x v="2"/>
    <s v="RALFF"/>
    <s v="CONGO"/>
    <s v="o"/>
    <s v="5.6"/>
  </r>
  <r>
    <d v="2019-12-20T00:00:00"/>
    <s v="Achat Billet Brazzaville-Impfondo"/>
    <x v="15"/>
    <x v="3"/>
    <m/>
    <n v="60000"/>
    <m/>
    <m/>
    <n v="6069829"/>
    <x v="14"/>
    <s v="oui"/>
    <x v="1"/>
    <s v="RALFF"/>
    <s v="CONGO"/>
    <s v="o"/>
    <s v="2.2"/>
  </r>
  <r>
    <d v="2019-12-20T00:00:00"/>
    <s v="Achat billet Ouesso-Brazzaville"/>
    <x v="0"/>
    <x v="3"/>
    <m/>
    <n v="15000"/>
    <m/>
    <m/>
    <n v="6054829"/>
    <x v="9"/>
    <s v="oui"/>
    <x v="1"/>
    <s v="RALFF"/>
    <s v="CONGO"/>
    <s v="o"/>
    <s v="2.2"/>
  </r>
  <r>
    <d v="2019-12-21T00:00:00"/>
    <s v="Achat timbre à l'aéroport Marien Ngouabi d'Impfondo pour le billet d'avion retour sur BZV"/>
    <x v="14"/>
    <x v="3"/>
    <m/>
    <n v="500"/>
    <m/>
    <m/>
    <n v="6054329"/>
    <x v="11"/>
    <s v="oui"/>
    <x v="0"/>
    <s v="PALF"/>
    <s v="CONGO"/>
    <s v="o"/>
    <m/>
  </r>
  <r>
    <d v="2019-12-21T00:00:00"/>
    <s v="Achat boisson lors de la rencontre avec les cibles Fan et Noel"/>
    <x v="6"/>
    <x v="0"/>
    <m/>
    <n v="6000"/>
    <m/>
    <m/>
    <n v="6048329"/>
    <x v="0"/>
    <s v="Décharge"/>
    <x v="0"/>
    <s v="PALF"/>
    <s v="CONGO"/>
    <s v="o"/>
    <m/>
  </r>
  <r>
    <d v="2019-12-21T00:00:00"/>
    <s v="Achat boisson lors de la rencontre avec la cible Traditérapeute (Godfrey)"/>
    <x v="6"/>
    <x v="0"/>
    <m/>
    <n v="2000"/>
    <m/>
    <m/>
    <n v="6046329"/>
    <x v="1"/>
    <s v="Décharge"/>
    <x v="0"/>
    <s v="PALF"/>
    <s v="CONGO"/>
    <s v="o"/>
    <m/>
  </r>
  <r>
    <d v="2019-12-21T00:00:00"/>
    <s v="Achat boisson et repas lors de la rencontre avec la cible Auriol"/>
    <x v="6"/>
    <x v="0"/>
    <m/>
    <n v="5000"/>
    <m/>
    <m/>
    <n v="6041329"/>
    <x v="1"/>
    <s v="Décharge"/>
    <x v="0"/>
    <s v="PALF"/>
    <s v="CONGO"/>
    <s v="o"/>
    <m/>
  </r>
  <r>
    <d v="2019-12-21T00:00:00"/>
    <s v="Food allowance à Ouesso du 18 au 21 décembre 2019"/>
    <x v="1"/>
    <x v="3"/>
    <m/>
    <n v="30000"/>
    <m/>
    <m/>
    <n v="6011329"/>
    <x v="9"/>
    <s v="Décharge"/>
    <x v="1"/>
    <s v="RALFF"/>
    <s v="CONGO"/>
    <s v="o"/>
    <s v="1.3.2"/>
  </r>
  <r>
    <d v="2019-12-22T00:00:00"/>
    <s v="Achat billet par Bus-Lekana-Djambala"/>
    <x v="0"/>
    <x v="0"/>
    <m/>
    <n v="3500"/>
    <m/>
    <m/>
    <n v="6007829"/>
    <x v="0"/>
    <s v="Décharge"/>
    <x v="0"/>
    <s v="PALF"/>
    <s v="CONGO"/>
    <s v="o"/>
    <m/>
  </r>
  <r>
    <d v="2019-12-22T00:00:00"/>
    <s v="Achat boisson lors de la rencontre avec la cible Markus"/>
    <x v="6"/>
    <x v="0"/>
    <m/>
    <n v="2000"/>
    <m/>
    <m/>
    <n v="6005829"/>
    <x v="1"/>
    <s v="Décharge"/>
    <x v="0"/>
    <s v="PALF"/>
    <s v="CONGO"/>
    <s v="o"/>
    <m/>
  </r>
  <r>
    <d v="2019-12-22T00:00:00"/>
    <s v="Achat boisson et repas lors de la rencontre avec la cible Chadé"/>
    <x v="6"/>
    <x v="0"/>
    <m/>
    <n v="6000"/>
    <m/>
    <m/>
    <n v="5999829"/>
    <x v="1"/>
    <s v="Décharge"/>
    <x v="0"/>
    <s v="PALF"/>
    <s v="CONGO"/>
    <s v="o"/>
    <m/>
  </r>
  <r>
    <d v="2019-12-22T00:00:00"/>
    <s v="Achat billet Dolisie-Brazzaville (retour à Brazzaville)"/>
    <x v="0"/>
    <x v="0"/>
    <m/>
    <n v="5000"/>
    <m/>
    <m/>
    <n v="5994829"/>
    <x v="3"/>
    <s v="oui"/>
    <x v="0"/>
    <s v="RALFF"/>
    <s v="CONGO"/>
    <s v="o"/>
    <s v="2.2"/>
  </r>
  <r>
    <d v="2019-12-23T00:00:00"/>
    <s v="Frais de transfert Charden farell/LN9"/>
    <x v="4"/>
    <x v="1"/>
    <m/>
    <n v="1875"/>
    <m/>
    <m/>
    <n v="5992954"/>
    <x v="4"/>
    <s v="oui"/>
    <x v="0"/>
    <s v="PALF"/>
    <s v="CONGO"/>
    <s v="o"/>
    <m/>
  </r>
  <r>
    <d v="2019-12-23T00:00:00"/>
    <s v="Bonus du mois de decembre 2019/Amenophys"/>
    <x v="3"/>
    <x v="3"/>
    <m/>
    <n v="20000"/>
    <m/>
    <m/>
    <n v="5972954"/>
    <x v="4"/>
    <s v="oui"/>
    <x v="0"/>
    <s v="PALF"/>
    <s v="CONGO"/>
    <s v="o"/>
    <m/>
  </r>
  <r>
    <d v="2019-12-23T00:00:00"/>
    <s v="Achat boisson lors de la rencontre avec la cible Ali"/>
    <x v="6"/>
    <x v="0"/>
    <m/>
    <n v="2000"/>
    <m/>
    <m/>
    <n v="5970954"/>
    <x v="0"/>
    <s v="Décharge"/>
    <x v="0"/>
    <s v="PALF"/>
    <s v="CONGO"/>
    <s v="o"/>
    <m/>
  </r>
  <r>
    <d v="2019-12-23T00:00:00"/>
    <s v="Achat Billet PNR-BZV"/>
    <x v="0"/>
    <x v="0"/>
    <m/>
    <n v="15000"/>
    <m/>
    <m/>
    <n v="5955954"/>
    <x v="1"/>
    <s v="oui"/>
    <x v="0"/>
    <s v="RALFF"/>
    <s v="CONGO"/>
    <s v="o"/>
    <s v="2.2"/>
  </r>
  <r>
    <d v="2019-12-23T00:00:00"/>
    <s v="Paiement frais d'Hôtel du 17 au 23/12/2019 à PNR"/>
    <x v="1"/>
    <x v="0"/>
    <m/>
    <n v="90000"/>
    <m/>
    <m/>
    <n v="5865954"/>
    <x v="1"/>
    <s v="oui"/>
    <x v="0"/>
    <s v="RALFF"/>
    <s v="CONGO"/>
    <s v="o"/>
    <s v="1.3.2"/>
  </r>
  <r>
    <d v="2019-12-23T00:00:00"/>
    <s v="Food allowance du 17 au 23/12/2019 à PNR"/>
    <x v="1"/>
    <x v="0"/>
    <m/>
    <n v="60000"/>
    <m/>
    <m/>
    <n v="5805954"/>
    <x v="1"/>
    <s v="Décharge"/>
    <x v="0"/>
    <s v="RALFF"/>
    <s v="CONGO"/>
    <s v="o"/>
    <s v="1.3.2"/>
  </r>
  <r>
    <d v="2019-12-23T00:00:00"/>
    <s v="Frais cotisation web bank"/>
    <x v="9"/>
    <x v="1"/>
    <m/>
    <n v="6670"/>
    <m/>
    <m/>
    <n v="5799284"/>
    <x v="7"/>
    <s v="Relevé"/>
    <x v="1"/>
    <s v="PALF"/>
    <s v="CONGO"/>
    <s v="o"/>
    <m/>
  </r>
  <r>
    <d v="2019-12-23T00:00:00"/>
    <s v="Reglement Salaire du mois de décembre 2019 Shely BOULA/chq n°3643214"/>
    <x v="7"/>
    <x v="6"/>
    <m/>
    <n v="289600"/>
    <m/>
    <m/>
    <n v="5509684"/>
    <x v="7"/>
    <s v="chqn°3643214"/>
    <x v="3"/>
    <s v="RALFF"/>
    <s v="CONGO"/>
    <s v="o"/>
    <s v="1.1.2.1"/>
  </r>
  <r>
    <d v="2019-12-23T00:00:00"/>
    <s v="Reglement Salaire du mois de decembre 2019-CI64 /chq n°3643215"/>
    <x v="7"/>
    <x v="0"/>
    <m/>
    <n v="163840"/>
    <m/>
    <m/>
    <n v="5345844"/>
    <x v="7"/>
    <s v="chqn°3643215"/>
    <x v="3"/>
    <s v="RALFF"/>
    <s v="CONGO"/>
    <s v="o"/>
    <s v="1.1.1.9"/>
  </r>
  <r>
    <d v="2019-12-23T00:00:00"/>
    <s v="Reglement Salaire du mois de decembre 2019 Alexis NGOMA/chq n°3643216"/>
    <x v="7"/>
    <x v="3"/>
    <m/>
    <n v="166755"/>
    <m/>
    <m/>
    <n v="5179089"/>
    <x v="7"/>
    <s v="chqn°3643216"/>
    <x v="2"/>
    <s v="RALFF"/>
    <s v="CONGO"/>
    <s v="o"/>
    <s v="1.1.1.7"/>
  </r>
  <r>
    <d v="2019-12-23T00:00:00"/>
    <s v="Reglement Salaire du mois de décembre 2019-KAYA JOSPIN/chq n°3643218"/>
    <x v="7"/>
    <x v="3"/>
    <m/>
    <n v="193600"/>
    <m/>
    <m/>
    <n v="4985489"/>
    <x v="7"/>
    <s v="chqn°3643218"/>
    <x v="3"/>
    <s v="RALFF"/>
    <s v="CONGO"/>
    <s v="o"/>
    <s v="1.1.1.7"/>
  </r>
  <r>
    <d v="2019-12-23T00:00:00"/>
    <s v="Reglement Salaire du mois de décembre 2019-MOUSSAKANDAT/chq n°3643220"/>
    <x v="7"/>
    <x v="3"/>
    <m/>
    <n v="166755"/>
    <m/>
    <m/>
    <n v="4818734"/>
    <x v="7"/>
    <s v="chqn°3643220"/>
    <x v="2"/>
    <s v="RALFF"/>
    <s v="CONGO"/>
    <s v="o"/>
    <s v="1.1.1.7"/>
  </r>
  <r>
    <d v="2019-12-23T00:00:00"/>
    <s v="Reglement Prime 2019-MOUSSAKANDAT/chq n°3643221"/>
    <x v="7"/>
    <x v="3"/>
    <m/>
    <n v="71550"/>
    <m/>
    <m/>
    <n v="4747184"/>
    <x v="7"/>
    <s v="chqn°3643221"/>
    <x v="2"/>
    <s v="RALFF"/>
    <s v="CONGO"/>
    <s v="o"/>
    <s v="1.1.1.7"/>
  </r>
  <r>
    <d v="2019-12-23T00:00:00"/>
    <s v="FRAIS  retrait chqn°3643221"/>
    <x v="9"/>
    <x v="1"/>
    <m/>
    <n v="3484"/>
    <m/>
    <m/>
    <n v="4743700"/>
    <x v="7"/>
    <s v="Relevé"/>
    <x v="2"/>
    <s v="RALFF"/>
    <s v="CONGO"/>
    <s v="o"/>
    <s v="5.6"/>
  </r>
  <r>
    <d v="2019-12-23T00:00:00"/>
    <s v="Paiement frais d'hôtel 06 nuitéés du 17 au 23 Décembre 2019 (cfr mission Dolisie)"/>
    <x v="1"/>
    <x v="0"/>
    <m/>
    <n v="90000"/>
    <m/>
    <m/>
    <n v="4653700"/>
    <x v="3"/>
    <s v="oui"/>
    <x v="0"/>
    <s v="RALFF"/>
    <s v="CONGO"/>
    <s v="o"/>
    <s v="1.3.2"/>
  </r>
  <r>
    <d v="2019-12-23T00:00:00"/>
    <s v="Food allowance mission Dolisie du 17 au 23 décembre 2019"/>
    <x v="1"/>
    <x v="0"/>
    <m/>
    <n v="60000"/>
    <m/>
    <m/>
    <n v="4593700"/>
    <x v="3"/>
    <s v="Décharge"/>
    <x v="0"/>
    <s v="RALFF"/>
    <s v="CONGO"/>
    <s v="o"/>
    <s v="1.3.2"/>
  </r>
  <r>
    <d v="2019-12-24T00:00:00"/>
    <s v="Frais impression Ordres de mission, budgets et ordre de virement de salaire"/>
    <x v="8"/>
    <x v="1"/>
    <m/>
    <n v="650"/>
    <m/>
    <m/>
    <n v="4593050"/>
    <x v="4"/>
    <s v="Décharge"/>
    <x v="1"/>
    <s v="PALF"/>
    <s v="CONGO"/>
    <s v="o"/>
    <m/>
  </r>
  <r>
    <d v="2019-12-24T00:00:00"/>
    <s v="Frais de transfert Charden farell/Crepin"/>
    <x v="4"/>
    <x v="1"/>
    <m/>
    <n v="5175"/>
    <m/>
    <m/>
    <n v="4587875"/>
    <x v="15"/>
    <s v="oui"/>
    <x v="0"/>
    <s v="PALF"/>
    <s v="CONGO"/>
    <s v="o"/>
    <m/>
  </r>
  <r>
    <d v="2019-12-24T00:00:00"/>
    <s v="Achat billet par Coaster Djambala-Brazzaville"/>
    <x v="0"/>
    <x v="0"/>
    <m/>
    <n v="9000"/>
    <m/>
    <m/>
    <n v="4578875"/>
    <x v="0"/>
    <s v="Décharge"/>
    <x v="0"/>
    <s v="PALF"/>
    <s v="CONGO"/>
    <s v="o"/>
    <m/>
  </r>
  <r>
    <d v="2019-12-24T00:00:00"/>
    <s v="Paiement frais d'hôtel du 19 au 22 Decembre 2019 (Lekana)"/>
    <x v="1"/>
    <x v="0"/>
    <m/>
    <n v="45000"/>
    <m/>
    <m/>
    <n v="4533875"/>
    <x v="0"/>
    <s v="oui"/>
    <x v="0"/>
    <s v="PALF"/>
    <s v="CONGO"/>
    <s v="o"/>
    <m/>
  </r>
  <r>
    <d v="2019-12-24T00:00:00"/>
    <s v="Paiement frais d'hôtel du 22 au 24 Décembre 2019 (Djambala)"/>
    <x v="1"/>
    <x v="0"/>
    <m/>
    <n v="30000"/>
    <m/>
    <m/>
    <n v="4503875"/>
    <x v="0"/>
    <s v="oui"/>
    <x v="0"/>
    <s v="PALF"/>
    <s v="CONGO"/>
    <s v="o"/>
    <m/>
  </r>
  <r>
    <d v="2019-12-24T00:00:00"/>
    <s v="Food allowance du 19 au 24 Décembre(Djambala-Lekana)"/>
    <x v="1"/>
    <x v="0"/>
    <m/>
    <n v="50000"/>
    <m/>
    <m/>
    <n v="4453875"/>
    <x v="0"/>
    <s v="Décharge"/>
    <x v="0"/>
    <s v="PALF"/>
    <s v="CONGO"/>
    <s v="o"/>
    <m/>
  </r>
  <r>
    <d v="2019-12-24T00:00:00"/>
    <s v="Achat bouteille gaz pour le bureau PALF"/>
    <x v="8"/>
    <x v="1"/>
    <m/>
    <n v="6400"/>
    <m/>
    <m/>
    <n v="4447475"/>
    <x v="10"/>
    <s v="Décharge"/>
    <x v="1"/>
    <s v="PALF"/>
    <s v="CONGO"/>
    <s v="o"/>
    <m/>
  </r>
  <r>
    <d v="2019-12-24T00:00:00"/>
    <s v="FRAIS  retrait chqn°3635169"/>
    <x v="9"/>
    <x v="1"/>
    <m/>
    <n v="3484"/>
    <m/>
    <m/>
    <n v="4443991"/>
    <x v="7"/>
    <s v="Relevé"/>
    <x v="1"/>
    <s v="PALF"/>
    <s v="CONGO"/>
    <s v="o"/>
    <m/>
  </r>
  <r>
    <d v="2019-12-24T00:00:00"/>
    <s v="Reglement salaire du mois de décembre 2019/Perrine ODIER,chqn°3643222"/>
    <x v="7"/>
    <x v="6"/>
    <m/>
    <n v="1310000"/>
    <m/>
    <m/>
    <n v="3133991"/>
    <x v="7"/>
    <s v="chqn°3643222"/>
    <x v="3"/>
    <s v="RALFF"/>
    <s v="CONGO"/>
    <s v="o"/>
    <s v="1.1.1.1"/>
  </r>
  <r>
    <d v="2019-12-24T00:00:00"/>
    <s v="FRAIS  retrait chqn°3643222"/>
    <x v="9"/>
    <x v="1"/>
    <m/>
    <n v="3484"/>
    <m/>
    <m/>
    <n v="3130507"/>
    <x v="7"/>
    <s v="Relevé"/>
    <x v="3"/>
    <s v="RALFF"/>
    <s v="CONGO"/>
    <s v="o"/>
    <s v="5.6"/>
  </r>
  <r>
    <d v="2019-12-24T00:00:00"/>
    <s v="FRAIS  retrait chqn°3643214"/>
    <x v="9"/>
    <x v="1"/>
    <m/>
    <n v="3484"/>
    <m/>
    <m/>
    <n v="3127023"/>
    <x v="7"/>
    <s v="Relevé"/>
    <x v="3"/>
    <s v="RALFF"/>
    <s v="CONGO"/>
    <s v="o"/>
    <s v="5.6"/>
  </r>
  <r>
    <d v="2019-12-24T00:00:00"/>
    <s v="FRAIS  retrait chqn°3643215"/>
    <x v="9"/>
    <x v="1"/>
    <m/>
    <n v="3484"/>
    <m/>
    <m/>
    <n v="3123539"/>
    <x v="7"/>
    <s v="Relevé"/>
    <x v="3"/>
    <s v="RALFF"/>
    <s v="CONGO"/>
    <s v="o"/>
    <s v="5.6"/>
  </r>
  <r>
    <d v="2019-12-24T00:00:00"/>
    <s v="FRAIS  retrait chqn°3643216"/>
    <x v="9"/>
    <x v="1"/>
    <m/>
    <n v="3484"/>
    <m/>
    <m/>
    <n v="3120055"/>
    <x v="7"/>
    <s v="Relevé"/>
    <x v="2"/>
    <s v="RALFF"/>
    <s v="CONGO"/>
    <s v="o"/>
    <s v="5.6"/>
  </r>
  <r>
    <d v="2019-12-24T00:00:00"/>
    <s v="FRAIS  retrait chqn°3643218"/>
    <x v="9"/>
    <x v="1"/>
    <m/>
    <n v="3484"/>
    <m/>
    <m/>
    <n v="3116571"/>
    <x v="7"/>
    <s v="Relevé"/>
    <x v="3"/>
    <s v="RALFF"/>
    <s v="CONGO"/>
    <s v="o"/>
    <s v="5.6"/>
  </r>
  <r>
    <d v="2019-12-24T00:00:00"/>
    <s v="FRAIS  retrait chqn°3643220"/>
    <x v="9"/>
    <x v="1"/>
    <m/>
    <n v="3484"/>
    <m/>
    <m/>
    <n v="3113087"/>
    <x v="7"/>
    <s v="Relevé"/>
    <x v="2"/>
    <s v="RALFF"/>
    <s v="CONGO"/>
    <s v="o"/>
    <s v="5.6"/>
  </r>
  <r>
    <d v="2019-12-24T00:00:00"/>
    <s v="Virement salaire décembre 2019-Mésange CIGNAS"/>
    <x v="7"/>
    <x v="3"/>
    <m/>
    <n v="235000"/>
    <m/>
    <m/>
    <n v="2878087"/>
    <x v="7"/>
    <s v="Ordre de virement"/>
    <x v="2"/>
    <s v="RALFF"/>
    <s v="CONGO"/>
    <s v="o"/>
    <s v="1.1.1.7"/>
  </r>
  <r>
    <d v="2019-12-24T00:00:00"/>
    <s v="Virement salaire décembre 2019-Evariste LELOUSSI"/>
    <x v="7"/>
    <x v="5"/>
    <m/>
    <n v="140000"/>
    <m/>
    <m/>
    <n v="2738087"/>
    <x v="7"/>
    <s v="Ordre de virement"/>
    <x v="3"/>
    <s v="RALFF"/>
    <s v="CONGO"/>
    <s v="o"/>
    <s v="1.1.1.4"/>
  </r>
  <r>
    <d v="2019-12-24T00:00:00"/>
    <s v="Virement salaire décembrre 2019-Herick TCHICAYA"/>
    <x v="7"/>
    <x v="3"/>
    <m/>
    <n v="250000"/>
    <m/>
    <m/>
    <n v="2488087"/>
    <x v="7"/>
    <s v="Ordre de virement"/>
    <x v="2"/>
    <s v="RALFF"/>
    <s v="CONGO"/>
    <s v="o"/>
    <s v="1.1.1.7"/>
  </r>
  <r>
    <d v="2019-12-24T00:00:00"/>
    <s v="Virement salaire décembre 2019-Dalia Palyga KOUNINGANGA OYONTSIO"/>
    <x v="7"/>
    <x v="3"/>
    <m/>
    <n v="193600"/>
    <m/>
    <m/>
    <n v="2294487"/>
    <x v="7"/>
    <s v="Ordre de virement"/>
    <x v="3"/>
    <s v="RALFF"/>
    <s v="CONGO"/>
    <s v="o"/>
    <s v="1.1.1.7"/>
  </r>
  <r>
    <d v="2019-12-24T00:00:00"/>
    <s v="Virement salaire décembre 2019-Mavy Dierre Aimerel MALELA"/>
    <x v="7"/>
    <x v="6"/>
    <m/>
    <n v="385939"/>
    <m/>
    <m/>
    <n v="1908548"/>
    <x v="7"/>
    <s v="Ordre de virement"/>
    <x v="3"/>
    <s v="RALFF"/>
    <s v="CONGO"/>
    <s v="o"/>
    <s v="1.1.2.1"/>
  </r>
  <r>
    <d v="2019-12-24T00:00:00"/>
    <s v="FRAIS  vrt emis sal dec 19/PALF"/>
    <x v="9"/>
    <x v="1"/>
    <m/>
    <n v="9964"/>
    <m/>
    <m/>
    <n v="1898584"/>
    <x v="7"/>
    <s v="Relevé"/>
    <x v="2"/>
    <s v="RALFF"/>
    <s v="CONGO"/>
    <s v="o"/>
    <s v="5.6"/>
  </r>
  <r>
    <d v="2019-12-24T00:00:00"/>
    <s v="Reglement Salaire du mois de décembre 2019-MALONGA Jack Benisson/chq n°3643223"/>
    <x v="7"/>
    <x v="3"/>
    <m/>
    <n v="230000"/>
    <m/>
    <m/>
    <n v="1668584"/>
    <x v="7"/>
    <s v="chqn°3643223"/>
    <x v="3"/>
    <s v="RALFF"/>
    <s v="CONGO"/>
    <s v="o"/>
    <s v="1.1.1.7"/>
  </r>
  <r>
    <d v="2019-12-24T00:00:00"/>
    <s v="Achat billet Brazzaville-Pointe Noire"/>
    <x v="0"/>
    <x v="0"/>
    <m/>
    <n v="15000"/>
    <m/>
    <m/>
    <n v="1653584"/>
    <x v="3"/>
    <s v="oui"/>
    <x v="0"/>
    <s v="RALFF"/>
    <s v="CONGO"/>
    <s v="o"/>
    <s v="2.2"/>
  </r>
  <r>
    <d v="2019-12-24T00:00:00"/>
    <s v="Frais de photocopie de la procédure"/>
    <x v="8"/>
    <x v="1"/>
    <m/>
    <n v="350"/>
    <m/>
    <m/>
    <n v="1653234"/>
    <x v="14"/>
    <s v="Décharge"/>
    <x v="1"/>
    <s v="PALF"/>
    <s v="CONGO"/>
    <s v="o"/>
    <m/>
  </r>
  <r>
    <d v="2019-12-26T00:00:00"/>
    <s v="Prestation Odile FIELO facture du mois de décembre 2019"/>
    <x v="12"/>
    <x v="1"/>
    <m/>
    <n v="100000"/>
    <m/>
    <m/>
    <n v="1553234"/>
    <x v="15"/>
    <s v="oui"/>
    <x v="1"/>
    <s v="PALF"/>
    <s v="CONGO"/>
    <s v="o"/>
    <m/>
  </r>
  <r>
    <d v="2019-12-26T00:00:00"/>
    <s v="Food allowance pendant la pause"/>
    <x v="7"/>
    <x v="0"/>
    <m/>
    <n v="1000"/>
    <m/>
    <m/>
    <n v="1552234"/>
    <x v="0"/>
    <s v="Décharge"/>
    <x v="0"/>
    <s v="PALF"/>
    <s v="CONGO"/>
    <s v="o"/>
    <m/>
  </r>
  <r>
    <d v="2019-12-26T00:00:00"/>
    <s v="Achat boisson (renforcement avec la cible d'ivoire)"/>
    <x v="6"/>
    <x v="0"/>
    <m/>
    <n v="3500"/>
    <m/>
    <m/>
    <n v="1548734"/>
    <x v="3"/>
    <s v="Décharge"/>
    <x v="0"/>
    <s v="PALF"/>
    <s v="CONGO"/>
    <s v="o"/>
    <m/>
  </r>
  <r>
    <d v="2019-12-26T00:00:00"/>
    <s v="Achat Billet Impfondo-Enyellé"/>
    <x v="0"/>
    <x v="3"/>
    <m/>
    <n v="10000"/>
    <m/>
    <m/>
    <n v="1538734"/>
    <x v="14"/>
    <s v="oui"/>
    <x v="1"/>
    <s v="RALFF"/>
    <s v="CONGO"/>
    <s v="o"/>
    <s v="2.2"/>
  </r>
  <r>
    <d v="2019-12-27T00:00:00"/>
    <s v="Bonus opération Ouesso chimpanze/Jack-Benisson"/>
    <x v="3"/>
    <x v="2"/>
    <m/>
    <n v="20000"/>
    <m/>
    <m/>
    <n v="1518734"/>
    <x v="15"/>
    <s v="oui"/>
    <x v="0"/>
    <s v="PALF"/>
    <s v="CONGO"/>
    <s v="o"/>
    <m/>
  </r>
  <r>
    <d v="2019-12-27T00:00:00"/>
    <s v="Frais de transfert Charden farell/I23c"/>
    <x v="4"/>
    <x v="1"/>
    <m/>
    <n v="2215"/>
    <m/>
    <m/>
    <n v="1516519"/>
    <x v="15"/>
    <s v="oui"/>
    <x v="0"/>
    <s v="PALF"/>
    <s v="CONGO"/>
    <s v="o"/>
    <m/>
  </r>
  <r>
    <d v="2019-12-27T00:00:00"/>
    <s v="Frais service bureautiques-impressions des docuemnts PALF (ordres de mission, budgets et autres documents) "/>
    <x v="12"/>
    <x v="1"/>
    <m/>
    <n v="3375"/>
    <m/>
    <m/>
    <n v="1513144"/>
    <x v="15"/>
    <s v="Décharge"/>
    <x v="1"/>
    <s v="PALF"/>
    <s v="CONGO"/>
    <s v="o"/>
    <m/>
  </r>
  <r>
    <d v="2019-12-27T00:00:00"/>
    <s v="Food allowance pendant la pause"/>
    <x v="7"/>
    <x v="0"/>
    <m/>
    <n v="1000"/>
    <m/>
    <m/>
    <n v="1512144"/>
    <x v="0"/>
    <s v="Décharge"/>
    <x v="0"/>
    <s v="PALF"/>
    <s v="CONGO"/>
    <s v="o"/>
    <m/>
  </r>
  <r>
    <d v="2019-12-27T00:00:00"/>
    <s v="FRAIS  retrait chqn°3643224"/>
    <x v="9"/>
    <x v="1"/>
    <m/>
    <n v="3484"/>
    <m/>
    <m/>
    <n v="1508660"/>
    <x v="7"/>
    <s v="Relevé"/>
    <x v="2"/>
    <s v="RALFF"/>
    <s v="CONGO"/>
    <s v="o"/>
    <s v="5.6"/>
  </r>
  <r>
    <d v="2019-12-27T00:00:00"/>
    <s v="FRAIS  retrait chqn°3643223"/>
    <x v="9"/>
    <x v="1"/>
    <m/>
    <n v="3484"/>
    <m/>
    <m/>
    <n v="1505176"/>
    <x v="7"/>
    <s v="Relevé"/>
    <x v="2"/>
    <s v="RALFF"/>
    <s v="CONGO"/>
    <s v="o"/>
    <s v="5.6"/>
  </r>
  <r>
    <d v="2019-12-27T00:00:00"/>
    <s v="Achat boisson et repas (rencontre avec la cible EF à la place de Lumumba)"/>
    <x v="6"/>
    <x v="0"/>
    <m/>
    <n v="4000"/>
    <m/>
    <m/>
    <n v="1501176"/>
    <x v="3"/>
    <s v="Décharge"/>
    <x v="0"/>
    <s v="PALF"/>
    <s v="CONGO"/>
    <s v="o"/>
    <m/>
  </r>
  <r>
    <d v="2019-12-27T00:00:00"/>
    <s v="Paiement frais d'hôtel 04 Nuitées à Impfondo du 23 au 27/12/2019"/>
    <x v="1"/>
    <x v="3"/>
    <m/>
    <n v="60000"/>
    <m/>
    <m/>
    <n v="1441176"/>
    <x v="14"/>
    <s v="oui"/>
    <x v="1"/>
    <s v="RALFF"/>
    <s v="CONGO"/>
    <s v="o"/>
    <s v="1.3.2"/>
  </r>
  <r>
    <d v="2019-12-27T00:00:00"/>
    <s v="Première avance relative au reglement de la facture CAMAL/chqn°3643224"/>
    <x v="12"/>
    <x v="1"/>
    <m/>
    <n v="1000000"/>
    <m/>
    <m/>
    <n v="441176"/>
    <x v="7"/>
    <s v="oui"/>
    <x v="2"/>
    <s v="RALFF"/>
    <s v="CONGO"/>
    <s v="o"/>
    <s v="1.3.3"/>
  </r>
  <r>
    <d v="2019-12-28T00:00:00"/>
    <s v="Achat boisson (rencontre avec Zoro à Mahouata)"/>
    <x v="6"/>
    <x v="0"/>
    <m/>
    <n v="2000"/>
    <m/>
    <m/>
    <n v="439176"/>
    <x v="3"/>
    <s v="Décharge"/>
    <x v="0"/>
    <s v="PALF"/>
    <s v="CONGO"/>
    <s v="o"/>
    <m/>
  </r>
  <r>
    <d v="2019-12-29T00:00:00"/>
    <s v="Achat boisson (recontre avec 3 cibles Chris, Francis et son fournisseur)"/>
    <x v="6"/>
    <x v="0"/>
    <m/>
    <n v="5000"/>
    <m/>
    <m/>
    <n v="434176"/>
    <x v="3"/>
    <s v="Décharge"/>
    <x v="0"/>
    <s v="PALF"/>
    <s v="CONGO"/>
    <s v="o"/>
    <m/>
  </r>
  <r>
    <d v="2019-12-29T00:00:00"/>
    <s v="Achat billet PNR-Brazzaville "/>
    <x v="0"/>
    <x v="0"/>
    <m/>
    <n v="15000"/>
    <m/>
    <m/>
    <n v="419176"/>
    <x v="3"/>
    <s v="oui"/>
    <x v="0"/>
    <s v="RALFF"/>
    <s v="CONGO"/>
    <s v="o"/>
    <s v="2.2"/>
  </r>
  <r>
    <d v="2019-12-30T00:00:00"/>
    <s v="Achat câble réseau pour imprimante (4 m)"/>
    <x v="8"/>
    <x v="1"/>
    <m/>
    <n v="4000"/>
    <m/>
    <m/>
    <n v="415176"/>
    <x v="11"/>
    <s v="oui"/>
    <x v="1"/>
    <s v="RALFF"/>
    <s v="CONGO"/>
    <s v="o"/>
    <s v="4.3"/>
  </r>
  <r>
    <d v="2019-12-30T00:00:00"/>
    <s v="Bonus du mois de decembre 2019/LN9"/>
    <x v="3"/>
    <x v="0"/>
    <m/>
    <n v="50000"/>
    <m/>
    <m/>
    <n v="365176"/>
    <x v="15"/>
    <s v="oui"/>
    <x v="0"/>
    <s v="PALF"/>
    <s v="CONGO"/>
    <s v="o"/>
    <m/>
  </r>
  <r>
    <d v="2019-12-30T00:00:00"/>
    <s v="Food allowance pendant la pause"/>
    <x v="7"/>
    <x v="0"/>
    <m/>
    <n v="1000"/>
    <m/>
    <m/>
    <n v="364176"/>
    <x v="0"/>
    <s v="Décharge"/>
    <x v="0"/>
    <s v="PALF"/>
    <s v="CONGO"/>
    <s v="o"/>
    <m/>
  </r>
  <r>
    <d v="2019-12-30T00:00:00"/>
    <s v="Deuxième avance relative au reglement de la facture CAMAL/chqn°3643225"/>
    <x v="12"/>
    <x v="1"/>
    <m/>
    <n v="1000000"/>
    <m/>
    <m/>
    <n v="-635824"/>
    <x v="7"/>
    <s v="oui"/>
    <x v="2"/>
    <s v="RALFF"/>
    <s v="CONGO"/>
    <s v="o"/>
    <s v="1.3.3"/>
  </r>
  <r>
    <d v="2019-12-30T00:00:00"/>
    <s v="FRAIS  retrait chqn°3643225"/>
    <x v="9"/>
    <x v="1"/>
    <m/>
    <n v="3484"/>
    <m/>
    <m/>
    <n v="-639308"/>
    <x v="7"/>
    <s v="Relevé"/>
    <x v="2"/>
    <s v="RALFF"/>
    <s v="CONGO"/>
    <s v="o"/>
    <s v="5.6"/>
  </r>
  <r>
    <d v="2019-12-30T00:00:00"/>
    <s v="Reglement facture d'honoraire de consultation du mois de décembre 2019/ I23C"/>
    <x v="7"/>
    <x v="0"/>
    <m/>
    <n v="350000"/>
    <m/>
    <m/>
    <n v="-989308"/>
    <x v="7"/>
    <s v="chqn°3643226"/>
    <x v="2"/>
    <s v="RALFF"/>
    <s v="CONGO"/>
    <s v="o"/>
    <s v="1.1.1.9"/>
  </r>
  <r>
    <d v="2019-12-30T00:00:00"/>
    <s v="Paiement frais d'Hôtel 04 nuitées du 26 au 30 décembre 2019 (cfr mission Pointe-Noire)"/>
    <x v="1"/>
    <x v="0"/>
    <m/>
    <n v="60000"/>
    <m/>
    <m/>
    <n v="-1049308"/>
    <x v="3"/>
    <s v="oui"/>
    <x v="0"/>
    <s v="RALFF"/>
    <s v="CONGO"/>
    <s v="o"/>
    <s v="1.3.2"/>
  </r>
  <r>
    <d v="2019-12-30T00:00:00"/>
    <s v="Food allowance mission PNR du 26 au 30 Décembre 2019 "/>
    <x v="1"/>
    <x v="0"/>
    <m/>
    <n v="40000"/>
    <m/>
    <m/>
    <n v="-1089308"/>
    <x v="3"/>
    <s v="Décharge"/>
    <x v="0"/>
    <s v="RALFF"/>
    <s v="CONGO"/>
    <s v="o"/>
    <s v="1.3.2"/>
  </r>
  <r>
    <d v="2019-12-31T00:00:00"/>
    <s v="Achat crédit téléphonique AIRTEL /budget du mois de Janvier 2020/CHQ N°3643227"/>
    <x v="2"/>
    <x v="1"/>
    <m/>
    <n v="178500"/>
    <m/>
    <m/>
    <n v="-1267808"/>
    <x v="7"/>
    <s v="chqn°3643227"/>
    <x v="2"/>
    <s v="RALFF"/>
    <s v="CONGO"/>
    <s v="o"/>
    <s v="4.6"/>
  </r>
  <r>
    <d v="2019-12-31T00:00:00"/>
    <s v="Achat crédit téléphonique MTN/budget du mois de decembre 2020/chq n°364228"/>
    <x v="2"/>
    <x v="1"/>
    <m/>
    <n v="239000"/>
    <m/>
    <m/>
    <n v="-1506808"/>
    <x v="7"/>
    <s v="chqn°3643228"/>
    <x v="2"/>
    <s v="RALFF"/>
    <s v="CONGO"/>
    <s v="o"/>
    <s v="4.6"/>
  </r>
  <r>
    <d v="2019-12-31T00:00:00"/>
    <s v="FRAIS  retrait chqn°3643226"/>
    <x v="9"/>
    <x v="1"/>
    <m/>
    <n v="3484"/>
    <m/>
    <m/>
    <n v="-1510292"/>
    <x v="7"/>
    <s v="Relevé"/>
    <x v="2"/>
    <s v="RALFF"/>
    <s v="CONGO"/>
    <s v="o"/>
    <s v="5.6"/>
  </r>
  <r>
    <d v="2019-12-31T00:00:00"/>
    <s v="Cumul transport local mensuel/ALEXIS NGOMA"/>
    <x v="0"/>
    <x v="3"/>
    <m/>
    <n v="13000"/>
    <m/>
    <m/>
    <n v="-1523292"/>
    <x v="5"/>
    <s v="Décharge"/>
    <x v="0"/>
    <s v="RALFF"/>
    <s v="CONGO"/>
    <s v="o"/>
    <s v="2.2"/>
  </r>
  <r>
    <d v="2019-12-31T00:00:00"/>
    <s v="Cumul transport local mensuel/AMENOPHYS MOUSSAKANDAT"/>
    <x v="0"/>
    <x v="3"/>
    <m/>
    <n v="26700"/>
    <m/>
    <m/>
    <n v="-1549992"/>
    <x v="8"/>
    <s v="Décharge"/>
    <x v="0"/>
    <s v="RALFF"/>
    <s v="CONGO"/>
    <s v="o"/>
    <s v="2.2"/>
  </r>
  <r>
    <d v="2019-12-31T00:00:00"/>
    <s v="Cumul transport local mensuel/B52"/>
    <x v="0"/>
    <x v="0"/>
    <m/>
    <n v="47300"/>
    <m/>
    <m/>
    <n v="-1597292"/>
    <x v="6"/>
    <s v="Décharge"/>
    <x v="0"/>
    <s v="PALF"/>
    <s v="CONGO"/>
    <s v="o"/>
    <m/>
  </r>
  <r>
    <d v="2019-12-31T00:00:00"/>
    <s v="Cumul transport local mensuel/CI64"/>
    <x v="0"/>
    <x v="0"/>
    <m/>
    <n v="101500"/>
    <m/>
    <m/>
    <n v="-1698792"/>
    <x v="1"/>
    <s v="Décharge"/>
    <x v="0"/>
    <s v="RALFF"/>
    <s v="CONGO"/>
    <s v="o"/>
    <s v="2.2"/>
  </r>
  <r>
    <d v="2019-12-31T00:00:00"/>
    <s v="Cumul transport local mensuel/CREPIN IBOUILI"/>
    <x v="0"/>
    <x v="3"/>
    <m/>
    <n v="34000"/>
    <m/>
    <m/>
    <n v="-1732792"/>
    <x v="14"/>
    <s v="Décharge"/>
    <x v="0"/>
    <s v="RALFF"/>
    <s v="CONGO"/>
    <s v="o"/>
    <s v="2.2"/>
  </r>
  <r>
    <d v="2019-12-31T00:00:00"/>
    <s v="Cumul transport local mensuel/DALIA OYONTSIO"/>
    <x v="0"/>
    <x v="3"/>
    <m/>
    <n v="24500"/>
    <m/>
    <m/>
    <n v="-1757292"/>
    <x v="9"/>
    <s v="Décharge"/>
    <x v="0"/>
    <s v="RALFF"/>
    <s v="CONGO"/>
    <s v="o"/>
    <s v="2.2"/>
  </r>
  <r>
    <d v="2019-12-31T00:00:00"/>
    <s v="Cumul transport local mensuel/EVARISTE"/>
    <x v="0"/>
    <x v="5"/>
    <m/>
    <n v="29000"/>
    <m/>
    <m/>
    <n v="-1786292"/>
    <x v="13"/>
    <s v="Décharge"/>
    <x v="0"/>
    <s v="RALFF"/>
    <s v="CONGO"/>
    <s v="o"/>
    <s v="2.2"/>
  </r>
  <r>
    <d v="2019-12-31T00:00:00"/>
    <s v="Cumul transport local mensuel/I23C"/>
    <x v="0"/>
    <x v="0"/>
    <m/>
    <n v="181500"/>
    <m/>
    <m/>
    <n v="-1967792"/>
    <x v="3"/>
    <s v="Décharge"/>
    <x v="0"/>
    <s v="RALFF"/>
    <s v="CONGO"/>
    <s v="o"/>
    <s v="2.2"/>
  </r>
  <r>
    <d v="2019-12-31T00:00:00"/>
    <s v="Cumul transport local mensuel/I33J"/>
    <x v="0"/>
    <x v="0"/>
    <m/>
    <n v="34500"/>
    <m/>
    <m/>
    <n v="-2002292"/>
    <x v="2"/>
    <s v="Décharge"/>
    <x v="0"/>
    <s v="PALF"/>
    <s v="CONGO"/>
    <s v="o"/>
    <m/>
  </r>
  <r>
    <d v="2019-12-31T00:00:00"/>
    <s v="Cumul transport local mensuel/JACK BENISSON"/>
    <x v="0"/>
    <x v="3"/>
    <m/>
    <n v="34500"/>
    <m/>
    <m/>
    <n v="-2036792"/>
    <x v="11"/>
    <s v="Décharge"/>
    <x v="0"/>
    <s v="RALFF"/>
    <s v="CONGO"/>
    <s v="o"/>
    <s v="2.2"/>
  </r>
  <r>
    <d v="2019-12-31T00:00:00"/>
    <s v="Cumul transport local mensuel/JOSPIN KAYA"/>
    <x v="0"/>
    <x v="3"/>
    <m/>
    <n v="19400"/>
    <m/>
    <m/>
    <n v="-2056192"/>
    <x v="10"/>
    <s v="Décharge"/>
    <x v="0"/>
    <s v="RALFF"/>
    <s v="CONGO"/>
    <s v="o"/>
    <s v="2.2"/>
  </r>
  <r>
    <d v="2019-12-31T00:00:00"/>
    <s v="Cumul transport local mensuel/LN9"/>
    <x v="0"/>
    <x v="0"/>
    <m/>
    <n v="85700"/>
    <m/>
    <m/>
    <n v="-2141892"/>
    <x v="0"/>
    <s v="Décharge"/>
    <x v="0"/>
    <s v="PALF"/>
    <s v="CONGO"/>
    <s v="o"/>
    <m/>
  </r>
  <r>
    <d v="2019-12-31T00:00:00"/>
    <s v="Cumul transport local mensuel/MAVY MALELA"/>
    <x v="0"/>
    <x v="6"/>
    <m/>
    <n v="8000"/>
    <m/>
    <m/>
    <n v="-2149892"/>
    <x v="12"/>
    <s v="Décharge"/>
    <x v="0"/>
    <s v="RALFF"/>
    <s v="CONGO"/>
    <s v="o"/>
    <s v="2.2"/>
  </r>
  <r>
    <d v="2019-12-31T00:00:00"/>
    <s v="Cumul transport local mensuel/PERRINE ODIER"/>
    <x v="0"/>
    <x v="6"/>
    <m/>
    <n v="11000"/>
    <m/>
    <m/>
    <n v="-2160892"/>
    <x v="16"/>
    <s v="Décharge"/>
    <x v="0"/>
    <s v="RALFF"/>
    <s v="CONGO"/>
    <s v="o"/>
    <s v="2.2"/>
  </r>
  <r>
    <d v="2019-12-31T00:00:00"/>
    <s v="Cumul transport local mensuel/SHELY BOULA"/>
    <x v="0"/>
    <x v="6"/>
    <m/>
    <n v="42900"/>
    <m/>
    <m/>
    <n v="-2203792"/>
    <x v="4"/>
    <s v="Décharge"/>
    <x v="0"/>
    <s v="RALFF"/>
    <s v="CONGO"/>
    <s v="o"/>
    <s v="2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C22" firstHeaderRow="1" firstDataRow="2" firstDataCol="1"/>
  <pivotFields count="16">
    <pivotField showAll="0"/>
    <pivotField showAll="0"/>
    <pivotField showAll="0"/>
    <pivotField showAll="0"/>
    <pivotField dataField="1" showAll="0"/>
    <pivotField dataField="1" showAll="0"/>
    <pivotField showAll="0" defaultSubtotal="0"/>
    <pivotField showAll="0" defaultSubtotal="0"/>
    <pivotField numFmtId="165" showAll="0" defaultSubtotal="0"/>
    <pivotField axis="axisRow" showAll="0">
      <items count="18">
        <item x="5"/>
        <item x="8"/>
        <item x="6"/>
        <item x="7"/>
        <item x="15"/>
        <item x="1"/>
        <item x="14"/>
        <item x="9"/>
        <item x="13"/>
        <item x="3"/>
        <item x="2"/>
        <item x="11"/>
        <item x="10"/>
        <item x="0"/>
        <item x="12"/>
        <item x="16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9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0" baseItem="0"/>
    <dataField name="Somme de Spent" fld="5" baseField="0" baseItem="0"/>
  </dataFields>
  <formats count="1">
    <format dxfId="9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R27" firstHeaderRow="1" firstDataRow="2" firstDataCol="1"/>
  <pivotFields count="16">
    <pivotField showAll="0"/>
    <pivotField showAll="0"/>
    <pivotField axis="axisCol" showAll="0">
      <items count="17">
        <item x="9"/>
        <item x="3"/>
        <item x="15"/>
        <item x="11"/>
        <item x="5"/>
        <item x="8"/>
        <item x="7"/>
        <item x="13"/>
        <item x="12"/>
        <item x="2"/>
        <item x="4"/>
        <item x="0"/>
        <item x="14"/>
        <item x="1"/>
        <item x="6"/>
        <item x="10"/>
        <item t="default"/>
      </items>
    </pivotField>
    <pivotField axis="axisRow" showAll="0">
      <items count="9">
        <item x="0"/>
        <item x="3"/>
        <item x="6"/>
        <item x="5"/>
        <item x="1"/>
        <item x="2"/>
        <item x="7"/>
        <item x="4"/>
        <item t="default"/>
      </items>
    </pivotField>
    <pivotField showAll="0"/>
    <pivotField dataField="1" showAll="0"/>
    <pivotField showAll="0" defaultSubtotal="0"/>
    <pivotField showAll="0" defaultSubtotal="0"/>
    <pivotField numFmtId="165" showAll="0" defaultSubtotal="0"/>
    <pivotField showAll="0"/>
    <pivotField showAll="0"/>
    <pivotField axis="axisRow" showAll="0">
      <items count="7">
        <item x="3"/>
        <item m="1" x="4"/>
        <item x="1"/>
        <item x="2"/>
        <item x="0"/>
        <item m="1" x="5"/>
        <item t="default"/>
      </items>
    </pivotField>
    <pivotField showAll="0"/>
    <pivotField showAll="0"/>
    <pivotField showAll="0"/>
    <pivotField showAll="0"/>
  </pivotFields>
  <rowFields count="2">
    <field x="11"/>
    <field x="3"/>
  </rowFields>
  <rowItems count="23">
    <i>
      <x/>
    </i>
    <i r="1">
      <x/>
    </i>
    <i r="1">
      <x v="1"/>
    </i>
    <i r="1">
      <x v="2"/>
    </i>
    <i r="1">
      <x v="3"/>
    </i>
    <i r="1">
      <x v="4"/>
    </i>
    <i>
      <x v="2"/>
    </i>
    <i r="1">
      <x v="1"/>
    </i>
    <i r="1">
      <x v="4"/>
    </i>
    <i r="1">
      <x v="7"/>
    </i>
    <i>
      <x v="3"/>
    </i>
    <i r="1">
      <x/>
    </i>
    <i r="1">
      <x v="1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Spent" fld="5" baseField="0" baseItem="0"/>
  </dataFields>
  <formats count="2">
    <format dxfId="8">
      <pivotArea type="all" dataOnly="0" outline="0" fieldPosition="0"/>
    </format>
    <format dxfId="7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C22" firstHeaderRow="1" firstDataRow="2" firstDataCol="1"/>
  <pivotFields count="16">
    <pivotField showAll="0"/>
    <pivotField showAll="0"/>
    <pivotField showAll="0"/>
    <pivotField showAll="0"/>
    <pivotField dataField="1" showAll="0"/>
    <pivotField dataField="1" showAll="0"/>
    <pivotField showAll="0" defaultSubtotal="0"/>
    <pivotField showAll="0" defaultSubtotal="0"/>
    <pivotField numFmtId="165" showAll="0" defaultSubtotal="0"/>
    <pivotField axis="axisRow" showAll="0">
      <items count="18">
        <item x="5"/>
        <item x="8"/>
        <item x="6"/>
        <item x="7"/>
        <item x="15"/>
        <item x="1"/>
        <item x="14"/>
        <item x="9"/>
        <item x="13"/>
        <item x="3"/>
        <item x="2"/>
        <item x="11"/>
        <item x="10"/>
        <item x="0"/>
        <item x="12"/>
        <item x="16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9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0" baseItem="0"/>
    <dataField name="Somme de Spent" fld="5" baseField="0" baseItem="0"/>
  </dataFields>
  <formats count="2">
    <format dxfId="6">
      <pivotArea type="all" dataOnly="0" outline="0" fieldPosition="0"/>
    </format>
    <format dxfId="5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workbookViewId="0">
      <selection activeCell="E19" sqref="E19"/>
    </sheetView>
  </sheetViews>
  <sheetFormatPr baseColWidth="10" defaultRowHeight="15"/>
  <cols>
    <col min="1" max="1" width="22.42578125" style="85" bestFit="1" customWidth="1"/>
    <col min="2" max="2" width="20.5703125" style="85" bestFit="1" customWidth="1"/>
    <col min="3" max="3" width="17.5703125" style="85" bestFit="1" customWidth="1"/>
    <col min="4" max="16384" width="11.42578125" style="85"/>
  </cols>
  <sheetData>
    <row r="3" spans="1:3">
      <c r="A3" s="241"/>
      <c r="B3" s="242" t="s">
        <v>445</v>
      </c>
      <c r="C3" s="241"/>
    </row>
    <row r="4" spans="1:3">
      <c r="A4" s="242" t="s">
        <v>442</v>
      </c>
      <c r="B4" s="241" t="s">
        <v>446</v>
      </c>
      <c r="C4" s="241" t="s">
        <v>447</v>
      </c>
    </row>
    <row r="5" spans="1:3">
      <c r="A5" s="243" t="s">
        <v>50</v>
      </c>
      <c r="B5" s="241"/>
      <c r="C5" s="241">
        <v>115000</v>
      </c>
    </row>
    <row r="6" spans="1:3">
      <c r="A6" s="243" t="s">
        <v>49</v>
      </c>
      <c r="B6" s="241"/>
      <c r="C6" s="241">
        <v>133700</v>
      </c>
    </row>
    <row r="7" spans="1:3">
      <c r="A7" s="243" t="s">
        <v>52</v>
      </c>
      <c r="B7" s="241"/>
      <c r="C7" s="241">
        <v>251300</v>
      </c>
    </row>
    <row r="8" spans="1:3">
      <c r="A8" s="243" t="s">
        <v>16</v>
      </c>
      <c r="B8" s="241">
        <v>11560280</v>
      </c>
      <c r="C8" s="241">
        <v>8862747</v>
      </c>
    </row>
    <row r="9" spans="1:3">
      <c r="A9" s="243" t="s">
        <v>79</v>
      </c>
      <c r="B9" s="241"/>
      <c r="C9" s="241">
        <v>180765</v>
      </c>
    </row>
    <row r="10" spans="1:3">
      <c r="A10" s="243" t="s">
        <v>75</v>
      </c>
      <c r="B10" s="241"/>
      <c r="C10" s="241">
        <v>570500</v>
      </c>
    </row>
    <row r="11" spans="1:3">
      <c r="A11" s="243" t="s">
        <v>163</v>
      </c>
      <c r="B11" s="241"/>
      <c r="C11" s="241">
        <v>164350</v>
      </c>
    </row>
    <row r="12" spans="1:3">
      <c r="A12" s="243" t="s">
        <v>46</v>
      </c>
      <c r="B12" s="241"/>
      <c r="C12" s="241">
        <v>141800</v>
      </c>
    </row>
    <row r="13" spans="1:3">
      <c r="A13" s="243" t="s">
        <v>13</v>
      </c>
      <c r="B13" s="241"/>
      <c r="C13" s="241">
        <v>33900</v>
      </c>
    </row>
    <row r="14" spans="1:3">
      <c r="A14" s="243" t="s">
        <v>40</v>
      </c>
      <c r="B14" s="241"/>
      <c r="C14" s="241">
        <v>739000</v>
      </c>
    </row>
    <row r="15" spans="1:3">
      <c r="A15" s="243" t="s">
        <v>90</v>
      </c>
      <c r="B15" s="241"/>
      <c r="C15" s="241">
        <v>398000</v>
      </c>
    </row>
    <row r="16" spans="1:3">
      <c r="A16" s="243" t="s">
        <v>39</v>
      </c>
      <c r="B16" s="241"/>
      <c r="C16" s="241">
        <v>335600</v>
      </c>
    </row>
    <row r="17" spans="1:3">
      <c r="A17" s="243" t="s">
        <v>47</v>
      </c>
      <c r="B17" s="241"/>
      <c r="C17" s="241">
        <v>125800</v>
      </c>
    </row>
    <row r="18" spans="1:3">
      <c r="A18" s="243" t="s">
        <v>76</v>
      </c>
      <c r="B18" s="241"/>
      <c r="C18" s="241">
        <v>552700</v>
      </c>
    </row>
    <row r="19" spans="1:3">
      <c r="A19" s="243" t="s">
        <v>4</v>
      </c>
      <c r="B19" s="241"/>
      <c r="C19" s="241">
        <v>18000</v>
      </c>
    </row>
    <row r="20" spans="1:3">
      <c r="A20" s="243" t="s">
        <v>380</v>
      </c>
      <c r="B20" s="241"/>
      <c r="C20" s="241">
        <v>11000</v>
      </c>
    </row>
    <row r="21" spans="1:3">
      <c r="A21" s="243" t="s">
        <v>51</v>
      </c>
      <c r="B21" s="241"/>
      <c r="C21" s="241">
        <v>1129910</v>
      </c>
    </row>
    <row r="22" spans="1:3">
      <c r="A22" s="243" t="s">
        <v>444</v>
      </c>
      <c r="B22" s="241">
        <v>11560280</v>
      </c>
      <c r="C22" s="241">
        <v>13764072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8"/>
  <sheetViews>
    <sheetView tabSelected="1" zoomScale="80" zoomScaleNormal="80" workbookViewId="0">
      <pane ySplit="10" topLeftCell="A11" activePane="bottomLeft" state="frozen"/>
      <selection pane="bottomLeft" activeCell="H7" sqref="H7"/>
    </sheetView>
  </sheetViews>
  <sheetFormatPr baseColWidth="10" defaultColWidth="11.42578125" defaultRowHeight="12.75"/>
  <cols>
    <col min="1" max="1" width="13" style="60" customWidth="1"/>
    <col min="2" max="2" width="75" style="60" customWidth="1"/>
    <col min="3" max="3" width="19.5703125" style="54" customWidth="1"/>
    <col min="4" max="4" width="17.28515625" style="54" customWidth="1"/>
    <col min="5" max="5" width="17.28515625" style="35" customWidth="1"/>
    <col min="6" max="6" width="13.42578125" style="35" bestFit="1" customWidth="1"/>
    <col min="7" max="7" width="10.7109375" style="35" customWidth="1"/>
    <col min="8" max="8" width="11.28515625" style="35" customWidth="1"/>
    <col min="9" max="9" width="13.42578125" style="35" customWidth="1"/>
    <col min="10" max="10" width="11.42578125" style="47"/>
    <col min="11" max="11" width="12.85546875" style="47" customWidth="1"/>
    <col min="12" max="12" width="11.42578125" style="25"/>
    <col min="13" max="20" width="11.42578125" style="34"/>
    <col min="21" max="34" width="11.42578125" style="25"/>
    <col min="35" max="42" width="11.42578125" style="34"/>
    <col min="43" max="43" width="11.42578125" style="25"/>
    <col min="44" max="16384" width="11.42578125" style="34"/>
  </cols>
  <sheetData>
    <row r="1" spans="1:43" ht="23.25">
      <c r="A1" s="215" t="s">
        <v>503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3" spans="1:43" s="28" customFormat="1">
      <c r="A3" s="50"/>
      <c r="B3" s="82" t="s">
        <v>27</v>
      </c>
      <c r="C3" s="83" t="s">
        <v>28</v>
      </c>
      <c r="D3" s="58"/>
      <c r="E3" s="29"/>
      <c r="F3" s="30"/>
      <c r="G3" s="30"/>
      <c r="H3" s="30"/>
      <c r="I3" s="30"/>
      <c r="J3" s="45"/>
      <c r="K3" s="45"/>
      <c r="L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Q3" s="67"/>
    </row>
    <row r="4" spans="1:43" s="28" customFormat="1">
      <c r="A4" s="50"/>
      <c r="B4" s="31" t="s">
        <v>2</v>
      </c>
      <c r="C4" s="84">
        <f>+SUM(E11:E1001)</f>
        <v>11560280</v>
      </c>
      <c r="D4" s="32"/>
      <c r="E4" s="29"/>
      <c r="F4" s="33"/>
      <c r="G4" s="33"/>
      <c r="H4" s="33"/>
      <c r="I4" s="33"/>
      <c r="J4" s="45"/>
      <c r="K4" s="45"/>
      <c r="L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Q4" s="67"/>
    </row>
    <row r="5" spans="1:43" s="28" customFormat="1">
      <c r="A5" s="50"/>
      <c r="B5" s="31" t="s">
        <v>3</v>
      </c>
      <c r="C5" s="84">
        <f>SUM(F11:F1001)</f>
        <v>13764072</v>
      </c>
      <c r="D5" s="32"/>
      <c r="E5" s="29"/>
      <c r="F5" s="33"/>
      <c r="G5" s="33"/>
      <c r="H5" s="33"/>
      <c r="I5" s="33"/>
      <c r="J5" s="45"/>
      <c r="K5" s="15"/>
      <c r="L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Q5" s="67"/>
    </row>
    <row r="6" spans="1:43" s="28" customFormat="1">
      <c r="A6" s="50"/>
      <c r="B6" s="31" t="s">
        <v>24</v>
      </c>
      <c r="C6" s="84">
        <f>SUM(C4-C5)</f>
        <v>-2203792</v>
      </c>
      <c r="D6" s="32"/>
      <c r="E6" s="29"/>
      <c r="F6" s="30"/>
      <c r="G6" s="30"/>
      <c r="H6" s="30"/>
      <c r="I6" s="30"/>
      <c r="J6" s="45"/>
      <c r="K6" s="2"/>
      <c r="L6" s="2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Q6" s="67"/>
    </row>
    <row r="7" spans="1:43">
      <c r="J7" s="46"/>
      <c r="K7" s="46"/>
    </row>
    <row r="8" spans="1:43">
      <c r="K8" s="46"/>
    </row>
    <row r="9" spans="1:43">
      <c r="A9" s="36" t="s">
        <v>29</v>
      </c>
      <c r="B9" s="74"/>
      <c r="C9" s="38"/>
      <c r="D9" s="38"/>
      <c r="E9" s="39"/>
      <c r="F9" s="39"/>
      <c r="G9" s="39"/>
      <c r="H9" s="39"/>
      <c r="I9" s="39"/>
      <c r="J9" s="48"/>
      <c r="K9" s="52"/>
      <c r="L9" s="68"/>
      <c r="M9" s="37"/>
      <c r="N9" s="37"/>
      <c r="O9" s="37"/>
    </row>
    <row r="10" spans="1:43" s="81" customFormat="1" ht="14.25" customHeight="1">
      <c r="A10" s="69" t="s">
        <v>0</v>
      </c>
      <c r="B10" s="70" t="s">
        <v>1</v>
      </c>
      <c r="C10" s="71" t="s">
        <v>30</v>
      </c>
      <c r="D10" s="71" t="s">
        <v>31</v>
      </c>
      <c r="E10" s="72" t="s">
        <v>32</v>
      </c>
      <c r="F10" s="72" t="s">
        <v>33</v>
      </c>
      <c r="G10" s="142" t="s">
        <v>453</v>
      </c>
      <c r="H10" s="142" t="s">
        <v>454</v>
      </c>
      <c r="I10" s="72" t="s">
        <v>452</v>
      </c>
      <c r="J10" s="70" t="s">
        <v>34</v>
      </c>
      <c r="K10" s="70" t="s">
        <v>35</v>
      </c>
      <c r="L10" s="73" t="s">
        <v>36</v>
      </c>
      <c r="M10" s="73" t="s">
        <v>359</v>
      </c>
      <c r="N10" s="73" t="s">
        <v>37</v>
      </c>
      <c r="O10" s="73" t="s">
        <v>38</v>
      </c>
      <c r="P10" s="80" t="s">
        <v>399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Q10" s="86"/>
    </row>
    <row r="11" spans="1:43" s="40" customFormat="1" ht="12.75" customHeight="1">
      <c r="A11" s="64">
        <v>43800</v>
      </c>
      <c r="B11" s="61" t="s">
        <v>354</v>
      </c>
      <c r="C11" s="15" t="s">
        <v>5</v>
      </c>
      <c r="D11" s="15" t="s">
        <v>12</v>
      </c>
      <c r="E11" s="43"/>
      <c r="F11" s="43">
        <v>10000</v>
      </c>
      <c r="G11" s="143"/>
      <c r="H11" s="143"/>
      <c r="I11" s="43">
        <f>E11-F11</f>
        <v>-10000</v>
      </c>
      <c r="J11" s="49" t="s">
        <v>76</v>
      </c>
      <c r="K11" s="49" t="s">
        <v>45</v>
      </c>
      <c r="L11" s="15" t="s">
        <v>151</v>
      </c>
      <c r="M11" s="15" t="s">
        <v>361</v>
      </c>
      <c r="N11" s="16" t="s">
        <v>22</v>
      </c>
      <c r="O11" s="16" t="s">
        <v>18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40" customFormat="1" ht="12.75" customHeight="1">
      <c r="A12" s="64">
        <v>43800</v>
      </c>
      <c r="B12" s="62" t="s">
        <v>349</v>
      </c>
      <c r="C12" s="15" t="s">
        <v>5</v>
      </c>
      <c r="D12" s="2" t="s">
        <v>12</v>
      </c>
      <c r="E12" s="43"/>
      <c r="F12" s="43">
        <v>2000</v>
      </c>
      <c r="G12" s="143"/>
      <c r="H12" s="143"/>
      <c r="I12" s="43">
        <f>I11+E12-F12</f>
        <v>-12000</v>
      </c>
      <c r="J12" s="20" t="s">
        <v>75</v>
      </c>
      <c r="K12" s="53" t="s">
        <v>8</v>
      </c>
      <c r="L12" s="15" t="s">
        <v>151</v>
      </c>
      <c r="M12" s="15" t="s">
        <v>360</v>
      </c>
      <c r="N12" s="16" t="s">
        <v>22</v>
      </c>
      <c r="O12" s="16" t="s">
        <v>18</v>
      </c>
      <c r="P12" s="16" t="s">
        <v>383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24" customFormat="1" ht="12.75" customHeight="1">
      <c r="A13" s="64">
        <v>43800</v>
      </c>
      <c r="B13" s="62" t="s">
        <v>253</v>
      </c>
      <c r="C13" s="15" t="s">
        <v>58</v>
      </c>
      <c r="D13" s="2" t="s">
        <v>12</v>
      </c>
      <c r="E13" s="43"/>
      <c r="F13" s="43">
        <v>40000</v>
      </c>
      <c r="G13" s="143"/>
      <c r="H13" s="143"/>
      <c r="I13" s="43">
        <f t="shared" ref="I13:I76" si="0">I12+E13-F13</f>
        <v>-52000</v>
      </c>
      <c r="J13" s="20" t="s">
        <v>75</v>
      </c>
      <c r="K13" s="53" t="s">
        <v>8</v>
      </c>
      <c r="L13" s="15" t="s">
        <v>151</v>
      </c>
      <c r="M13" s="15" t="s">
        <v>360</v>
      </c>
      <c r="N13" s="16" t="s">
        <v>22</v>
      </c>
      <c r="O13" s="16" t="s">
        <v>18</v>
      </c>
      <c r="P13" s="16" t="s">
        <v>394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6" customFormat="1" ht="12.75" customHeight="1">
      <c r="A14" s="64">
        <v>43800</v>
      </c>
      <c r="B14" s="62" t="s">
        <v>208</v>
      </c>
      <c r="C14" s="55" t="s">
        <v>133</v>
      </c>
      <c r="D14" s="2" t="s">
        <v>12</v>
      </c>
      <c r="E14" s="3"/>
      <c r="F14" s="3">
        <v>60000</v>
      </c>
      <c r="G14" s="143"/>
      <c r="H14" s="143"/>
      <c r="I14" s="43">
        <f t="shared" si="0"/>
        <v>-112000</v>
      </c>
      <c r="J14" s="20" t="s">
        <v>90</v>
      </c>
      <c r="K14" s="20" t="s">
        <v>8</v>
      </c>
      <c r="L14" s="2" t="s">
        <v>151</v>
      </c>
      <c r="M14" s="2" t="s">
        <v>361</v>
      </c>
      <c r="N14" s="16" t="s">
        <v>22</v>
      </c>
      <c r="O14" s="16" t="s">
        <v>18</v>
      </c>
    </row>
    <row r="15" spans="1:43" s="24" customFormat="1" ht="12.75" customHeight="1">
      <c r="A15" s="64">
        <v>43800</v>
      </c>
      <c r="B15" s="62" t="s">
        <v>333</v>
      </c>
      <c r="C15" s="55" t="s">
        <v>5</v>
      </c>
      <c r="D15" s="2" t="s">
        <v>12</v>
      </c>
      <c r="E15" s="3"/>
      <c r="F15" s="3">
        <v>20000</v>
      </c>
      <c r="G15" s="143"/>
      <c r="H15" s="143"/>
      <c r="I15" s="43">
        <f t="shared" si="0"/>
        <v>-132000</v>
      </c>
      <c r="J15" s="20" t="s">
        <v>90</v>
      </c>
      <c r="K15" s="20" t="s">
        <v>44</v>
      </c>
      <c r="L15" s="15" t="s">
        <v>151</v>
      </c>
      <c r="M15" s="15" t="s">
        <v>361</v>
      </c>
      <c r="N15" s="16" t="s">
        <v>22</v>
      </c>
      <c r="O15" s="16" t="s">
        <v>18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40" customFormat="1" ht="12.75" customHeight="1">
      <c r="A16" s="64">
        <v>43800</v>
      </c>
      <c r="B16" s="62" t="s">
        <v>270</v>
      </c>
      <c r="C16" s="55" t="s">
        <v>133</v>
      </c>
      <c r="D16" s="2" t="s">
        <v>12</v>
      </c>
      <c r="E16" s="3"/>
      <c r="F16" s="3">
        <v>15000</v>
      </c>
      <c r="G16" s="143"/>
      <c r="H16" s="143"/>
      <c r="I16" s="43">
        <f t="shared" si="0"/>
        <v>-147000</v>
      </c>
      <c r="J16" s="20" t="s">
        <v>90</v>
      </c>
      <c r="K16" s="20" t="s">
        <v>44</v>
      </c>
      <c r="L16" s="2" t="s">
        <v>151</v>
      </c>
      <c r="M16" s="2" t="s">
        <v>361</v>
      </c>
      <c r="N16" s="16" t="s">
        <v>22</v>
      </c>
      <c r="O16" s="16" t="s">
        <v>18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s="16" customFormat="1" ht="12.75" customHeight="1">
      <c r="A17" s="64">
        <v>43800</v>
      </c>
      <c r="B17" s="62" t="s">
        <v>276</v>
      </c>
      <c r="C17" s="15" t="s">
        <v>133</v>
      </c>
      <c r="D17" s="22" t="s">
        <v>12</v>
      </c>
      <c r="E17" s="43"/>
      <c r="F17" s="43">
        <v>60000</v>
      </c>
      <c r="G17" s="143"/>
      <c r="H17" s="143"/>
      <c r="I17" s="43">
        <f t="shared" si="0"/>
        <v>-207000</v>
      </c>
      <c r="J17" s="20" t="s">
        <v>40</v>
      </c>
      <c r="K17" s="49" t="s">
        <v>8</v>
      </c>
      <c r="L17" s="2" t="s">
        <v>151</v>
      </c>
      <c r="M17" s="15" t="s">
        <v>360</v>
      </c>
      <c r="N17" s="16" t="s">
        <v>22</v>
      </c>
      <c r="O17" s="16" t="s">
        <v>18</v>
      </c>
      <c r="P17" s="16" t="s">
        <v>394</v>
      </c>
    </row>
    <row r="18" spans="1:43" s="16" customFormat="1">
      <c r="A18" s="64">
        <v>43800</v>
      </c>
      <c r="B18" s="62" t="s">
        <v>227</v>
      </c>
      <c r="C18" s="55" t="s">
        <v>20</v>
      </c>
      <c r="D18" s="2" t="s">
        <v>9</v>
      </c>
      <c r="E18" s="43"/>
      <c r="F18" s="43">
        <v>2000</v>
      </c>
      <c r="G18" s="143"/>
      <c r="H18" s="143"/>
      <c r="I18" s="43">
        <f t="shared" si="0"/>
        <v>-209000</v>
      </c>
      <c r="J18" s="20" t="s">
        <v>40</v>
      </c>
      <c r="K18" s="49" t="s">
        <v>45</v>
      </c>
      <c r="L18" s="2" t="s">
        <v>151</v>
      </c>
      <c r="M18" s="2" t="s">
        <v>361</v>
      </c>
      <c r="N18" s="16" t="s">
        <v>22</v>
      </c>
      <c r="O18" s="16" t="s">
        <v>18</v>
      </c>
    </row>
    <row r="19" spans="1:43" s="40" customFormat="1" ht="12.75" customHeight="1">
      <c r="A19" s="64">
        <v>43801</v>
      </c>
      <c r="B19" s="62" t="s">
        <v>170</v>
      </c>
      <c r="C19" s="2" t="s">
        <v>11</v>
      </c>
      <c r="D19" s="2" t="s">
        <v>319</v>
      </c>
      <c r="E19" s="3"/>
      <c r="F19" s="3">
        <v>90000</v>
      </c>
      <c r="G19" s="143"/>
      <c r="H19" s="143"/>
      <c r="I19" s="43">
        <f t="shared" si="0"/>
        <v>-299000</v>
      </c>
      <c r="J19" s="20" t="s">
        <v>51</v>
      </c>
      <c r="K19" s="20" t="s">
        <v>14</v>
      </c>
      <c r="L19" s="2" t="s">
        <v>151</v>
      </c>
      <c r="M19" s="2" t="s">
        <v>361</v>
      </c>
      <c r="N19" s="16" t="s">
        <v>22</v>
      </c>
      <c r="O19" s="16" t="s">
        <v>18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6"/>
    </row>
    <row r="20" spans="1:43" s="24" customFormat="1" ht="12.75" customHeight="1">
      <c r="A20" s="64">
        <v>43801</v>
      </c>
      <c r="B20" s="62" t="s">
        <v>171</v>
      </c>
      <c r="C20" s="2" t="s">
        <v>11</v>
      </c>
      <c r="D20" s="2" t="s">
        <v>319</v>
      </c>
      <c r="E20" s="3"/>
      <c r="F20" s="3">
        <v>50000</v>
      </c>
      <c r="G20" s="143"/>
      <c r="H20" s="143"/>
      <c r="I20" s="43">
        <f t="shared" si="0"/>
        <v>-349000</v>
      </c>
      <c r="J20" s="20" t="s">
        <v>51</v>
      </c>
      <c r="K20" s="20" t="s">
        <v>14</v>
      </c>
      <c r="L20" s="2" t="s">
        <v>151</v>
      </c>
      <c r="M20" s="2" t="s">
        <v>361</v>
      </c>
      <c r="N20" s="16" t="s">
        <v>22</v>
      </c>
      <c r="O20" s="16" t="s">
        <v>18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6"/>
    </row>
    <row r="21" spans="1:43" s="40" customFormat="1" ht="12.75" customHeight="1">
      <c r="A21" s="64">
        <v>43801</v>
      </c>
      <c r="B21" s="62" t="s">
        <v>228</v>
      </c>
      <c r="C21" s="2" t="s">
        <v>15</v>
      </c>
      <c r="D21" s="2" t="s">
        <v>9</v>
      </c>
      <c r="E21" s="3"/>
      <c r="F21" s="3">
        <v>2700</v>
      </c>
      <c r="G21" s="143"/>
      <c r="H21" s="143"/>
      <c r="I21" s="43">
        <f t="shared" si="0"/>
        <v>-351700</v>
      </c>
      <c r="J21" s="20" t="s">
        <v>51</v>
      </c>
      <c r="K21" s="20" t="s">
        <v>44</v>
      </c>
      <c r="L21" s="2" t="s">
        <v>151</v>
      </c>
      <c r="M21" s="2" t="s">
        <v>361</v>
      </c>
      <c r="N21" s="16" t="s">
        <v>22</v>
      </c>
      <c r="O21" s="16" t="s">
        <v>18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6"/>
    </row>
    <row r="22" spans="1:43" s="24" customFormat="1" ht="12.75" customHeight="1">
      <c r="A22" s="64">
        <v>43801</v>
      </c>
      <c r="B22" s="62" t="s">
        <v>320</v>
      </c>
      <c r="C22" s="2" t="s">
        <v>41</v>
      </c>
      <c r="D22" s="2" t="s">
        <v>10</v>
      </c>
      <c r="E22" s="3"/>
      <c r="F22" s="3">
        <v>5000</v>
      </c>
      <c r="G22" s="143"/>
      <c r="H22" s="143"/>
      <c r="I22" s="43">
        <f t="shared" si="0"/>
        <v>-356700</v>
      </c>
      <c r="J22" s="20" t="s">
        <v>51</v>
      </c>
      <c r="K22" s="20" t="s">
        <v>44</v>
      </c>
      <c r="L22" s="15" t="s">
        <v>397</v>
      </c>
      <c r="M22" s="15" t="s">
        <v>360</v>
      </c>
      <c r="N22" s="16" t="s">
        <v>22</v>
      </c>
      <c r="O22" s="16" t="s">
        <v>18</v>
      </c>
      <c r="P22" s="1" t="s">
        <v>384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6"/>
    </row>
    <row r="23" spans="1:43" s="24" customFormat="1" ht="12.75" customHeight="1">
      <c r="A23" s="64">
        <v>43801</v>
      </c>
      <c r="B23" s="62" t="s">
        <v>125</v>
      </c>
      <c r="C23" s="15" t="s">
        <v>5</v>
      </c>
      <c r="D23" s="15" t="s">
        <v>80</v>
      </c>
      <c r="E23" s="43"/>
      <c r="F23" s="43">
        <v>7000</v>
      </c>
      <c r="G23" s="143"/>
      <c r="H23" s="143"/>
      <c r="I23" s="43">
        <f t="shared" si="0"/>
        <v>-363700</v>
      </c>
      <c r="J23" s="49" t="s">
        <v>50</v>
      </c>
      <c r="K23" s="49" t="s">
        <v>81</v>
      </c>
      <c r="L23" s="15" t="s">
        <v>397</v>
      </c>
      <c r="M23" s="15" t="s">
        <v>360</v>
      </c>
      <c r="N23" s="16" t="s">
        <v>22</v>
      </c>
      <c r="O23" s="16" t="s">
        <v>18</v>
      </c>
      <c r="P23" s="16" t="s">
        <v>383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24" customFormat="1" ht="12.75" customHeight="1">
      <c r="A24" s="64">
        <v>43801</v>
      </c>
      <c r="B24" s="62" t="s">
        <v>284</v>
      </c>
      <c r="C24" s="2" t="s">
        <v>83</v>
      </c>
      <c r="D24" s="2" t="s">
        <v>12</v>
      </c>
      <c r="E24" s="3"/>
      <c r="F24" s="3">
        <v>3000</v>
      </c>
      <c r="G24" s="143"/>
      <c r="H24" s="143"/>
      <c r="I24" s="43">
        <f t="shared" si="0"/>
        <v>-366700</v>
      </c>
      <c r="J24" s="20" t="s">
        <v>76</v>
      </c>
      <c r="K24" s="20" t="s">
        <v>8</v>
      </c>
      <c r="L24" s="15" t="s">
        <v>151</v>
      </c>
      <c r="M24" s="15" t="s">
        <v>361</v>
      </c>
      <c r="N24" s="16" t="s">
        <v>22</v>
      </c>
      <c r="O24" s="16" t="s">
        <v>18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40" customFormat="1" ht="12.75" customHeight="1">
      <c r="A25" s="64">
        <v>43801</v>
      </c>
      <c r="B25" s="62" t="s">
        <v>285</v>
      </c>
      <c r="C25" s="2" t="s">
        <v>83</v>
      </c>
      <c r="D25" s="2" t="s">
        <v>12</v>
      </c>
      <c r="E25" s="3"/>
      <c r="F25" s="3">
        <v>3000</v>
      </c>
      <c r="G25" s="143"/>
      <c r="H25" s="143"/>
      <c r="I25" s="43">
        <f t="shared" si="0"/>
        <v>-369700</v>
      </c>
      <c r="J25" s="20" t="s">
        <v>76</v>
      </c>
      <c r="K25" s="20" t="s">
        <v>8</v>
      </c>
      <c r="L25" s="15" t="s">
        <v>151</v>
      </c>
      <c r="M25" s="15" t="s">
        <v>361</v>
      </c>
      <c r="N25" s="16" t="s">
        <v>22</v>
      </c>
      <c r="O25" s="16" t="s">
        <v>18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40" customFormat="1" ht="12.75" customHeight="1">
      <c r="A26" s="64">
        <v>43801</v>
      </c>
      <c r="B26" s="62" t="s">
        <v>84</v>
      </c>
      <c r="C26" s="15" t="s">
        <v>17</v>
      </c>
      <c r="D26" s="2" t="s">
        <v>12</v>
      </c>
      <c r="E26" s="18"/>
      <c r="F26" s="19">
        <v>1000</v>
      </c>
      <c r="G26" s="143"/>
      <c r="H26" s="143"/>
      <c r="I26" s="43">
        <f t="shared" si="0"/>
        <v>-370700</v>
      </c>
      <c r="J26" s="49" t="s">
        <v>52</v>
      </c>
      <c r="K26" s="49" t="s">
        <v>8</v>
      </c>
      <c r="L26" s="2" t="s">
        <v>151</v>
      </c>
      <c r="M26" s="2" t="s">
        <v>361</v>
      </c>
      <c r="N26" s="16" t="s">
        <v>22</v>
      </c>
      <c r="O26" s="16" t="s">
        <v>18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24" customFormat="1" ht="12.75" customHeight="1">
      <c r="A27" s="64">
        <v>43801</v>
      </c>
      <c r="B27" s="62" t="s">
        <v>221</v>
      </c>
      <c r="C27" s="55" t="s">
        <v>20</v>
      </c>
      <c r="D27" s="2" t="s">
        <v>9</v>
      </c>
      <c r="E27" s="3"/>
      <c r="F27" s="3">
        <v>1000</v>
      </c>
      <c r="G27" s="143"/>
      <c r="H27" s="143"/>
      <c r="I27" s="43">
        <f t="shared" si="0"/>
        <v>-371700</v>
      </c>
      <c r="J27" s="20" t="s">
        <v>90</v>
      </c>
      <c r="K27" s="20" t="s">
        <v>8</v>
      </c>
      <c r="L27" s="2" t="s">
        <v>151</v>
      </c>
      <c r="M27" s="2" t="s">
        <v>361</v>
      </c>
      <c r="N27" s="16" t="s">
        <v>22</v>
      </c>
      <c r="O27" s="16" t="s">
        <v>18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s="41" customFormat="1" ht="12.75" customHeight="1">
      <c r="A28" s="64">
        <v>43801</v>
      </c>
      <c r="B28" s="62" t="s">
        <v>91</v>
      </c>
      <c r="C28" s="55" t="s">
        <v>42</v>
      </c>
      <c r="D28" s="2" t="s">
        <v>9</v>
      </c>
      <c r="E28" s="3"/>
      <c r="F28" s="3">
        <v>1000</v>
      </c>
      <c r="G28" s="143"/>
      <c r="H28" s="143"/>
      <c r="I28" s="43">
        <f t="shared" si="0"/>
        <v>-372700</v>
      </c>
      <c r="J28" s="20" t="s">
        <v>90</v>
      </c>
      <c r="K28" s="20" t="s">
        <v>8</v>
      </c>
      <c r="L28" s="2" t="s">
        <v>397</v>
      </c>
      <c r="M28" s="2" t="s">
        <v>361</v>
      </c>
      <c r="N28" s="16" t="s">
        <v>22</v>
      </c>
      <c r="O28" s="16" t="s">
        <v>18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"/>
    </row>
    <row r="29" spans="1:43" s="41" customFormat="1" ht="12.75" customHeight="1">
      <c r="A29" s="64">
        <v>43801</v>
      </c>
      <c r="B29" s="62" t="s">
        <v>271</v>
      </c>
      <c r="C29" s="55" t="s">
        <v>133</v>
      </c>
      <c r="D29" s="2" t="s">
        <v>12</v>
      </c>
      <c r="E29" s="3"/>
      <c r="F29" s="3">
        <v>20000</v>
      </c>
      <c r="G29" s="143"/>
      <c r="H29" s="143"/>
      <c r="I29" s="43">
        <f t="shared" si="0"/>
        <v>-392700</v>
      </c>
      <c r="J29" s="20" t="s">
        <v>90</v>
      </c>
      <c r="K29" s="20" t="s">
        <v>8</v>
      </c>
      <c r="L29" s="2" t="s">
        <v>151</v>
      </c>
      <c r="M29" s="2" t="s">
        <v>361</v>
      </c>
      <c r="N29" s="16" t="s">
        <v>22</v>
      </c>
      <c r="O29" s="16" t="s">
        <v>18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"/>
    </row>
    <row r="30" spans="1:43" s="41" customFormat="1" ht="12.75" customHeight="1">
      <c r="A30" s="64">
        <v>43801</v>
      </c>
      <c r="B30" s="62" t="s">
        <v>272</v>
      </c>
      <c r="C30" s="55" t="s">
        <v>133</v>
      </c>
      <c r="D30" s="2" t="s">
        <v>12</v>
      </c>
      <c r="E30" s="3"/>
      <c r="F30" s="3">
        <v>30000</v>
      </c>
      <c r="G30" s="143"/>
      <c r="H30" s="143"/>
      <c r="I30" s="43">
        <f t="shared" si="0"/>
        <v>-422700</v>
      </c>
      <c r="J30" s="20" t="s">
        <v>90</v>
      </c>
      <c r="K30" s="20" t="s">
        <v>44</v>
      </c>
      <c r="L30" s="2" t="s">
        <v>151</v>
      </c>
      <c r="M30" s="2" t="s">
        <v>361</v>
      </c>
      <c r="N30" s="16" t="s">
        <v>22</v>
      </c>
      <c r="O30" s="16" t="s">
        <v>18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"/>
    </row>
    <row r="31" spans="1:43" s="41" customFormat="1" ht="12.75" customHeight="1">
      <c r="A31" s="64">
        <v>43801</v>
      </c>
      <c r="B31" s="62" t="s">
        <v>145</v>
      </c>
      <c r="C31" s="55" t="s">
        <v>43</v>
      </c>
      <c r="D31" s="2" t="s">
        <v>9</v>
      </c>
      <c r="E31" s="3"/>
      <c r="F31" s="3">
        <v>3484</v>
      </c>
      <c r="G31" s="143"/>
      <c r="H31" s="143"/>
      <c r="I31" s="43">
        <f t="shared" si="0"/>
        <v>-426184</v>
      </c>
      <c r="J31" s="20" t="s">
        <v>16</v>
      </c>
      <c r="K31" s="20" t="s">
        <v>144</v>
      </c>
      <c r="L31" s="2" t="s">
        <v>397</v>
      </c>
      <c r="M31" s="2" t="s">
        <v>361</v>
      </c>
      <c r="N31" s="16" t="s">
        <v>22</v>
      </c>
      <c r="O31" s="16" t="s">
        <v>18</v>
      </c>
      <c r="P31" s="14"/>
      <c r="Q31" s="1"/>
      <c r="R31" s="2"/>
      <c r="S31" s="1"/>
      <c r="T31" s="12"/>
      <c r="U31" s="1"/>
      <c r="V31" s="3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"/>
    </row>
    <row r="32" spans="1:43" s="41" customFormat="1" ht="12.75" customHeight="1">
      <c r="A32" s="64">
        <v>43801</v>
      </c>
      <c r="B32" s="62" t="s">
        <v>92</v>
      </c>
      <c r="C32" s="55" t="s">
        <v>43</v>
      </c>
      <c r="D32" s="2" t="s">
        <v>9</v>
      </c>
      <c r="E32" s="3"/>
      <c r="F32" s="3">
        <v>2152</v>
      </c>
      <c r="G32" s="143"/>
      <c r="H32" s="143"/>
      <c r="I32" s="43">
        <f t="shared" si="0"/>
        <v>-428336</v>
      </c>
      <c r="J32" s="20" t="s">
        <v>16</v>
      </c>
      <c r="K32" s="20" t="s">
        <v>144</v>
      </c>
      <c r="L32" s="2" t="s">
        <v>395</v>
      </c>
      <c r="M32" s="2" t="s">
        <v>361</v>
      </c>
      <c r="N32" s="16" t="s">
        <v>22</v>
      </c>
      <c r="O32" s="16" t="s">
        <v>18</v>
      </c>
      <c r="P32" s="16"/>
      <c r="Q32" s="1"/>
      <c r="R32" s="2"/>
      <c r="S32" s="1"/>
      <c r="T32" s="12"/>
      <c r="U32" s="1"/>
      <c r="V32" s="3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"/>
    </row>
    <row r="33" spans="1:43" s="41" customFormat="1" ht="12.75" customHeight="1">
      <c r="A33" s="64">
        <v>43801</v>
      </c>
      <c r="B33" s="62" t="s">
        <v>147</v>
      </c>
      <c r="C33" s="55" t="s">
        <v>43</v>
      </c>
      <c r="D33" s="2" t="s">
        <v>9</v>
      </c>
      <c r="E33" s="3"/>
      <c r="F33" s="3">
        <v>5101</v>
      </c>
      <c r="G33" s="143"/>
      <c r="H33" s="143"/>
      <c r="I33" s="43">
        <f t="shared" si="0"/>
        <v>-433437</v>
      </c>
      <c r="J33" s="20" t="s">
        <v>16</v>
      </c>
      <c r="K33" s="20" t="s">
        <v>144</v>
      </c>
      <c r="L33" s="2" t="s">
        <v>395</v>
      </c>
      <c r="M33" s="2" t="s">
        <v>360</v>
      </c>
      <c r="N33" s="16" t="s">
        <v>22</v>
      </c>
      <c r="O33" s="16" t="s">
        <v>18</v>
      </c>
      <c r="P33" s="14" t="s">
        <v>382</v>
      </c>
      <c r="Q33" s="1"/>
      <c r="R33" s="2"/>
      <c r="S33" s="1"/>
      <c r="T33" s="12"/>
      <c r="U33" s="1"/>
      <c r="V33" s="3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"/>
    </row>
    <row r="34" spans="1:43" s="23" customFormat="1" ht="12.75" customHeight="1">
      <c r="A34" s="64">
        <v>43801</v>
      </c>
      <c r="B34" s="62" t="s">
        <v>223</v>
      </c>
      <c r="C34" s="56" t="s">
        <v>20</v>
      </c>
      <c r="D34" s="2" t="s">
        <v>9</v>
      </c>
      <c r="E34" s="3"/>
      <c r="F34" s="3">
        <v>280000</v>
      </c>
      <c r="G34" s="143"/>
      <c r="H34" s="143"/>
      <c r="I34" s="43">
        <f t="shared" si="0"/>
        <v>-713437</v>
      </c>
      <c r="J34" s="20" t="s">
        <v>16</v>
      </c>
      <c r="K34" s="20" t="s">
        <v>167</v>
      </c>
      <c r="L34" s="2" t="s">
        <v>395</v>
      </c>
      <c r="M34" s="2" t="s">
        <v>360</v>
      </c>
      <c r="N34" s="16" t="s">
        <v>22</v>
      </c>
      <c r="O34" s="16" t="s">
        <v>18</v>
      </c>
      <c r="P34" s="1" t="s">
        <v>393</v>
      </c>
      <c r="Q34" s="1"/>
      <c r="R34" s="1"/>
      <c r="S34" s="1"/>
      <c r="T34" s="1"/>
      <c r="U34" s="1"/>
      <c r="V34" s="1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"/>
    </row>
    <row r="35" spans="1:43" s="41" customFormat="1" ht="12.75" customHeight="1">
      <c r="A35" s="64">
        <v>43801</v>
      </c>
      <c r="B35" s="62" t="s">
        <v>224</v>
      </c>
      <c r="C35" s="56" t="s">
        <v>20</v>
      </c>
      <c r="D35" s="2" t="s">
        <v>9</v>
      </c>
      <c r="E35" s="3"/>
      <c r="F35" s="3">
        <v>230000</v>
      </c>
      <c r="G35" s="143"/>
      <c r="H35" s="143"/>
      <c r="I35" s="43">
        <f t="shared" si="0"/>
        <v>-943437</v>
      </c>
      <c r="J35" s="20" t="s">
        <v>16</v>
      </c>
      <c r="K35" s="20" t="s">
        <v>168</v>
      </c>
      <c r="L35" s="2" t="s">
        <v>395</v>
      </c>
      <c r="M35" s="2" t="s">
        <v>360</v>
      </c>
      <c r="N35" s="16" t="s">
        <v>22</v>
      </c>
      <c r="O35" s="16" t="s">
        <v>18</v>
      </c>
      <c r="P35" s="16" t="s">
        <v>393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"/>
    </row>
    <row r="36" spans="1:43" s="41" customFormat="1" ht="12.75" customHeight="1">
      <c r="A36" s="64">
        <v>43801</v>
      </c>
      <c r="B36" s="62" t="s">
        <v>97</v>
      </c>
      <c r="C36" s="56" t="s">
        <v>43</v>
      </c>
      <c r="D36" s="2" t="s">
        <v>9</v>
      </c>
      <c r="E36" s="3"/>
      <c r="F36" s="3">
        <v>3484</v>
      </c>
      <c r="G36" s="143"/>
      <c r="H36" s="143"/>
      <c r="I36" s="43">
        <f t="shared" si="0"/>
        <v>-946921</v>
      </c>
      <c r="J36" s="20" t="s">
        <v>16</v>
      </c>
      <c r="K36" s="20" t="s">
        <v>144</v>
      </c>
      <c r="L36" s="16" t="s">
        <v>395</v>
      </c>
      <c r="M36" s="16" t="s">
        <v>360</v>
      </c>
      <c r="N36" s="16" t="s">
        <v>22</v>
      </c>
      <c r="O36" s="16" t="s">
        <v>18</v>
      </c>
      <c r="P36" s="16" t="s">
        <v>382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"/>
    </row>
    <row r="37" spans="1:43" s="41" customFormat="1" ht="12.75" customHeight="1">
      <c r="A37" s="64">
        <v>43801</v>
      </c>
      <c r="B37" s="62" t="s">
        <v>92</v>
      </c>
      <c r="C37" s="56" t="s">
        <v>43</v>
      </c>
      <c r="D37" s="2" t="s">
        <v>9</v>
      </c>
      <c r="E37" s="3"/>
      <c r="F37" s="3">
        <v>2152</v>
      </c>
      <c r="G37" s="143"/>
      <c r="H37" s="143"/>
      <c r="I37" s="43">
        <f t="shared" si="0"/>
        <v>-949073</v>
      </c>
      <c r="J37" s="20" t="s">
        <v>16</v>
      </c>
      <c r="K37" s="20" t="s">
        <v>144</v>
      </c>
      <c r="L37" s="16" t="s">
        <v>395</v>
      </c>
      <c r="M37" s="16" t="s">
        <v>360</v>
      </c>
      <c r="N37" s="16" t="s">
        <v>22</v>
      </c>
      <c r="O37" s="16" t="s">
        <v>18</v>
      </c>
      <c r="P37" s="16" t="s">
        <v>382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"/>
    </row>
    <row r="38" spans="1:43" s="41" customFormat="1" ht="12.75" customHeight="1">
      <c r="A38" s="64">
        <v>43801</v>
      </c>
      <c r="B38" s="62" t="s">
        <v>455</v>
      </c>
      <c r="C38" s="56"/>
      <c r="D38" s="2"/>
      <c r="E38" s="3">
        <v>11560280</v>
      </c>
      <c r="F38" s="3"/>
      <c r="G38" s="143"/>
      <c r="H38" s="143"/>
      <c r="I38" s="43">
        <f t="shared" si="0"/>
        <v>10611207</v>
      </c>
      <c r="J38" s="20" t="s">
        <v>16</v>
      </c>
      <c r="K38" s="20" t="s">
        <v>144</v>
      </c>
      <c r="L38" s="16" t="s">
        <v>397</v>
      </c>
      <c r="M38" s="16" t="s">
        <v>360</v>
      </c>
      <c r="N38" s="16" t="s">
        <v>22</v>
      </c>
      <c r="O38" s="16" t="s">
        <v>18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"/>
    </row>
    <row r="39" spans="1:43" s="41" customFormat="1" ht="12.75" customHeight="1">
      <c r="A39" s="64">
        <v>43801</v>
      </c>
      <c r="B39" s="62" t="s">
        <v>98</v>
      </c>
      <c r="C39" s="56" t="s">
        <v>43</v>
      </c>
      <c r="D39" s="2" t="s">
        <v>9</v>
      </c>
      <c r="E39" s="3"/>
      <c r="F39" s="3">
        <v>5101</v>
      </c>
      <c r="G39" s="143"/>
      <c r="H39" s="143"/>
      <c r="I39" s="43">
        <f t="shared" si="0"/>
        <v>10606106</v>
      </c>
      <c r="J39" s="20" t="s">
        <v>16</v>
      </c>
      <c r="K39" s="20" t="s">
        <v>144</v>
      </c>
      <c r="L39" s="16" t="s">
        <v>397</v>
      </c>
      <c r="M39" s="16" t="s">
        <v>361</v>
      </c>
      <c r="N39" s="16" t="s">
        <v>22</v>
      </c>
      <c r="O39" s="16" t="s">
        <v>18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"/>
    </row>
    <row r="40" spans="1:43" s="41" customFormat="1" ht="12.75" customHeight="1">
      <c r="A40" s="64">
        <v>43801</v>
      </c>
      <c r="B40" s="62" t="s">
        <v>209</v>
      </c>
      <c r="C40" s="15" t="s">
        <v>17</v>
      </c>
      <c r="D40" s="2" t="s">
        <v>12</v>
      </c>
      <c r="E40" s="3"/>
      <c r="F40" s="3">
        <v>350000</v>
      </c>
      <c r="G40" s="143"/>
      <c r="H40" s="143"/>
      <c r="I40" s="43">
        <f t="shared" si="0"/>
        <v>10256106</v>
      </c>
      <c r="J40" s="20" t="s">
        <v>16</v>
      </c>
      <c r="K40" s="20" t="s">
        <v>166</v>
      </c>
      <c r="L40" s="16" t="s">
        <v>395</v>
      </c>
      <c r="M40" s="16" t="s">
        <v>360</v>
      </c>
      <c r="N40" s="16" t="s">
        <v>22</v>
      </c>
      <c r="O40" s="16" t="s">
        <v>18</v>
      </c>
      <c r="P40" s="16" t="s">
        <v>386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"/>
    </row>
    <row r="41" spans="1:43" s="41" customFormat="1" ht="12.75" customHeight="1">
      <c r="A41" s="64">
        <v>43802</v>
      </c>
      <c r="B41" s="62" t="s">
        <v>172</v>
      </c>
      <c r="C41" s="2" t="s">
        <v>11</v>
      </c>
      <c r="D41" s="2" t="s">
        <v>319</v>
      </c>
      <c r="E41" s="3"/>
      <c r="F41" s="3">
        <v>30000</v>
      </c>
      <c r="G41" s="143"/>
      <c r="H41" s="143"/>
      <c r="I41" s="43">
        <f t="shared" si="0"/>
        <v>10226106</v>
      </c>
      <c r="J41" s="20" t="s">
        <v>51</v>
      </c>
      <c r="K41" s="20" t="s">
        <v>14</v>
      </c>
      <c r="L41" s="2" t="s">
        <v>151</v>
      </c>
      <c r="M41" s="2" t="s">
        <v>361</v>
      </c>
      <c r="N41" s="16" t="s">
        <v>22</v>
      </c>
      <c r="O41" s="16" t="s">
        <v>18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s="41" customFormat="1" ht="12.75" customHeight="1">
      <c r="A42" s="64">
        <v>43802</v>
      </c>
      <c r="B42" s="62" t="s">
        <v>173</v>
      </c>
      <c r="C42" s="2" t="s">
        <v>11</v>
      </c>
      <c r="D42" s="2" t="s">
        <v>319</v>
      </c>
      <c r="E42" s="3"/>
      <c r="F42" s="3">
        <v>10000</v>
      </c>
      <c r="G42" s="143"/>
      <c r="H42" s="143"/>
      <c r="I42" s="43">
        <f t="shared" si="0"/>
        <v>10216106</v>
      </c>
      <c r="J42" s="20" t="s">
        <v>51</v>
      </c>
      <c r="K42" s="20" t="s">
        <v>14</v>
      </c>
      <c r="L42" s="2" t="s">
        <v>151</v>
      </c>
      <c r="M42" s="2" t="s">
        <v>361</v>
      </c>
      <c r="N42" s="16" t="s">
        <v>22</v>
      </c>
      <c r="O42" s="16" t="s">
        <v>18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s="41" customFormat="1" ht="12.75" customHeight="1">
      <c r="A43" s="64">
        <v>43802</v>
      </c>
      <c r="B43" s="62" t="s">
        <v>174</v>
      </c>
      <c r="C43" s="2" t="s">
        <v>11</v>
      </c>
      <c r="D43" s="2" t="s">
        <v>319</v>
      </c>
      <c r="E43" s="3"/>
      <c r="F43" s="3">
        <v>10000</v>
      </c>
      <c r="G43" s="143"/>
      <c r="H43" s="143"/>
      <c r="I43" s="43">
        <f t="shared" si="0"/>
        <v>10206106</v>
      </c>
      <c r="J43" s="20" t="s">
        <v>51</v>
      </c>
      <c r="K43" s="20" t="s">
        <v>14</v>
      </c>
      <c r="L43" s="2" t="s">
        <v>151</v>
      </c>
      <c r="M43" s="2" t="s">
        <v>361</v>
      </c>
      <c r="N43" s="16" t="s">
        <v>22</v>
      </c>
      <c r="O43" s="16" t="s">
        <v>18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s="23" customFormat="1" ht="12.75" customHeight="1">
      <c r="A44" s="64">
        <v>43802</v>
      </c>
      <c r="B44" s="62" t="s">
        <v>248</v>
      </c>
      <c r="C44" s="15" t="s">
        <v>58</v>
      </c>
      <c r="D44" s="15" t="s">
        <v>80</v>
      </c>
      <c r="E44" s="43"/>
      <c r="F44" s="43">
        <v>45000</v>
      </c>
      <c r="G44" s="143"/>
      <c r="H44" s="143"/>
      <c r="I44" s="43">
        <f t="shared" si="0"/>
        <v>10161106</v>
      </c>
      <c r="J44" s="49" t="s">
        <v>50</v>
      </c>
      <c r="K44" s="49" t="s">
        <v>44</v>
      </c>
      <c r="L44" s="2" t="s">
        <v>397</v>
      </c>
      <c r="M44" s="15" t="s">
        <v>360</v>
      </c>
      <c r="N44" s="16" t="s">
        <v>22</v>
      </c>
      <c r="O44" s="16" t="s">
        <v>18</v>
      </c>
      <c r="P44" s="16" t="s">
        <v>394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"/>
    </row>
    <row r="45" spans="1:43" s="23" customFormat="1" ht="12.75" customHeight="1">
      <c r="A45" s="64">
        <v>43802</v>
      </c>
      <c r="B45" s="62" t="s">
        <v>82</v>
      </c>
      <c r="C45" s="15" t="s">
        <v>58</v>
      </c>
      <c r="D45" s="15" t="s">
        <v>80</v>
      </c>
      <c r="E45" s="43"/>
      <c r="F45" s="43">
        <v>50000</v>
      </c>
      <c r="G45" s="143"/>
      <c r="H45" s="143"/>
      <c r="I45" s="43">
        <f t="shared" si="0"/>
        <v>10111106</v>
      </c>
      <c r="J45" s="49" t="s">
        <v>50</v>
      </c>
      <c r="K45" s="49" t="s">
        <v>81</v>
      </c>
      <c r="L45" s="2" t="s">
        <v>397</v>
      </c>
      <c r="M45" s="15" t="s">
        <v>360</v>
      </c>
      <c r="N45" s="16" t="s">
        <v>22</v>
      </c>
      <c r="O45" s="16" t="s">
        <v>18</v>
      </c>
      <c r="P45" s="16" t="s">
        <v>394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"/>
    </row>
    <row r="46" spans="1:43" s="41" customFormat="1" ht="12.75" customHeight="1">
      <c r="A46" s="64">
        <v>43802</v>
      </c>
      <c r="B46" s="61" t="s">
        <v>355</v>
      </c>
      <c r="C46" s="2" t="s">
        <v>5</v>
      </c>
      <c r="D46" s="2" t="s">
        <v>12</v>
      </c>
      <c r="E46" s="3"/>
      <c r="F46" s="3">
        <v>5000</v>
      </c>
      <c r="G46" s="143"/>
      <c r="H46" s="143"/>
      <c r="I46" s="43">
        <f t="shared" si="0"/>
        <v>10106106</v>
      </c>
      <c r="J46" s="20" t="s">
        <v>76</v>
      </c>
      <c r="K46" s="20" t="s">
        <v>45</v>
      </c>
      <c r="L46" s="15" t="s">
        <v>151</v>
      </c>
      <c r="M46" s="15" t="s">
        <v>361</v>
      </c>
      <c r="N46" s="16" t="s">
        <v>22</v>
      </c>
      <c r="O46" s="16" t="s">
        <v>18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"/>
    </row>
    <row r="47" spans="1:43" s="23" customFormat="1" ht="12.75" customHeight="1">
      <c r="A47" s="64">
        <v>43802</v>
      </c>
      <c r="B47" s="62" t="s">
        <v>324</v>
      </c>
      <c r="C47" s="15" t="s">
        <v>5</v>
      </c>
      <c r="D47" s="2" t="s">
        <v>12</v>
      </c>
      <c r="E47" s="43"/>
      <c r="F47" s="43">
        <v>15000</v>
      </c>
      <c r="G47" s="143"/>
      <c r="H47" s="143"/>
      <c r="I47" s="43">
        <f t="shared" si="0"/>
        <v>10091106</v>
      </c>
      <c r="J47" s="20" t="s">
        <v>75</v>
      </c>
      <c r="K47" s="53" t="s">
        <v>44</v>
      </c>
      <c r="L47" s="15" t="s">
        <v>151</v>
      </c>
      <c r="M47" s="15" t="s">
        <v>360</v>
      </c>
      <c r="N47" s="16" t="s">
        <v>22</v>
      </c>
      <c r="O47" s="16" t="s">
        <v>18</v>
      </c>
      <c r="P47" s="16" t="s">
        <v>383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"/>
    </row>
    <row r="48" spans="1:43" s="41" customFormat="1" ht="12.75" customHeight="1">
      <c r="A48" s="64">
        <v>43802</v>
      </c>
      <c r="B48" s="62" t="s">
        <v>189</v>
      </c>
      <c r="C48" s="15" t="s">
        <v>191</v>
      </c>
      <c r="D48" s="15" t="s">
        <v>10</v>
      </c>
      <c r="E48" s="44"/>
      <c r="F48" s="44">
        <v>15000</v>
      </c>
      <c r="G48" s="143"/>
      <c r="H48" s="143"/>
      <c r="I48" s="43">
        <f t="shared" si="0"/>
        <v>10076106</v>
      </c>
      <c r="J48" s="49" t="s">
        <v>49</v>
      </c>
      <c r="K48" s="49" t="s">
        <v>8</v>
      </c>
      <c r="L48" s="15" t="s">
        <v>151</v>
      </c>
      <c r="M48" s="15" t="s">
        <v>361</v>
      </c>
      <c r="N48" s="16" t="s">
        <v>22</v>
      </c>
      <c r="O48" s="16" t="s">
        <v>18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"/>
    </row>
    <row r="49" spans="1:43" s="41" customFormat="1" ht="12.75" customHeight="1">
      <c r="A49" s="64">
        <v>43802</v>
      </c>
      <c r="B49" s="62" t="s">
        <v>84</v>
      </c>
      <c r="C49" s="15" t="s">
        <v>17</v>
      </c>
      <c r="D49" s="2" t="s">
        <v>12</v>
      </c>
      <c r="E49" s="18"/>
      <c r="F49" s="18">
        <v>1000</v>
      </c>
      <c r="G49" s="143"/>
      <c r="H49" s="143"/>
      <c r="I49" s="43">
        <f t="shared" si="0"/>
        <v>10075106</v>
      </c>
      <c r="J49" s="49" t="s">
        <v>52</v>
      </c>
      <c r="K49" s="49" t="s">
        <v>8</v>
      </c>
      <c r="L49" s="2" t="s">
        <v>151</v>
      </c>
      <c r="M49" s="2" t="s">
        <v>361</v>
      </c>
      <c r="N49" s="16" t="s">
        <v>22</v>
      </c>
      <c r="O49" s="16" t="s">
        <v>18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"/>
    </row>
    <row r="50" spans="1:43" s="41" customFormat="1" ht="12.75" customHeight="1">
      <c r="A50" s="64">
        <v>43802</v>
      </c>
      <c r="B50" s="62" t="s">
        <v>187</v>
      </c>
      <c r="C50" s="55" t="s">
        <v>11</v>
      </c>
      <c r="D50" s="2" t="s">
        <v>343</v>
      </c>
      <c r="E50" s="3"/>
      <c r="F50" s="3">
        <v>240000</v>
      </c>
      <c r="G50" s="143"/>
      <c r="H50" s="143"/>
      <c r="I50" s="43">
        <f t="shared" si="0"/>
        <v>9835106</v>
      </c>
      <c r="J50" s="20" t="s">
        <v>16</v>
      </c>
      <c r="K50" s="20" t="s">
        <v>152</v>
      </c>
      <c r="L50" s="2" t="s">
        <v>151</v>
      </c>
      <c r="M50" s="2" t="s">
        <v>361</v>
      </c>
      <c r="N50" s="16" t="s">
        <v>22</v>
      </c>
      <c r="O50" s="16" t="s">
        <v>18</v>
      </c>
      <c r="P50" s="14"/>
      <c r="Q50" s="1"/>
      <c r="R50" s="2"/>
      <c r="S50" s="1"/>
      <c r="T50" s="12"/>
      <c r="U50" s="1"/>
      <c r="V50" s="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"/>
    </row>
    <row r="51" spans="1:43" s="41" customFormat="1" ht="12.75" customHeight="1">
      <c r="A51" s="64">
        <v>43802</v>
      </c>
      <c r="B51" s="62" t="s">
        <v>146</v>
      </c>
      <c r="C51" s="55" t="s">
        <v>43</v>
      </c>
      <c r="D51" s="2" t="s">
        <v>9</v>
      </c>
      <c r="E51" s="3"/>
      <c r="F51" s="3">
        <v>3484</v>
      </c>
      <c r="G51" s="143"/>
      <c r="H51" s="143"/>
      <c r="I51" s="43">
        <f t="shared" si="0"/>
        <v>9831622</v>
      </c>
      <c r="J51" s="20" t="s">
        <v>16</v>
      </c>
      <c r="K51" s="20" t="s">
        <v>144</v>
      </c>
      <c r="L51" s="2" t="s">
        <v>397</v>
      </c>
      <c r="M51" s="2" t="s">
        <v>361</v>
      </c>
      <c r="N51" s="16" t="s">
        <v>22</v>
      </c>
      <c r="O51" s="16" t="s">
        <v>18</v>
      </c>
      <c r="P51" s="14"/>
      <c r="Q51" s="1"/>
      <c r="R51" s="2"/>
      <c r="S51" s="1"/>
      <c r="T51" s="12"/>
      <c r="U51" s="1"/>
      <c r="V51" s="3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"/>
    </row>
    <row r="52" spans="1:43" s="41" customFormat="1" ht="12.75" customHeight="1">
      <c r="A52" s="64">
        <v>43802</v>
      </c>
      <c r="B52" s="62" t="s">
        <v>99</v>
      </c>
      <c r="C52" s="56" t="s">
        <v>43</v>
      </c>
      <c r="D52" s="2" t="s">
        <v>9</v>
      </c>
      <c r="E52" s="3"/>
      <c r="F52" s="3">
        <v>3484</v>
      </c>
      <c r="G52" s="143"/>
      <c r="H52" s="143"/>
      <c r="I52" s="43">
        <f t="shared" si="0"/>
        <v>9828138</v>
      </c>
      <c r="J52" s="20" t="s">
        <v>16</v>
      </c>
      <c r="K52" s="20" t="s">
        <v>144</v>
      </c>
      <c r="L52" s="16" t="s">
        <v>395</v>
      </c>
      <c r="M52" s="16" t="s">
        <v>360</v>
      </c>
      <c r="N52" s="16" t="s">
        <v>22</v>
      </c>
      <c r="O52" s="16" t="s">
        <v>18</v>
      </c>
      <c r="P52" s="16" t="s">
        <v>382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"/>
    </row>
    <row r="53" spans="1:43" s="41" customFormat="1" ht="12.75" customHeight="1">
      <c r="A53" s="64">
        <v>43802</v>
      </c>
      <c r="B53" s="62" t="s">
        <v>363</v>
      </c>
      <c r="C53" s="2" t="s">
        <v>41</v>
      </c>
      <c r="D53" s="2" t="s">
        <v>10</v>
      </c>
      <c r="E53" s="3"/>
      <c r="F53" s="3">
        <v>71000</v>
      </c>
      <c r="G53" s="143"/>
      <c r="H53" s="143"/>
      <c r="I53" s="43">
        <f t="shared" si="0"/>
        <v>9757138</v>
      </c>
      <c r="J53" s="20" t="s">
        <v>46</v>
      </c>
      <c r="K53" s="49" t="s">
        <v>8</v>
      </c>
      <c r="L53" s="16" t="s">
        <v>397</v>
      </c>
      <c r="M53" s="16" t="s">
        <v>360</v>
      </c>
      <c r="N53" s="16" t="s">
        <v>22</v>
      </c>
      <c r="O53" s="16" t="s">
        <v>18</v>
      </c>
      <c r="P53" s="16" t="s">
        <v>384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"/>
    </row>
    <row r="54" spans="1:43" s="41" customFormat="1" ht="12.75" customHeight="1">
      <c r="A54" s="64">
        <v>43803</v>
      </c>
      <c r="B54" s="62" t="s">
        <v>249</v>
      </c>
      <c r="C54" s="2" t="s">
        <v>58</v>
      </c>
      <c r="D54" s="2" t="s">
        <v>12</v>
      </c>
      <c r="E54" s="3"/>
      <c r="F54" s="3">
        <v>90000</v>
      </c>
      <c r="G54" s="143"/>
      <c r="H54" s="143"/>
      <c r="I54" s="43">
        <f t="shared" si="0"/>
        <v>9667138</v>
      </c>
      <c r="J54" s="20" t="s">
        <v>76</v>
      </c>
      <c r="K54" s="20" t="s">
        <v>44</v>
      </c>
      <c r="L54" s="2" t="s">
        <v>151</v>
      </c>
      <c r="M54" s="2" t="s">
        <v>361</v>
      </c>
      <c r="N54" s="16" t="s">
        <v>22</v>
      </c>
      <c r="O54" s="16" t="s">
        <v>18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"/>
    </row>
    <row r="55" spans="1:43" s="41" customFormat="1" ht="12.75" customHeight="1">
      <c r="A55" s="64">
        <v>43803</v>
      </c>
      <c r="B55" s="62" t="s">
        <v>250</v>
      </c>
      <c r="C55" s="2" t="s">
        <v>58</v>
      </c>
      <c r="D55" s="2" t="s">
        <v>12</v>
      </c>
      <c r="E55" s="3"/>
      <c r="F55" s="3">
        <v>60000</v>
      </c>
      <c r="G55" s="143"/>
      <c r="H55" s="143"/>
      <c r="I55" s="43">
        <f t="shared" si="0"/>
        <v>9607138</v>
      </c>
      <c r="J55" s="20" t="s">
        <v>76</v>
      </c>
      <c r="K55" s="20" t="s">
        <v>8</v>
      </c>
      <c r="L55" s="2" t="s">
        <v>151</v>
      </c>
      <c r="M55" s="2" t="s">
        <v>361</v>
      </c>
      <c r="N55" s="16" t="s">
        <v>22</v>
      </c>
      <c r="O55" s="16" t="s">
        <v>18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"/>
    </row>
    <row r="56" spans="1:43" s="41" customFormat="1" ht="12.75" customHeight="1">
      <c r="A56" s="64">
        <v>43803</v>
      </c>
      <c r="B56" s="62" t="s">
        <v>84</v>
      </c>
      <c r="C56" s="15" t="s">
        <v>17</v>
      </c>
      <c r="D56" s="2" t="s">
        <v>12</v>
      </c>
      <c r="E56" s="18"/>
      <c r="F56" s="18">
        <v>1000</v>
      </c>
      <c r="G56" s="143"/>
      <c r="H56" s="143"/>
      <c r="I56" s="43">
        <f t="shared" si="0"/>
        <v>9606138</v>
      </c>
      <c r="J56" s="49" t="s">
        <v>52</v>
      </c>
      <c r="K56" s="49" t="s">
        <v>8</v>
      </c>
      <c r="L56" s="2" t="s">
        <v>151</v>
      </c>
      <c r="M56" s="2" t="s">
        <v>361</v>
      </c>
      <c r="N56" s="16" t="s">
        <v>22</v>
      </c>
      <c r="O56" s="16" t="s">
        <v>18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"/>
    </row>
    <row r="57" spans="1:43" s="41" customFormat="1" ht="12.75" customHeight="1">
      <c r="A57" s="64">
        <v>43803</v>
      </c>
      <c r="B57" s="62" t="s">
        <v>334</v>
      </c>
      <c r="C57" s="55" t="s">
        <v>5</v>
      </c>
      <c r="D57" s="2" t="s">
        <v>12</v>
      </c>
      <c r="E57" s="3"/>
      <c r="F57" s="3">
        <v>7000</v>
      </c>
      <c r="G57" s="143"/>
      <c r="H57" s="143"/>
      <c r="I57" s="43">
        <f t="shared" si="0"/>
        <v>9599138</v>
      </c>
      <c r="J57" s="20" t="s">
        <v>90</v>
      </c>
      <c r="K57" s="20" t="s">
        <v>44</v>
      </c>
      <c r="L57" s="15" t="s">
        <v>151</v>
      </c>
      <c r="M57" s="15" t="s">
        <v>361</v>
      </c>
      <c r="N57" s="16" t="s">
        <v>22</v>
      </c>
      <c r="O57" s="16" t="s">
        <v>18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"/>
    </row>
    <row r="58" spans="1:43" s="41" customFormat="1" ht="12.75" customHeight="1">
      <c r="A58" s="64">
        <v>43803</v>
      </c>
      <c r="B58" s="62" t="s">
        <v>336</v>
      </c>
      <c r="C58" s="15" t="s">
        <v>5</v>
      </c>
      <c r="D58" s="22" t="s">
        <v>12</v>
      </c>
      <c r="E58" s="43"/>
      <c r="F58" s="43">
        <v>7000</v>
      </c>
      <c r="G58" s="143"/>
      <c r="H58" s="143"/>
      <c r="I58" s="43">
        <f t="shared" si="0"/>
        <v>9592138</v>
      </c>
      <c r="J58" s="20" t="s">
        <v>40</v>
      </c>
      <c r="K58" s="49" t="s">
        <v>45</v>
      </c>
      <c r="L58" s="15" t="s">
        <v>151</v>
      </c>
      <c r="M58" s="15" t="s">
        <v>360</v>
      </c>
      <c r="N58" s="16" t="s">
        <v>22</v>
      </c>
      <c r="O58" s="16" t="s">
        <v>18</v>
      </c>
      <c r="P58" s="16" t="s">
        <v>383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"/>
    </row>
    <row r="59" spans="1:43" s="41" customFormat="1" ht="12.75" customHeight="1">
      <c r="A59" s="64">
        <v>43804</v>
      </c>
      <c r="B59" s="62" t="s">
        <v>215</v>
      </c>
      <c r="C59" s="2" t="s">
        <v>25</v>
      </c>
      <c r="D59" s="2" t="s">
        <v>9</v>
      </c>
      <c r="E59" s="3"/>
      <c r="F59" s="3">
        <v>100000</v>
      </c>
      <c r="G59" s="143"/>
      <c r="H59" s="143"/>
      <c r="I59" s="43">
        <f t="shared" si="0"/>
        <v>9492138</v>
      </c>
      <c r="J59" s="20" t="s">
        <v>51</v>
      </c>
      <c r="K59" s="20" t="s">
        <v>44</v>
      </c>
      <c r="L59" s="1" t="s">
        <v>397</v>
      </c>
      <c r="M59" s="1" t="s">
        <v>361</v>
      </c>
      <c r="N59" s="16" t="s">
        <v>22</v>
      </c>
      <c r="O59" s="16" t="s">
        <v>18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41" customFormat="1" ht="12.75" customHeight="1">
      <c r="A60" s="64">
        <v>43804</v>
      </c>
      <c r="B60" s="62" t="s">
        <v>196</v>
      </c>
      <c r="C60" s="2" t="s">
        <v>42</v>
      </c>
      <c r="D60" s="2" t="s">
        <v>9</v>
      </c>
      <c r="E60" s="3"/>
      <c r="F60" s="3">
        <v>24000</v>
      </c>
      <c r="G60" s="143"/>
      <c r="H60" s="143"/>
      <c r="I60" s="43">
        <f t="shared" si="0"/>
        <v>9468138</v>
      </c>
      <c r="J60" s="20" t="s">
        <v>51</v>
      </c>
      <c r="K60" s="20" t="s">
        <v>44</v>
      </c>
      <c r="L60" s="2" t="s">
        <v>397</v>
      </c>
      <c r="M60" s="2" t="s">
        <v>360</v>
      </c>
      <c r="N60" s="16" t="s">
        <v>22</v>
      </c>
      <c r="O60" s="16" t="s">
        <v>18</v>
      </c>
      <c r="P60" s="1" t="s">
        <v>385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41" customFormat="1" ht="12.75" customHeight="1">
      <c r="A61" s="64">
        <v>43804</v>
      </c>
      <c r="B61" s="62" t="s">
        <v>84</v>
      </c>
      <c r="C61" s="15" t="s">
        <v>17</v>
      </c>
      <c r="D61" s="2" t="s">
        <v>12</v>
      </c>
      <c r="E61" s="3"/>
      <c r="F61" s="3">
        <v>1000</v>
      </c>
      <c r="G61" s="143"/>
      <c r="H61" s="143"/>
      <c r="I61" s="43">
        <f t="shared" si="0"/>
        <v>9467138</v>
      </c>
      <c r="J61" s="20" t="s">
        <v>76</v>
      </c>
      <c r="K61" s="20" t="s">
        <v>8</v>
      </c>
      <c r="L61" s="2" t="s">
        <v>151</v>
      </c>
      <c r="M61" s="2" t="s">
        <v>361</v>
      </c>
      <c r="N61" s="16" t="s">
        <v>22</v>
      </c>
      <c r="O61" s="16" t="s">
        <v>18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"/>
    </row>
    <row r="62" spans="1:43" s="41" customFormat="1" ht="12.75" customHeight="1">
      <c r="A62" s="64">
        <v>43804</v>
      </c>
      <c r="B62" s="62" t="s">
        <v>292</v>
      </c>
      <c r="C62" s="2" t="s">
        <v>83</v>
      </c>
      <c r="D62" s="2" t="s">
        <v>12</v>
      </c>
      <c r="E62" s="43"/>
      <c r="F62" s="43">
        <v>3000</v>
      </c>
      <c r="G62" s="143"/>
      <c r="H62" s="143"/>
      <c r="I62" s="43">
        <f t="shared" si="0"/>
        <v>9464138</v>
      </c>
      <c r="J62" s="20" t="s">
        <v>75</v>
      </c>
      <c r="K62" s="53" t="s">
        <v>8</v>
      </c>
      <c r="L62" s="15" t="s">
        <v>151</v>
      </c>
      <c r="M62" s="15" t="s">
        <v>361</v>
      </c>
      <c r="N62" s="16" t="s">
        <v>22</v>
      </c>
      <c r="O62" s="16" t="s">
        <v>18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"/>
    </row>
    <row r="63" spans="1:43" s="41" customFormat="1" ht="12.75" customHeight="1">
      <c r="A63" s="64">
        <v>43804</v>
      </c>
      <c r="B63" s="62" t="s">
        <v>84</v>
      </c>
      <c r="C63" s="15" t="s">
        <v>17</v>
      </c>
      <c r="D63" s="2" t="s">
        <v>12</v>
      </c>
      <c r="E63" s="18"/>
      <c r="F63" s="18">
        <v>1000</v>
      </c>
      <c r="G63" s="143"/>
      <c r="H63" s="143"/>
      <c r="I63" s="43">
        <f t="shared" si="0"/>
        <v>9463138</v>
      </c>
      <c r="J63" s="49" t="s">
        <v>52</v>
      </c>
      <c r="K63" s="49" t="s">
        <v>8</v>
      </c>
      <c r="L63" s="2" t="s">
        <v>151</v>
      </c>
      <c r="M63" s="2" t="s">
        <v>361</v>
      </c>
      <c r="N63" s="16" t="s">
        <v>22</v>
      </c>
      <c r="O63" s="16" t="s">
        <v>18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"/>
    </row>
    <row r="64" spans="1:43" s="41" customFormat="1" ht="12.75" customHeight="1">
      <c r="A64" s="64">
        <v>43804</v>
      </c>
      <c r="B64" s="62" t="s">
        <v>202</v>
      </c>
      <c r="C64" s="15" t="s">
        <v>42</v>
      </c>
      <c r="D64" s="15" t="s">
        <v>9</v>
      </c>
      <c r="E64" s="18"/>
      <c r="F64" s="18">
        <v>1000</v>
      </c>
      <c r="G64" s="143"/>
      <c r="H64" s="143"/>
      <c r="I64" s="43">
        <f t="shared" si="0"/>
        <v>9462138</v>
      </c>
      <c r="J64" s="49" t="s">
        <v>52</v>
      </c>
      <c r="K64" s="49" t="s">
        <v>8</v>
      </c>
      <c r="L64" s="2" t="s">
        <v>397</v>
      </c>
      <c r="M64" s="2" t="s">
        <v>361</v>
      </c>
      <c r="N64" s="16" t="s">
        <v>22</v>
      </c>
      <c r="O64" s="16" t="s">
        <v>18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"/>
    </row>
    <row r="65" spans="1:43" s="41" customFormat="1" ht="12.75" customHeight="1">
      <c r="A65" s="64">
        <v>43804</v>
      </c>
      <c r="B65" s="62" t="s">
        <v>128</v>
      </c>
      <c r="C65" s="15" t="s">
        <v>61</v>
      </c>
      <c r="D65" s="22" t="s">
        <v>12</v>
      </c>
      <c r="E65" s="43"/>
      <c r="F65" s="43">
        <v>2500</v>
      </c>
      <c r="G65" s="143"/>
      <c r="H65" s="143"/>
      <c r="I65" s="43">
        <f t="shared" si="0"/>
        <v>9459638</v>
      </c>
      <c r="J65" s="20" t="s">
        <v>40</v>
      </c>
      <c r="K65" s="49" t="s">
        <v>8</v>
      </c>
      <c r="L65" s="15" t="s">
        <v>151</v>
      </c>
      <c r="M65" s="15" t="s">
        <v>361</v>
      </c>
      <c r="N65" s="16" t="s">
        <v>22</v>
      </c>
      <c r="O65" s="16" t="s">
        <v>18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"/>
    </row>
    <row r="66" spans="1:43" s="1" customFormat="1" ht="12.75" customHeight="1">
      <c r="A66" s="64">
        <v>43804</v>
      </c>
      <c r="B66" s="62" t="s">
        <v>129</v>
      </c>
      <c r="C66" s="15" t="s">
        <v>61</v>
      </c>
      <c r="D66" s="22" t="s">
        <v>12</v>
      </c>
      <c r="E66" s="43"/>
      <c r="F66" s="43">
        <v>2000</v>
      </c>
      <c r="G66" s="143"/>
      <c r="H66" s="143"/>
      <c r="I66" s="43">
        <f t="shared" si="0"/>
        <v>9457638</v>
      </c>
      <c r="J66" s="20" t="s">
        <v>40</v>
      </c>
      <c r="K66" s="49" t="s">
        <v>8</v>
      </c>
      <c r="L66" s="15" t="s">
        <v>151</v>
      </c>
      <c r="M66" s="15" t="s">
        <v>361</v>
      </c>
      <c r="N66" s="16" t="s">
        <v>22</v>
      </c>
      <c r="O66" s="16" t="s">
        <v>18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</row>
    <row r="67" spans="1:43" s="1" customFormat="1" ht="12.75" customHeight="1">
      <c r="A67" s="64">
        <v>43805</v>
      </c>
      <c r="B67" s="62" t="s">
        <v>229</v>
      </c>
      <c r="C67" s="2" t="s">
        <v>15</v>
      </c>
      <c r="D67" s="2" t="s">
        <v>9</v>
      </c>
      <c r="E67" s="3"/>
      <c r="F67" s="3">
        <v>1284</v>
      </c>
      <c r="G67" s="143"/>
      <c r="H67" s="143"/>
      <c r="I67" s="43">
        <f t="shared" si="0"/>
        <v>9456354</v>
      </c>
      <c r="J67" s="20" t="s">
        <v>51</v>
      </c>
      <c r="K67" s="20" t="s">
        <v>44</v>
      </c>
      <c r="L67" s="2" t="s">
        <v>151</v>
      </c>
      <c r="M67" s="2" t="s">
        <v>361</v>
      </c>
      <c r="N67" s="16" t="s">
        <v>22</v>
      </c>
      <c r="O67" s="16" t="s">
        <v>18</v>
      </c>
    </row>
    <row r="68" spans="1:43" s="41" customFormat="1" ht="12.75" customHeight="1">
      <c r="A68" s="64">
        <v>43805</v>
      </c>
      <c r="B68" s="62" t="s">
        <v>232</v>
      </c>
      <c r="C68" s="2" t="s">
        <v>15</v>
      </c>
      <c r="D68" s="2" t="s">
        <v>9</v>
      </c>
      <c r="E68" s="3"/>
      <c r="F68" s="3">
        <v>6858</v>
      </c>
      <c r="G68" s="143"/>
      <c r="H68" s="143"/>
      <c r="I68" s="43">
        <f t="shared" si="0"/>
        <v>9449496</v>
      </c>
      <c r="J68" s="20" t="s">
        <v>51</v>
      </c>
      <c r="K68" s="20" t="s">
        <v>44</v>
      </c>
      <c r="L68" s="2" t="s">
        <v>151</v>
      </c>
      <c r="M68" s="2" t="s">
        <v>361</v>
      </c>
      <c r="N68" s="16" t="s">
        <v>22</v>
      </c>
      <c r="O68" s="16" t="s">
        <v>18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41" customFormat="1" ht="12.75" customHeight="1">
      <c r="A69" s="64">
        <v>43805</v>
      </c>
      <c r="B69" s="62" t="s">
        <v>231</v>
      </c>
      <c r="C69" s="2" t="s">
        <v>15</v>
      </c>
      <c r="D69" s="2" t="s">
        <v>9</v>
      </c>
      <c r="E69" s="3"/>
      <c r="F69" s="3">
        <v>1431</v>
      </c>
      <c r="G69" s="143"/>
      <c r="H69" s="143"/>
      <c r="I69" s="43">
        <f t="shared" si="0"/>
        <v>9448065</v>
      </c>
      <c r="J69" s="20" t="s">
        <v>51</v>
      </c>
      <c r="K69" s="20" t="s">
        <v>44</v>
      </c>
      <c r="L69" s="2" t="s">
        <v>151</v>
      </c>
      <c r="M69" s="2" t="s">
        <v>361</v>
      </c>
      <c r="N69" s="16" t="s">
        <v>22</v>
      </c>
      <c r="O69" s="16" t="s">
        <v>18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41" customFormat="1" ht="12.75" customHeight="1">
      <c r="A70" s="64">
        <v>43805</v>
      </c>
      <c r="B70" s="62" t="s">
        <v>213</v>
      </c>
      <c r="C70" s="2" t="s">
        <v>23</v>
      </c>
      <c r="D70" s="2" t="s">
        <v>9</v>
      </c>
      <c r="E70" s="3"/>
      <c r="F70" s="3">
        <v>25000</v>
      </c>
      <c r="G70" s="143"/>
      <c r="H70" s="143"/>
      <c r="I70" s="43">
        <f t="shared" si="0"/>
        <v>9423065</v>
      </c>
      <c r="J70" s="20" t="s">
        <v>51</v>
      </c>
      <c r="K70" s="20" t="s">
        <v>45</v>
      </c>
      <c r="L70" s="15" t="s">
        <v>397</v>
      </c>
      <c r="M70" s="15" t="s">
        <v>360</v>
      </c>
      <c r="N70" s="16" t="s">
        <v>22</v>
      </c>
      <c r="O70" s="16" t="s">
        <v>18</v>
      </c>
      <c r="P70" s="1" t="s">
        <v>392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41" customFormat="1" ht="12.75" customHeight="1">
      <c r="A71" s="64">
        <v>43805</v>
      </c>
      <c r="B71" s="62" t="s">
        <v>84</v>
      </c>
      <c r="C71" s="15" t="s">
        <v>17</v>
      </c>
      <c r="D71" s="2" t="s">
        <v>12</v>
      </c>
      <c r="E71" s="3"/>
      <c r="F71" s="3">
        <v>1000</v>
      </c>
      <c r="G71" s="143"/>
      <c r="H71" s="143"/>
      <c r="I71" s="43">
        <f t="shared" si="0"/>
        <v>9422065</v>
      </c>
      <c r="J71" s="20" t="s">
        <v>76</v>
      </c>
      <c r="K71" s="20" t="s">
        <v>8</v>
      </c>
      <c r="L71" s="2" t="s">
        <v>151</v>
      </c>
      <c r="M71" s="2" t="s">
        <v>361</v>
      </c>
      <c r="N71" s="16" t="s">
        <v>22</v>
      </c>
      <c r="O71" s="16" t="s">
        <v>18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"/>
    </row>
    <row r="72" spans="1:43" s="41" customFormat="1" ht="12.75" customHeight="1">
      <c r="A72" s="64">
        <v>43805</v>
      </c>
      <c r="B72" s="62" t="s">
        <v>293</v>
      </c>
      <c r="C72" s="2" t="s">
        <v>83</v>
      </c>
      <c r="D72" s="2" t="s">
        <v>12</v>
      </c>
      <c r="E72" s="43"/>
      <c r="F72" s="43">
        <v>5000</v>
      </c>
      <c r="G72" s="143"/>
      <c r="H72" s="143"/>
      <c r="I72" s="43">
        <f t="shared" si="0"/>
        <v>9417065</v>
      </c>
      <c r="J72" s="20" t="s">
        <v>75</v>
      </c>
      <c r="K72" s="53" t="s">
        <v>8</v>
      </c>
      <c r="L72" s="15" t="s">
        <v>151</v>
      </c>
      <c r="M72" s="15" t="s">
        <v>361</v>
      </c>
      <c r="N72" s="16" t="s">
        <v>22</v>
      </c>
      <c r="O72" s="16" t="s">
        <v>18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"/>
    </row>
    <row r="73" spans="1:43" s="41" customFormat="1" ht="12.75" customHeight="1">
      <c r="A73" s="64">
        <v>43805</v>
      </c>
      <c r="B73" s="62" t="s">
        <v>294</v>
      </c>
      <c r="C73" s="2" t="s">
        <v>83</v>
      </c>
      <c r="D73" s="2" t="s">
        <v>12</v>
      </c>
      <c r="E73" s="43"/>
      <c r="F73" s="43">
        <v>5000</v>
      </c>
      <c r="G73" s="143"/>
      <c r="H73" s="143"/>
      <c r="I73" s="43">
        <f t="shared" si="0"/>
        <v>9412065</v>
      </c>
      <c r="J73" s="20" t="s">
        <v>75</v>
      </c>
      <c r="K73" s="53" t="s">
        <v>8</v>
      </c>
      <c r="L73" s="15" t="s">
        <v>151</v>
      </c>
      <c r="M73" s="15" t="s">
        <v>361</v>
      </c>
      <c r="N73" s="16" t="s">
        <v>22</v>
      </c>
      <c r="O73" s="16" t="s">
        <v>18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"/>
    </row>
    <row r="74" spans="1:43" s="41" customFormat="1" ht="12.75" customHeight="1">
      <c r="A74" s="64">
        <v>43805</v>
      </c>
      <c r="B74" s="62" t="s">
        <v>296</v>
      </c>
      <c r="C74" s="2" t="s">
        <v>83</v>
      </c>
      <c r="D74" s="2" t="s">
        <v>12</v>
      </c>
      <c r="E74" s="43"/>
      <c r="F74" s="43">
        <v>2500</v>
      </c>
      <c r="G74" s="143"/>
      <c r="H74" s="143"/>
      <c r="I74" s="43">
        <f t="shared" si="0"/>
        <v>9409565</v>
      </c>
      <c r="J74" s="20" t="s">
        <v>75</v>
      </c>
      <c r="K74" s="53" t="s">
        <v>8</v>
      </c>
      <c r="L74" s="15" t="s">
        <v>151</v>
      </c>
      <c r="M74" s="15" t="s">
        <v>361</v>
      </c>
      <c r="N74" s="16" t="s">
        <v>22</v>
      </c>
      <c r="O74" s="16" t="s">
        <v>18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"/>
    </row>
    <row r="75" spans="1:43" s="41" customFormat="1" ht="12.75" customHeight="1">
      <c r="A75" s="64">
        <v>43805</v>
      </c>
      <c r="B75" s="62" t="s">
        <v>89</v>
      </c>
      <c r="C75" s="15" t="s">
        <v>5</v>
      </c>
      <c r="D75" s="15" t="s">
        <v>80</v>
      </c>
      <c r="E75" s="43"/>
      <c r="F75" s="43">
        <v>12000</v>
      </c>
      <c r="G75" s="143"/>
      <c r="H75" s="143"/>
      <c r="I75" s="43">
        <f t="shared" si="0"/>
        <v>9397565</v>
      </c>
      <c r="J75" s="20" t="s">
        <v>47</v>
      </c>
      <c r="K75" s="49" t="s">
        <v>8</v>
      </c>
      <c r="L75" s="15" t="s">
        <v>397</v>
      </c>
      <c r="M75" s="15" t="s">
        <v>360</v>
      </c>
      <c r="N75" s="16" t="s">
        <v>22</v>
      </c>
      <c r="O75" s="16" t="s">
        <v>18</v>
      </c>
      <c r="P75" s="16" t="s">
        <v>383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"/>
    </row>
    <row r="76" spans="1:43" s="41" customFormat="1" ht="12.75" customHeight="1">
      <c r="A76" s="64">
        <v>43805</v>
      </c>
      <c r="B76" s="62" t="s">
        <v>190</v>
      </c>
      <c r="C76" s="15" t="s">
        <v>191</v>
      </c>
      <c r="D76" s="15" t="s">
        <v>80</v>
      </c>
      <c r="E76" s="43"/>
      <c r="F76" s="43">
        <v>13000</v>
      </c>
      <c r="G76" s="143"/>
      <c r="H76" s="143"/>
      <c r="I76" s="43">
        <f t="shared" si="0"/>
        <v>9384565</v>
      </c>
      <c r="J76" s="20" t="s">
        <v>47</v>
      </c>
      <c r="K76" s="49" t="s">
        <v>8</v>
      </c>
      <c r="L76" s="15" t="s">
        <v>151</v>
      </c>
      <c r="M76" s="15" t="s">
        <v>361</v>
      </c>
      <c r="N76" s="16" t="s">
        <v>22</v>
      </c>
      <c r="O76" s="16" t="s">
        <v>18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"/>
    </row>
    <row r="77" spans="1:43" s="41" customFormat="1" ht="12.75" customHeight="1">
      <c r="A77" s="64">
        <v>43805</v>
      </c>
      <c r="B77" s="62" t="s">
        <v>263</v>
      </c>
      <c r="C77" s="15" t="s">
        <v>58</v>
      </c>
      <c r="D77" s="15" t="s">
        <v>80</v>
      </c>
      <c r="E77" s="43"/>
      <c r="F77" s="43">
        <v>30000</v>
      </c>
      <c r="G77" s="143"/>
      <c r="H77" s="143"/>
      <c r="I77" s="43">
        <f t="shared" ref="I77:I140" si="1">I76+E77-F77</f>
        <v>9354565</v>
      </c>
      <c r="J77" s="20" t="s">
        <v>47</v>
      </c>
      <c r="K77" s="49" t="s">
        <v>8</v>
      </c>
      <c r="L77" s="2" t="s">
        <v>397</v>
      </c>
      <c r="M77" s="15" t="s">
        <v>360</v>
      </c>
      <c r="N77" s="16" t="s">
        <v>22</v>
      </c>
      <c r="O77" s="16" t="s">
        <v>18</v>
      </c>
      <c r="P77" s="16" t="s">
        <v>394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"/>
    </row>
    <row r="78" spans="1:43" s="41" customFormat="1" ht="12.75" customHeight="1">
      <c r="A78" s="64">
        <v>43805</v>
      </c>
      <c r="B78" s="62" t="s">
        <v>264</v>
      </c>
      <c r="C78" s="15" t="s">
        <v>58</v>
      </c>
      <c r="D78" s="15" t="s">
        <v>80</v>
      </c>
      <c r="E78" s="43"/>
      <c r="F78" s="43">
        <v>45000</v>
      </c>
      <c r="G78" s="143"/>
      <c r="H78" s="143"/>
      <c r="I78" s="43">
        <f t="shared" si="1"/>
        <v>9309565</v>
      </c>
      <c r="J78" s="20" t="s">
        <v>47</v>
      </c>
      <c r="K78" s="49" t="s">
        <v>44</v>
      </c>
      <c r="L78" s="2" t="s">
        <v>397</v>
      </c>
      <c r="M78" s="15" t="s">
        <v>360</v>
      </c>
      <c r="N78" s="16" t="s">
        <v>22</v>
      </c>
      <c r="O78" s="16" t="s">
        <v>18</v>
      </c>
      <c r="P78" s="16" t="s">
        <v>394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"/>
    </row>
    <row r="79" spans="1:43" s="41" customFormat="1" ht="12.75" customHeight="1">
      <c r="A79" s="64">
        <v>43805</v>
      </c>
      <c r="B79" s="62" t="s">
        <v>84</v>
      </c>
      <c r="C79" s="15" t="s">
        <v>17</v>
      </c>
      <c r="D79" s="2" t="s">
        <v>12</v>
      </c>
      <c r="E79" s="18"/>
      <c r="F79" s="18">
        <v>1000</v>
      </c>
      <c r="G79" s="143"/>
      <c r="H79" s="143"/>
      <c r="I79" s="43">
        <f t="shared" si="1"/>
        <v>9308565</v>
      </c>
      <c r="J79" s="49" t="s">
        <v>52</v>
      </c>
      <c r="K79" s="49" t="s">
        <v>8</v>
      </c>
      <c r="L79" s="2" t="s">
        <v>151</v>
      </c>
      <c r="M79" s="2" t="s">
        <v>361</v>
      </c>
      <c r="N79" s="16" t="s">
        <v>22</v>
      </c>
      <c r="O79" s="16" t="s">
        <v>18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"/>
    </row>
    <row r="80" spans="1:43" s="41" customFormat="1" ht="12.75" customHeight="1">
      <c r="A80" s="64">
        <v>43805</v>
      </c>
      <c r="B80" s="62" t="s">
        <v>314</v>
      </c>
      <c r="C80" s="55" t="s">
        <v>61</v>
      </c>
      <c r="D80" s="2" t="s">
        <v>12</v>
      </c>
      <c r="E80" s="3"/>
      <c r="F80" s="3">
        <v>3500</v>
      </c>
      <c r="G80" s="143"/>
      <c r="H80" s="143"/>
      <c r="I80" s="43">
        <f t="shared" si="1"/>
        <v>9305065</v>
      </c>
      <c r="J80" s="20" t="s">
        <v>90</v>
      </c>
      <c r="K80" s="20" t="s">
        <v>8</v>
      </c>
      <c r="L80" s="15" t="s">
        <v>151</v>
      </c>
      <c r="M80" s="15" t="s">
        <v>361</v>
      </c>
      <c r="N80" s="16" t="s">
        <v>22</v>
      </c>
      <c r="O80" s="16" t="s">
        <v>18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"/>
    </row>
    <row r="81" spans="1:43" s="41" customFormat="1" ht="12.75" customHeight="1">
      <c r="A81" s="64">
        <v>43805</v>
      </c>
      <c r="B81" s="62" t="s">
        <v>315</v>
      </c>
      <c r="C81" s="55" t="s">
        <v>61</v>
      </c>
      <c r="D81" s="2" t="s">
        <v>12</v>
      </c>
      <c r="E81" s="3"/>
      <c r="F81" s="3">
        <v>4000</v>
      </c>
      <c r="G81" s="143"/>
      <c r="H81" s="143"/>
      <c r="I81" s="43">
        <f t="shared" si="1"/>
        <v>9301065</v>
      </c>
      <c r="J81" s="20" t="s">
        <v>90</v>
      </c>
      <c r="K81" s="20" t="s">
        <v>8</v>
      </c>
      <c r="L81" s="15" t="s">
        <v>151</v>
      </c>
      <c r="M81" s="15" t="s">
        <v>361</v>
      </c>
      <c r="N81" s="16" t="s">
        <v>22</v>
      </c>
      <c r="O81" s="16" t="s">
        <v>18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"/>
    </row>
    <row r="82" spans="1:43" s="41" customFormat="1" ht="12.75" customHeight="1">
      <c r="A82" s="64">
        <v>43805</v>
      </c>
      <c r="B82" s="62" t="s">
        <v>100</v>
      </c>
      <c r="C82" s="56" t="s">
        <v>43</v>
      </c>
      <c r="D82" s="2" t="s">
        <v>9</v>
      </c>
      <c r="E82" s="3"/>
      <c r="F82" s="3">
        <v>3484</v>
      </c>
      <c r="G82" s="143"/>
      <c r="H82" s="143"/>
      <c r="I82" s="43">
        <f t="shared" si="1"/>
        <v>9297581</v>
      </c>
      <c r="J82" s="20" t="s">
        <v>16</v>
      </c>
      <c r="K82" s="20" t="s">
        <v>144</v>
      </c>
      <c r="L82" s="16" t="s">
        <v>395</v>
      </c>
      <c r="M82" s="16" t="s">
        <v>360</v>
      </c>
      <c r="N82" s="16" t="s">
        <v>22</v>
      </c>
      <c r="O82" s="16" t="s">
        <v>18</v>
      </c>
      <c r="P82" s="41" t="s">
        <v>382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"/>
    </row>
    <row r="83" spans="1:43" s="40" customFormat="1" ht="12.75" customHeight="1">
      <c r="A83" s="64">
        <v>43805</v>
      </c>
      <c r="B83" s="62" t="s">
        <v>214</v>
      </c>
      <c r="C83" s="56" t="s">
        <v>23</v>
      </c>
      <c r="D83" s="2" t="s">
        <v>9</v>
      </c>
      <c r="E83" s="3"/>
      <c r="F83" s="3">
        <v>500000</v>
      </c>
      <c r="G83" s="143"/>
      <c r="H83" s="143"/>
      <c r="I83" s="43">
        <f t="shared" si="1"/>
        <v>8797581</v>
      </c>
      <c r="J83" s="20" t="s">
        <v>16</v>
      </c>
      <c r="K83" s="20" t="s">
        <v>119</v>
      </c>
      <c r="L83" s="16" t="s">
        <v>397</v>
      </c>
      <c r="M83" s="16" t="s">
        <v>360</v>
      </c>
      <c r="N83" s="16" t="s">
        <v>22</v>
      </c>
      <c r="O83" s="16" t="s">
        <v>18</v>
      </c>
      <c r="P83" s="16" t="s">
        <v>391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s="40" customFormat="1" ht="12.75" customHeight="1">
      <c r="A84" s="64">
        <v>43805</v>
      </c>
      <c r="B84" s="62" t="s">
        <v>130</v>
      </c>
      <c r="C84" s="15" t="s">
        <v>61</v>
      </c>
      <c r="D84" s="22" t="s">
        <v>12</v>
      </c>
      <c r="E84" s="43"/>
      <c r="F84" s="43">
        <v>2000</v>
      </c>
      <c r="G84" s="143"/>
      <c r="H84" s="143"/>
      <c r="I84" s="43">
        <f t="shared" si="1"/>
        <v>8795581</v>
      </c>
      <c r="J84" s="20" t="s">
        <v>40</v>
      </c>
      <c r="K84" s="49" t="s">
        <v>8</v>
      </c>
      <c r="L84" s="15" t="s">
        <v>151</v>
      </c>
      <c r="M84" s="15" t="s">
        <v>361</v>
      </c>
      <c r="N84" s="16" t="s">
        <v>22</v>
      </c>
      <c r="O84" s="16" t="s">
        <v>18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s="40" customFormat="1" ht="12.75" customHeight="1">
      <c r="A85" s="64">
        <v>43805</v>
      </c>
      <c r="B85" s="62" t="s">
        <v>131</v>
      </c>
      <c r="C85" s="15" t="s">
        <v>61</v>
      </c>
      <c r="D85" s="22" t="s">
        <v>12</v>
      </c>
      <c r="E85" s="43"/>
      <c r="F85" s="43">
        <v>2000</v>
      </c>
      <c r="G85" s="143"/>
      <c r="H85" s="143"/>
      <c r="I85" s="43">
        <f t="shared" si="1"/>
        <v>8793581</v>
      </c>
      <c r="J85" s="20" t="s">
        <v>40</v>
      </c>
      <c r="K85" s="49" t="s">
        <v>8</v>
      </c>
      <c r="L85" s="15" t="s">
        <v>151</v>
      </c>
      <c r="M85" s="15" t="s">
        <v>361</v>
      </c>
      <c r="N85" s="16" t="s">
        <v>22</v>
      </c>
      <c r="O85" s="16" t="s">
        <v>18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s="40" customFormat="1" ht="12.75" customHeight="1">
      <c r="A86" s="64">
        <v>43806</v>
      </c>
      <c r="B86" s="62" t="s">
        <v>295</v>
      </c>
      <c r="C86" s="2" t="s">
        <v>83</v>
      </c>
      <c r="D86" s="2" t="s">
        <v>12</v>
      </c>
      <c r="E86" s="43"/>
      <c r="F86" s="43">
        <v>5000</v>
      </c>
      <c r="G86" s="143"/>
      <c r="H86" s="143"/>
      <c r="I86" s="43">
        <f t="shared" si="1"/>
        <v>8788581</v>
      </c>
      <c r="J86" s="20" t="s">
        <v>75</v>
      </c>
      <c r="K86" s="53" t="s">
        <v>8</v>
      </c>
      <c r="L86" s="15" t="s">
        <v>151</v>
      </c>
      <c r="M86" s="15" t="s">
        <v>361</v>
      </c>
      <c r="N86" s="16" t="s">
        <v>22</v>
      </c>
      <c r="O86" s="16" t="s">
        <v>18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s="40" customFormat="1" ht="12.75" customHeight="1">
      <c r="A87" s="64">
        <v>43806</v>
      </c>
      <c r="B87" s="62" t="s">
        <v>331</v>
      </c>
      <c r="C87" s="15" t="s">
        <v>5</v>
      </c>
      <c r="D87" s="15" t="s">
        <v>12</v>
      </c>
      <c r="E87" s="18"/>
      <c r="F87" s="18">
        <v>5000</v>
      </c>
      <c r="G87" s="143"/>
      <c r="H87" s="143"/>
      <c r="I87" s="43">
        <f t="shared" si="1"/>
        <v>8783581</v>
      </c>
      <c r="J87" s="49" t="s">
        <v>52</v>
      </c>
      <c r="K87" s="49" t="s">
        <v>8</v>
      </c>
      <c r="L87" s="15" t="s">
        <v>151</v>
      </c>
      <c r="M87" s="15" t="s">
        <v>361</v>
      </c>
      <c r="N87" s="16" t="s">
        <v>22</v>
      </c>
      <c r="O87" s="16" t="s">
        <v>18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s="40" customFormat="1" ht="12.75" customHeight="1">
      <c r="A88" s="64">
        <v>43806</v>
      </c>
      <c r="B88" s="62" t="s">
        <v>316</v>
      </c>
      <c r="C88" s="55" t="s">
        <v>61</v>
      </c>
      <c r="D88" s="2" t="s">
        <v>12</v>
      </c>
      <c r="E88" s="3"/>
      <c r="F88" s="3">
        <v>8000</v>
      </c>
      <c r="G88" s="143"/>
      <c r="H88" s="143"/>
      <c r="I88" s="43">
        <f t="shared" si="1"/>
        <v>8775581</v>
      </c>
      <c r="J88" s="20" t="s">
        <v>90</v>
      </c>
      <c r="K88" s="20" t="s">
        <v>8</v>
      </c>
      <c r="L88" s="15" t="s">
        <v>151</v>
      </c>
      <c r="M88" s="15" t="s">
        <v>361</v>
      </c>
      <c r="N88" s="16" t="s">
        <v>22</v>
      </c>
      <c r="O88" s="16" t="s">
        <v>18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1:43" s="40" customFormat="1" ht="12.75" customHeight="1">
      <c r="A89" s="64">
        <v>43806</v>
      </c>
      <c r="B89" s="62" t="s">
        <v>221</v>
      </c>
      <c r="C89" s="55" t="s">
        <v>20</v>
      </c>
      <c r="D89" s="2" t="s">
        <v>9</v>
      </c>
      <c r="E89" s="3"/>
      <c r="F89" s="3">
        <v>2000</v>
      </c>
      <c r="G89" s="143"/>
      <c r="H89" s="143"/>
      <c r="I89" s="43">
        <f t="shared" si="1"/>
        <v>8773581</v>
      </c>
      <c r="J89" s="20" t="s">
        <v>90</v>
      </c>
      <c r="K89" s="20" t="s">
        <v>8</v>
      </c>
      <c r="L89" s="2" t="s">
        <v>151</v>
      </c>
      <c r="M89" s="2" t="s">
        <v>361</v>
      </c>
      <c r="N89" s="16" t="s">
        <v>22</v>
      </c>
      <c r="O89" s="16" t="s">
        <v>18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s="24" customFormat="1" ht="12.75" customHeight="1">
      <c r="A90" s="64">
        <v>43807</v>
      </c>
      <c r="B90" s="62" t="s">
        <v>254</v>
      </c>
      <c r="C90" s="15" t="s">
        <v>58</v>
      </c>
      <c r="D90" s="2" t="s">
        <v>12</v>
      </c>
      <c r="E90" s="43"/>
      <c r="F90" s="43">
        <v>60000</v>
      </c>
      <c r="G90" s="143"/>
      <c r="H90" s="143"/>
      <c r="I90" s="43">
        <f t="shared" si="1"/>
        <v>8713581</v>
      </c>
      <c r="J90" s="20" t="s">
        <v>75</v>
      </c>
      <c r="K90" s="53" t="s">
        <v>126</v>
      </c>
      <c r="L90" s="2" t="s">
        <v>151</v>
      </c>
      <c r="M90" s="15" t="s">
        <v>360</v>
      </c>
      <c r="N90" s="16" t="s">
        <v>22</v>
      </c>
      <c r="O90" s="16" t="s">
        <v>18</v>
      </c>
      <c r="P90" s="16" t="s">
        <v>394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s="40" customFormat="1" ht="12.75" customHeight="1">
      <c r="A91" s="64">
        <v>43807</v>
      </c>
      <c r="B91" s="62" t="s">
        <v>350</v>
      </c>
      <c r="C91" s="15" t="s">
        <v>5</v>
      </c>
      <c r="D91" s="2" t="s">
        <v>12</v>
      </c>
      <c r="E91" s="43"/>
      <c r="F91" s="43">
        <v>5000</v>
      </c>
      <c r="G91" s="143"/>
      <c r="H91" s="143"/>
      <c r="I91" s="43">
        <f t="shared" si="1"/>
        <v>8708581</v>
      </c>
      <c r="J91" s="20" t="s">
        <v>75</v>
      </c>
      <c r="K91" s="53" t="s">
        <v>8</v>
      </c>
      <c r="L91" s="15" t="s">
        <v>151</v>
      </c>
      <c r="M91" s="15" t="s">
        <v>360</v>
      </c>
      <c r="N91" s="16" t="s">
        <v>22</v>
      </c>
      <c r="O91" s="16" t="s">
        <v>18</v>
      </c>
      <c r="P91" s="16" t="s">
        <v>383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s="40" customFormat="1" ht="12.75" customHeight="1">
      <c r="A92" s="64">
        <v>43807</v>
      </c>
      <c r="B92" s="62" t="s">
        <v>351</v>
      </c>
      <c r="C92" s="15" t="s">
        <v>5</v>
      </c>
      <c r="D92" s="2" t="s">
        <v>12</v>
      </c>
      <c r="E92" s="43"/>
      <c r="F92" s="43">
        <v>4000</v>
      </c>
      <c r="G92" s="143"/>
      <c r="H92" s="143"/>
      <c r="I92" s="43">
        <f t="shared" si="1"/>
        <v>8704581</v>
      </c>
      <c r="J92" s="20" t="s">
        <v>75</v>
      </c>
      <c r="K92" s="53" t="s">
        <v>8</v>
      </c>
      <c r="L92" s="15" t="s">
        <v>151</v>
      </c>
      <c r="M92" s="15" t="s">
        <v>360</v>
      </c>
      <c r="N92" s="16" t="s">
        <v>22</v>
      </c>
      <c r="O92" s="16" t="s">
        <v>18</v>
      </c>
      <c r="P92" s="16" t="s">
        <v>383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s="40" customFormat="1" ht="12.75" customHeight="1">
      <c r="A93" s="64">
        <v>43807</v>
      </c>
      <c r="B93" s="62" t="s">
        <v>297</v>
      </c>
      <c r="C93" s="2" t="s">
        <v>83</v>
      </c>
      <c r="D93" s="2" t="s">
        <v>12</v>
      </c>
      <c r="E93" s="43"/>
      <c r="F93" s="43">
        <v>7500</v>
      </c>
      <c r="G93" s="143"/>
      <c r="H93" s="143"/>
      <c r="I93" s="43">
        <f t="shared" si="1"/>
        <v>8697081</v>
      </c>
      <c r="J93" s="20" t="s">
        <v>75</v>
      </c>
      <c r="K93" s="53" t="s">
        <v>8</v>
      </c>
      <c r="L93" s="15" t="s">
        <v>151</v>
      </c>
      <c r="M93" s="15" t="s">
        <v>361</v>
      </c>
      <c r="N93" s="16" t="s">
        <v>22</v>
      </c>
      <c r="O93" s="16" t="s">
        <v>18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s="40" customFormat="1" ht="12.75" customHeight="1">
      <c r="A94" s="64">
        <v>43807</v>
      </c>
      <c r="B94" s="62" t="s">
        <v>358</v>
      </c>
      <c r="C94" s="15" t="s">
        <v>5</v>
      </c>
      <c r="D94" s="15" t="s">
        <v>12</v>
      </c>
      <c r="E94" s="18"/>
      <c r="F94" s="18">
        <v>3000</v>
      </c>
      <c r="G94" s="143"/>
      <c r="H94" s="143"/>
      <c r="I94" s="43">
        <f t="shared" si="1"/>
        <v>8694081</v>
      </c>
      <c r="J94" s="49" t="s">
        <v>52</v>
      </c>
      <c r="K94" s="49" t="s">
        <v>8</v>
      </c>
      <c r="L94" s="15" t="s">
        <v>151</v>
      </c>
      <c r="M94" s="16" t="s">
        <v>361</v>
      </c>
      <c r="N94" s="16" t="s">
        <v>22</v>
      </c>
      <c r="O94" s="16" t="s">
        <v>18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s="40" customFormat="1">
      <c r="A95" s="64">
        <v>43807</v>
      </c>
      <c r="B95" s="62" t="s">
        <v>265</v>
      </c>
      <c r="C95" s="15" t="s">
        <v>58</v>
      </c>
      <c r="D95" s="15" t="s">
        <v>12</v>
      </c>
      <c r="E95" s="18"/>
      <c r="F95" s="18">
        <v>15000</v>
      </c>
      <c r="G95" s="143"/>
      <c r="H95" s="143"/>
      <c r="I95" s="43">
        <f t="shared" si="1"/>
        <v>8679081</v>
      </c>
      <c r="J95" s="49" t="s">
        <v>52</v>
      </c>
      <c r="K95" s="49" t="s">
        <v>44</v>
      </c>
      <c r="L95" s="2" t="s">
        <v>151</v>
      </c>
      <c r="M95" s="2" t="s">
        <v>361</v>
      </c>
      <c r="N95" s="16" t="s">
        <v>22</v>
      </c>
      <c r="O95" s="16" t="s">
        <v>18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1:43" s="40" customFormat="1" ht="12.75" customHeight="1">
      <c r="A96" s="64">
        <v>43807</v>
      </c>
      <c r="B96" s="62" t="s">
        <v>221</v>
      </c>
      <c r="C96" s="55" t="s">
        <v>20</v>
      </c>
      <c r="D96" s="2" t="s">
        <v>9</v>
      </c>
      <c r="E96" s="3"/>
      <c r="F96" s="3">
        <v>5000</v>
      </c>
      <c r="G96" s="143"/>
      <c r="H96" s="143"/>
      <c r="I96" s="43">
        <f t="shared" si="1"/>
        <v>8674081</v>
      </c>
      <c r="J96" s="20" t="s">
        <v>90</v>
      </c>
      <c r="K96" s="20" t="s">
        <v>8</v>
      </c>
      <c r="L96" s="2" t="s">
        <v>151</v>
      </c>
      <c r="M96" s="2" t="s">
        <v>361</v>
      </c>
      <c r="N96" s="16" t="s">
        <v>22</v>
      </c>
      <c r="O96" s="16" t="s">
        <v>18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1:43" s="40" customFormat="1" ht="12.75" customHeight="1">
      <c r="A97" s="64">
        <v>43807</v>
      </c>
      <c r="B97" s="62" t="s">
        <v>317</v>
      </c>
      <c r="C97" s="55" t="s">
        <v>61</v>
      </c>
      <c r="D97" s="2" t="s">
        <v>12</v>
      </c>
      <c r="E97" s="3"/>
      <c r="F97" s="3">
        <v>6000</v>
      </c>
      <c r="G97" s="143"/>
      <c r="H97" s="143"/>
      <c r="I97" s="43">
        <f t="shared" si="1"/>
        <v>8668081</v>
      </c>
      <c r="J97" s="20" t="s">
        <v>90</v>
      </c>
      <c r="K97" s="20" t="s">
        <v>8</v>
      </c>
      <c r="L97" s="15" t="s">
        <v>151</v>
      </c>
      <c r="M97" s="15" t="s">
        <v>361</v>
      </c>
      <c r="N97" s="16" t="s">
        <v>22</v>
      </c>
      <c r="O97" s="16" t="s">
        <v>18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1:43" s="40" customFormat="1" ht="12.75" customHeight="1">
      <c r="A98" s="64">
        <v>43807</v>
      </c>
      <c r="B98" s="62" t="s">
        <v>129</v>
      </c>
      <c r="C98" s="15" t="s">
        <v>61</v>
      </c>
      <c r="D98" s="22" t="s">
        <v>12</v>
      </c>
      <c r="E98" s="43"/>
      <c r="F98" s="43">
        <v>2500</v>
      </c>
      <c r="G98" s="143"/>
      <c r="H98" s="143"/>
      <c r="I98" s="43">
        <f t="shared" si="1"/>
        <v>8665581</v>
      </c>
      <c r="J98" s="20" t="s">
        <v>40</v>
      </c>
      <c r="K98" s="49" t="s">
        <v>8</v>
      </c>
      <c r="L98" s="15" t="s">
        <v>151</v>
      </c>
      <c r="M98" s="15" t="s">
        <v>361</v>
      </c>
      <c r="N98" s="16" t="s">
        <v>22</v>
      </c>
      <c r="O98" s="16" t="s">
        <v>18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1:43" s="40" customFormat="1" ht="12.75" customHeight="1">
      <c r="A99" s="64">
        <v>43808</v>
      </c>
      <c r="B99" s="62" t="s">
        <v>156</v>
      </c>
      <c r="C99" s="2" t="s">
        <v>42</v>
      </c>
      <c r="D99" s="2" t="s">
        <v>9</v>
      </c>
      <c r="E99" s="3"/>
      <c r="F99" s="3">
        <v>1200</v>
      </c>
      <c r="G99" s="143"/>
      <c r="H99" s="143"/>
      <c r="I99" s="43">
        <f t="shared" si="1"/>
        <v>8664381</v>
      </c>
      <c r="J99" s="49" t="s">
        <v>39</v>
      </c>
      <c r="K99" s="20" t="s">
        <v>8</v>
      </c>
      <c r="L99" s="2" t="s">
        <v>397</v>
      </c>
      <c r="M99" s="16" t="s">
        <v>361</v>
      </c>
      <c r="N99" s="16" t="s">
        <v>22</v>
      </c>
      <c r="O99" s="16" t="s">
        <v>18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1:43" s="40" customFormat="1" ht="12.75" customHeight="1">
      <c r="A100" s="64">
        <v>43808</v>
      </c>
      <c r="B100" s="62" t="s">
        <v>84</v>
      </c>
      <c r="C100" s="15" t="s">
        <v>17</v>
      </c>
      <c r="D100" s="2" t="s">
        <v>12</v>
      </c>
      <c r="E100" s="3"/>
      <c r="F100" s="3">
        <v>1000</v>
      </c>
      <c r="G100" s="143"/>
      <c r="H100" s="143"/>
      <c r="I100" s="43">
        <f t="shared" si="1"/>
        <v>8663381</v>
      </c>
      <c r="J100" s="20" t="s">
        <v>76</v>
      </c>
      <c r="K100" s="20" t="s">
        <v>8</v>
      </c>
      <c r="L100" s="2" t="s">
        <v>151</v>
      </c>
      <c r="M100" s="2" t="s">
        <v>361</v>
      </c>
      <c r="N100" s="16" t="s">
        <v>22</v>
      </c>
      <c r="O100" s="16" t="s">
        <v>18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1:43" s="40" customFormat="1" ht="12.75" customHeight="1">
      <c r="A101" s="64">
        <v>43808</v>
      </c>
      <c r="B101" s="62" t="s">
        <v>325</v>
      </c>
      <c r="C101" s="15" t="s">
        <v>5</v>
      </c>
      <c r="D101" s="2" t="s">
        <v>12</v>
      </c>
      <c r="E101" s="43"/>
      <c r="F101" s="43">
        <v>15000</v>
      </c>
      <c r="G101" s="143"/>
      <c r="H101" s="143"/>
      <c r="I101" s="43">
        <f t="shared" si="1"/>
        <v>8648381</v>
      </c>
      <c r="J101" s="20" t="s">
        <v>75</v>
      </c>
      <c r="K101" s="53" t="s">
        <v>44</v>
      </c>
      <c r="L101" s="15" t="s">
        <v>151</v>
      </c>
      <c r="M101" s="15" t="s">
        <v>360</v>
      </c>
      <c r="N101" s="16" t="s">
        <v>22</v>
      </c>
      <c r="O101" s="16" t="s">
        <v>18</v>
      </c>
      <c r="P101" s="16" t="s">
        <v>383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1:43" s="40" customFormat="1" ht="12.75" customHeight="1">
      <c r="A102" s="64">
        <v>43808</v>
      </c>
      <c r="B102" s="62" t="s">
        <v>298</v>
      </c>
      <c r="C102" s="2" t="s">
        <v>83</v>
      </c>
      <c r="D102" s="2" t="s">
        <v>12</v>
      </c>
      <c r="E102" s="43"/>
      <c r="F102" s="43">
        <v>4500</v>
      </c>
      <c r="G102" s="143"/>
      <c r="H102" s="143"/>
      <c r="I102" s="43">
        <f t="shared" si="1"/>
        <v>8643881</v>
      </c>
      <c r="J102" s="20" t="s">
        <v>75</v>
      </c>
      <c r="K102" s="53" t="s">
        <v>8</v>
      </c>
      <c r="L102" s="15" t="s">
        <v>151</v>
      </c>
      <c r="M102" s="15" t="s">
        <v>361</v>
      </c>
      <c r="N102" s="16" t="s">
        <v>22</v>
      </c>
      <c r="O102" s="16" t="s">
        <v>18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1:43" s="40" customFormat="1" ht="12.75" customHeight="1">
      <c r="A103" s="64">
        <v>43808</v>
      </c>
      <c r="B103" s="62" t="s">
        <v>299</v>
      </c>
      <c r="C103" s="2" t="s">
        <v>83</v>
      </c>
      <c r="D103" s="2" t="s">
        <v>12</v>
      </c>
      <c r="E103" s="43"/>
      <c r="F103" s="43">
        <v>4500</v>
      </c>
      <c r="G103" s="143"/>
      <c r="H103" s="143"/>
      <c r="I103" s="43">
        <f t="shared" si="1"/>
        <v>8639381</v>
      </c>
      <c r="J103" s="20" t="s">
        <v>75</v>
      </c>
      <c r="K103" s="53" t="s">
        <v>8</v>
      </c>
      <c r="L103" s="15" t="s">
        <v>151</v>
      </c>
      <c r="M103" s="15" t="s">
        <v>361</v>
      </c>
      <c r="N103" s="16" t="s">
        <v>22</v>
      </c>
      <c r="O103" s="16" t="s">
        <v>18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1:43" s="40" customFormat="1" ht="12.75" customHeight="1">
      <c r="A104" s="64">
        <v>43808</v>
      </c>
      <c r="B104" s="62" t="s">
        <v>352</v>
      </c>
      <c r="C104" s="15" t="s">
        <v>5</v>
      </c>
      <c r="D104" s="15" t="s">
        <v>12</v>
      </c>
      <c r="E104" s="18"/>
      <c r="F104" s="18">
        <v>6000</v>
      </c>
      <c r="G104" s="143"/>
      <c r="H104" s="143"/>
      <c r="I104" s="43">
        <f t="shared" si="1"/>
        <v>8633381</v>
      </c>
      <c r="J104" s="49" t="s">
        <v>52</v>
      </c>
      <c r="K104" s="49" t="s">
        <v>8</v>
      </c>
      <c r="L104" s="15" t="s">
        <v>151</v>
      </c>
      <c r="M104" s="16" t="s">
        <v>361</v>
      </c>
      <c r="N104" s="16" t="s">
        <v>22</v>
      </c>
      <c r="O104" s="16" t="s">
        <v>18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1:43" s="40" customFormat="1" ht="12.75" customHeight="1">
      <c r="A105" s="64">
        <v>43808</v>
      </c>
      <c r="B105" s="62" t="s">
        <v>222</v>
      </c>
      <c r="C105" s="55" t="s">
        <v>20</v>
      </c>
      <c r="D105" s="2" t="s">
        <v>9</v>
      </c>
      <c r="E105" s="3"/>
      <c r="F105" s="3">
        <v>7000</v>
      </c>
      <c r="G105" s="143"/>
      <c r="H105" s="143"/>
      <c r="I105" s="43">
        <f t="shared" si="1"/>
        <v>8626381</v>
      </c>
      <c r="J105" s="20" t="s">
        <v>90</v>
      </c>
      <c r="K105" s="20" t="s">
        <v>8</v>
      </c>
      <c r="L105" s="2" t="s">
        <v>151</v>
      </c>
      <c r="M105" s="2" t="s">
        <v>361</v>
      </c>
      <c r="N105" s="16" t="s">
        <v>22</v>
      </c>
      <c r="O105" s="16" t="s">
        <v>18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1:43" s="40" customFormat="1" ht="12.75" customHeight="1">
      <c r="A106" s="64">
        <v>43808</v>
      </c>
      <c r="B106" s="62" t="s">
        <v>335</v>
      </c>
      <c r="C106" s="55" t="s">
        <v>5</v>
      </c>
      <c r="D106" s="2" t="s">
        <v>12</v>
      </c>
      <c r="E106" s="3"/>
      <c r="F106" s="3">
        <v>7000</v>
      </c>
      <c r="G106" s="143"/>
      <c r="H106" s="143"/>
      <c r="I106" s="43">
        <f t="shared" si="1"/>
        <v>8619381</v>
      </c>
      <c r="J106" s="20" t="s">
        <v>90</v>
      </c>
      <c r="K106" s="20" t="s">
        <v>44</v>
      </c>
      <c r="L106" s="15" t="s">
        <v>151</v>
      </c>
      <c r="M106" s="15" t="s">
        <v>361</v>
      </c>
      <c r="N106" s="16" t="s">
        <v>22</v>
      </c>
      <c r="O106" s="16" t="s">
        <v>18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1:43" s="40" customFormat="1" ht="12.75" customHeight="1">
      <c r="A107" s="64">
        <v>43808</v>
      </c>
      <c r="B107" s="62" t="s">
        <v>132</v>
      </c>
      <c r="C107" s="15" t="s">
        <v>61</v>
      </c>
      <c r="D107" s="22" t="s">
        <v>12</v>
      </c>
      <c r="E107" s="43"/>
      <c r="F107" s="43">
        <v>3000</v>
      </c>
      <c r="G107" s="143"/>
      <c r="H107" s="143"/>
      <c r="I107" s="43">
        <f t="shared" si="1"/>
        <v>8616381</v>
      </c>
      <c r="J107" s="20" t="s">
        <v>40</v>
      </c>
      <c r="K107" s="49" t="s">
        <v>8</v>
      </c>
      <c r="L107" s="15" t="s">
        <v>151</v>
      </c>
      <c r="M107" s="15" t="s">
        <v>361</v>
      </c>
      <c r="N107" s="16" t="s">
        <v>22</v>
      </c>
      <c r="O107" s="16" t="s">
        <v>18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1:43" s="40" customFormat="1">
      <c r="A108" s="64">
        <v>43808</v>
      </c>
      <c r="B108" s="62" t="s">
        <v>337</v>
      </c>
      <c r="C108" s="15" t="s">
        <v>5</v>
      </c>
      <c r="D108" s="22" t="s">
        <v>12</v>
      </c>
      <c r="E108" s="43"/>
      <c r="F108" s="43">
        <v>7000</v>
      </c>
      <c r="G108" s="143"/>
      <c r="H108" s="143"/>
      <c r="I108" s="43">
        <f t="shared" si="1"/>
        <v>8609381</v>
      </c>
      <c r="J108" s="20" t="s">
        <v>40</v>
      </c>
      <c r="K108" s="49" t="s">
        <v>45</v>
      </c>
      <c r="L108" s="15" t="s">
        <v>151</v>
      </c>
      <c r="M108" s="15" t="s">
        <v>360</v>
      </c>
      <c r="N108" s="16" t="s">
        <v>22</v>
      </c>
      <c r="O108" s="16" t="s">
        <v>18</v>
      </c>
      <c r="P108" s="16" t="s">
        <v>383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1:43" s="40" customFormat="1" ht="12.75" customHeight="1">
      <c r="A109" s="64">
        <v>43809</v>
      </c>
      <c r="B109" s="62" t="s">
        <v>275</v>
      </c>
      <c r="C109" s="55" t="s">
        <v>133</v>
      </c>
      <c r="D109" s="2" t="s">
        <v>12</v>
      </c>
      <c r="E109" s="3"/>
      <c r="F109" s="3">
        <v>15000</v>
      </c>
      <c r="G109" s="143"/>
      <c r="H109" s="143"/>
      <c r="I109" s="43">
        <f t="shared" si="1"/>
        <v>8594381</v>
      </c>
      <c r="J109" s="20" t="s">
        <v>90</v>
      </c>
      <c r="K109" s="20" t="s">
        <v>44</v>
      </c>
      <c r="L109" s="2" t="s">
        <v>151</v>
      </c>
      <c r="M109" s="2" t="s">
        <v>361</v>
      </c>
      <c r="N109" s="16" t="s">
        <v>22</v>
      </c>
      <c r="O109" s="16" t="s">
        <v>18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1:43" s="40" customFormat="1" ht="12.75" customHeight="1">
      <c r="A110" s="64">
        <v>43809</v>
      </c>
      <c r="B110" s="62" t="s">
        <v>197</v>
      </c>
      <c r="C110" s="2" t="s">
        <v>42</v>
      </c>
      <c r="D110" s="2" t="s">
        <v>9</v>
      </c>
      <c r="E110" s="3"/>
      <c r="F110" s="3">
        <v>24000</v>
      </c>
      <c r="G110" s="143"/>
      <c r="H110" s="143"/>
      <c r="I110" s="43">
        <f t="shared" si="1"/>
        <v>8570381</v>
      </c>
      <c r="J110" s="20" t="s">
        <v>51</v>
      </c>
      <c r="K110" s="20" t="s">
        <v>44</v>
      </c>
      <c r="L110" s="2" t="s">
        <v>397</v>
      </c>
      <c r="M110" s="2" t="s">
        <v>360</v>
      </c>
      <c r="N110" s="16" t="s">
        <v>22</v>
      </c>
      <c r="O110" s="16" t="s">
        <v>18</v>
      </c>
      <c r="P110" s="1" t="s">
        <v>385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6"/>
    </row>
    <row r="111" spans="1:43" s="40" customFormat="1" ht="12.75" customHeight="1">
      <c r="A111" s="64">
        <v>43809</v>
      </c>
      <c r="B111" s="62" t="s">
        <v>198</v>
      </c>
      <c r="C111" s="2" t="s">
        <v>42</v>
      </c>
      <c r="D111" s="2" t="s">
        <v>9</v>
      </c>
      <c r="E111" s="3"/>
      <c r="F111" s="3">
        <v>500</v>
      </c>
      <c r="G111" s="143"/>
      <c r="H111" s="143"/>
      <c r="I111" s="43">
        <f t="shared" si="1"/>
        <v>8569881</v>
      </c>
      <c r="J111" s="20" t="s">
        <v>51</v>
      </c>
      <c r="K111" s="20" t="s">
        <v>44</v>
      </c>
      <c r="L111" s="2" t="s">
        <v>397</v>
      </c>
      <c r="M111" s="2" t="s">
        <v>360</v>
      </c>
      <c r="N111" s="16" t="s">
        <v>22</v>
      </c>
      <c r="O111" s="16" t="s">
        <v>18</v>
      </c>
      <c r="P111" s="1" t="s">
        <v>385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6"/>
    </row>
    <row r="112" spans="1:43" s="40" customFormat="1" ht="12.75" customHeight="1">
      <c r="A112" s="64">
        <v>43809</v>
      </c>
      <c r="B112" s="62" t="s">
        <v>84</v>
      </c>
      <c r="C112" s="15" t="s">
        <v>17</v>
      </c>
      <c r="D112" s="2" t="s">
        <v>12</v>
      </c>
      <c r="E112" s="3"/>
      <c r="F112" s="3">
        <v>1000</v>
      </c>
      <c r="G112" s="143"/>
      <c r="H112" s="143"/>
      <c r="I112" s="43">
        <f t="shared" si="1"/>
        <v>8568881</v>
      </c>
      <c r="J112" s="20" t="s">
        <v>76</v>
      </c>
      <c r="K112" s="20" t="s">
        <v>8</v>
      </c>
      <c r="L112" s="2" t="s">
        <v>151</v>
      </c>
      <c r="M112" s="2" t="s">
        <v>361</v>
      </c>
      <c r="N112" s="16" t="s">
        <v>22</v>
      </c>
      <c r="O112" s="16" t="s">
        <v>18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1:43" s="40" customFormat="1" ht="12.75" customHeight="1">
      <c r="A113" s="64">
        <v>43809</v>
      </c>
      <c r="B113" s="62" t="s">
        <v>255</v>
      </c>
      <c r="C113" s="15" t="s">
        <v>58</v>
      </c>
      <c r="D113" s="2" t="s">
        <v>12</v>
      </c>
      <c r="E113" s="43"/>
      <c r="F113" s="43">
        <v>30000</v>
      </c>
      <c r="G113" s="143"/>
      <c r="H113" s="143"/>
      <c r="I113" s="43">
        <f t="shared" si="1"/>
        <v>8538881</v>
      </c>
      <c r="J113" s="20" t="s">
        <v>75</v>
      </c>
      <c r="K113" s="53" t="s">
        <v>127</v>
      </c>
      <c r="L113" s="2" t="s">
        <v>151</v>
      </c>
      <c r="M113" s="15" t="s">
        <v>360</v>
      </c>
      <c r="N113" s="16" t="s">
        <v>22</v>
      </c>
      <c r="O113" s="16" t="s">
        <v>18</v>
      </c>
      <c r="P113" s="16" t="s">
        <v>394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1:43" s="40" customFormat="1" ht="12.75" customHeight="1">
      <c r="A114" s="64">
        <v>43809</v>
      </c>
      <c r="B114" s="62" t="s">
        <v>256</v>
      </c>
      <c r="C114" s="15" t="s">
        <v>58</v>
      </c>
      <c r="D114" s="2" t="s">
        <v>12</v>
      </c>
      <c r="E114" s="43"/>
      <c r="F114" s="43">
        <v>60000</v>
      </c>
      <c r="G114" s="143"/>
      <c r="H114" s="143"/>
      <c r="I114" s="43">
        <f t="shared" si="1"/>
        <v>8478881</v>
      </c>
      <c r="J114" s="20" t="s">
        <v>75</v>
      </c>
      <c r="K114" s="53" t="s">
        <v>8</v>
      </c>
      <c r="L114" s="2" t="s">
        <v>151</v>
      </c>
      <c r="M114" s="15" t="s">
        <v>360</v>
      </c>
      <c r="N114" s="16" t="s">
        <v>22</v>
      </c>
      <c r="O114" s="16" t="s">
        <v>18</v>
      </c>
      <c r="P114" s="16" t="s">
        <v>394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1:43" s="40" customFormat="1" ht="12.75" customHeight="1">
      <c r="A115" s="64">
        <v>43809</v>
      </c>
      <c r="B115" s="62" t="s">
        <v>308</v>
      </c>
      <c r="C115" s="15" t="s">
        <v>61</v>
      </c>
      <c r="D115" s="15" t="s">
        <v>12</v>
      </c>
      <c r="E115" s="18"/>
      <c r="F115" s="18">
        <v>3500</v>
      </c>
      <c r="G115" s="143"/>
      <c r="H115" s="143"/>
      <c r="I115" s="43">
        <f t="shared" si="1"/>
        <v>8475381</v>
      </c>
      <c r="J115" s="49" t="s">
        <v>52</v>
      </c>
      <c r="K115" s="49" t="s">
        <v>8</v>
      </c>
      <c r="L115" s="15" t="s">
        <v>151</v>
      </c>
      <c r="M115" s="15" t="s">
        <v>361</v>
      </c>
      <c r="N115" s="16" t="s">
        <v>22</v>
      </c>
      <c r="O115" s="16" t="s">
        <v>18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1:43" s="40" customFormat="1" ht="12.75" customHeight="1">
      <c r="A116" s="64">
        <v>43809</v>
      </c>
      <c r="B116" s="62" t="s">
        <v>309</v>
      </c>
      <c r="C116" s="15" t="s">
        <v>61</v>
      </c>
      <c r="D116" s="15" t="s">
        <v>12</v>
      </c>
      <c r="E116" s="18"/>
      <c r="F116" s="18">
        <v>2000</v>
      </c>
      <c r="G116" s="143"/>
      <c r="H116" s="143"/>
      <c r="I116" s="43">
        <f t="shared" si="1"/>
        <v>8473381</v>
      </c>
      <c r="J116" s="49" t="s">
        <v>52</v>
      </c>
      <c r="K116" s="49" t="s">
        <v>8</v>
      </c>
      <c r="L116" s="15" t="s">
        <v>151</v>
      </c>
      <c r="M116" s="15" t="s">
        <v>361</v>
      </c>
      <c r="N116" s="16" t="s">
        <v>22</v>
      </c>
      <c r="O116" s="16" t="s">
        <v>18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1:43" s="40" customFormat="1" ht="12.75" customHeight="1">
      <c r="A117" s="64">
        <v>43809</v>
      </c>
      <c r="B117" s="62" t="s">
        <v>273</v>
      </c>
      <c r="C117" s="55" t="s">
        <v>133</v>
      </c>
      <c r="D117" s="2" t="s">
        <v>12</v>
      </c>
      <c r="E117" s="3"/>
      <c r="F117" s="3">
        <v>60000</v>
      </c>
      <c r="G117" s="143"/>
      <c r="H117" s="143"/>
      <c r="I117" s="43">
        <f t="shared" si="1"/>
        <v>8413381</v>
      </c>
      <c r="J117" s="20" t="s">
        <v>90</v>
      </c>
      <c r="K117" s="20" t="s">
        <v>8</v>
      </c>
      <c r="L117" s="2" t="s">
        <v>151</v>
      </c>
      <c r="M117" s="2" t="s">
        <v>361</v>
      </c>
      <c r="N117" s="16" t="s">
        <v>22</v>
      </c>
      <c r="O117" s="16" t="s">
        <v>18</v>
      </c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1:43" s="40" customFormat="1" ht="12.75" customHeight="1">
      <c r="A118" s="64">
        <v>43809</v>
      </c>
      <c r="B118" s="62" t="s">
        <v>274</v>
      </c>
      <c r="C118" s="55" t="s">
        <v>133</v>
      </c>
      <c r="D118" s="2" t="s">
        <v>12</v>
      </c>
      <c r="E118" s="3"/>
      <c r="F118" s="3">
        <v>90000</v>
      </c>
      <c r="G118" s="143"/>
      <c r="H118" s="143"/>
      <c r="I118" s="43">
        <f t="shared" si="1"/>
        <v>8323381</v>
      </c>
      <c r="J118" s="20" t="s">
        <v>90</v>
      </c>
      <c r="K118" s="20" t="s">
        <v>44</v>
      </c>
      <c r="L118" s="2" t="s">
        <v>151</v>
      </c>
      <c r="M118" s="2" t="s">
        <v>361</v>
      </c>
      <c r="N118" s="16" t="s">
        <v>22</v>
      </c>
      <c r="O118" s="16" t="s">
        <v>18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1:43" s="16" customFormat="1" ht="10.5" customHeight="1">
      <c r="A119" s="64">
        <v>43809</v>
      </c>
      <c r="B119" s="62" t="s">
        <v>277</v>
      </c>
      <c r="C119" s="15" t="s">
        <v>133</v>
      </c>
      <c r="D119" s="22" t="s">
        <v>12</v>
      </c>
      <c r="E119" s="43"/>
      <c r="F119" s="43">
        <v>90000</v>
      </c>
      <c r="G119" s="143"/>
      <c r="H119" s="143"/>
      <c r="I119" s="43">
        <f t="shared" si="1"/>
        <v>8233381</v>
      </c>
      <c r="J119" s="20" t="s">
        <v>40</v>
      </c>
      <c r="K119" s="49" t="s">
        <v>44</v>
      </c>
      <c r="L119" s="2" t="s">
        <v>151</v>
      </c>
      <c r="M119" s="15" t="s">
        <v>360</v>
      </c>
      <c r="N119" s="16" t="s">
        <v>22</v>
      </c>
      <c r="O119" s="16" t="s">
        <v>18</v>
      </c>
      <c r="P119" s="16" t="s">
        <v>394</v>
      </c>
    </row>
    <row r="120" spans="1:43" s="40" customFormat="1" ht="12.75" customHeight="1">
      <c r="A120" s="64">
        <v>43809</v>
      </c>
      <c r="B120" s="62" t="s">
        <v>278</v>
      </c>
      <c r="C120" s="15" t="s">
        <v>133</v>
      </c>
      <c r="D120" s="22" t="s">
        <v>12</v>
      </c>
      <c r="E120" s="43"/>
      <c r="F120" s="43">
        <v>60000</v>
      </c>
      <c r="G120" s="143"/>
      <c r="H120" s="143"/>
      <c r="I120" s="43">
        <f t="shared" si="1"/>
        <v>8173381</v>
      </c>
      <c r="J120" s="20" t="s">
        <v>40</v>
      </c>
      <c r="K120" s="49" t="s">
        <v>8</v>
      </c>
      <c r="L120" s="2" t="s">
        <v>151</v>
      </c>
      <c r="M120" s="15" t="s">
        <v>360</v>
      </c>
      <c r="N120" s="16" t="s">
        <v>22</v>
      </c>
      <c r="O120" s="16" t="s">
        <v>18</v>
      </c>
      <c r="P120" s="16" t="s">
        <v>394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1:43" s="40" customFormat="1" ht="12.75" customHeight="1">
      <c r="A121" s="64">
        <v>43810</v>
      </c>
      <c r="B121" s="62" t="s">
        <v>216</v>
      </c>
      <c r="C121" s="2" t="s">
        <v>25</v>
      </c>
      <c r="D121" s="2" t="s">
        <v>9</v>
      </c>
      <c r="E121" s="3"/>
      <c r="F121" s="3">
        <v>75000</v>
      </c>
      <c r="G121" s="143"/>
      <c r="H121" s="143"/>
      <c r="I121" s="43">
        <f t="shared" si="1"/>
        <v>8098381</v>
      </c>
      <c r="J121" s="20" t="s">
        <v>51</v>
      </c>
      <c r="K121" s="20" t="s">
        <v>44</v>
      </c>
      <c r="L121" s="15" t="s">
        <v>397</v>
      </c>
      <c r="M121" s="15" t="s">
        <v>360</v>
      </c>
      <c r="N121" s="16" t="s">
        <v>22</v>
      </c>
      <c r="O121" s="16" t="s">
        <v>18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6"/>
    </row>
    <row r="122" spans="1:43" s="40" customFormat="1" ht="12.75" customHeight="1">
      <c r="A122" s="64">
        <v>43810</v>
      </c>
      <c r="B122" s="62" t="s">
        <v>175</v>
      </c>
      <c r="C122" s="2" t="s">
        <v>11</v>
      </c>
      <c r="D122" s="2" t="s">
        <v>10</v>
      </c>
      <c r="E122" s="3"/>
      <c r="F122" s="3">
        <v>15000</v>
      </c>
      <c r="G122" s="143"/>
      <c r="H122" s="143"/>
      <c r="I122" s="43">
        <f t="shared" si="1"/>
        <v>8083381</v>
      </c>
      <c r="J122" s="20" t="s">
        <v>51</v>
      </c>
      <c r="K122" s="20" t="s">
        <v>14</v>
      </c>
      <c r="L122" s="2" t="s">
        <v>151</v>
      </c>
      <c r="M122" s="2" t="s">
        <v>361</v>
      </c>
      <c r="N122" s="16" t="s">
        <v>22</v>
      </c>
      <c r="O122" s="16" t="s">
        <v>18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6"/>
    </row>
    <row r="123" spans="1:43" s="40" customFormat="1" ht="12.75" customHeight="1">
      <c r="A123" s="64">
        <v>43810</v>
      </c>
      <c r="B123" s="62" t="s">
        <v>176</v>
      </c>
      <c r="C123" s="2" t="s">
        <v>11</v>
      </c>
      <c r="D123" s="2" t="s">
        <v>10</v>
      </c>
      <c r="E123" s="3"/>
      <c r="F123" s="3">
        <v>10000</v>
      </c>
      <c r="G123" s="143"/>
      <c r="H123" s="143"/>
      <c r="I123" s="43">
        <f t="shared" si="1"/>
        <v>8073381</v>
      </c>
      <c r="J123" s="20" t="s">
        <v>51</v>
      </c>
      <c r="K123" s="20" t="s">
        <v>14</v>
      </c>
      <c r="L123" s="2" t="s">
        <v>151</v>
      </c>
      <c r="M123" s="2" t="s">
        <v>361</v>
      </c>
      <c r="N123" s="16" t="s">
        <v>22</v>
      </c>
      <c r="O123" s="16" t="s">
        <v>18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6"/>
    </row>
    <row r="124" spans="1:43" s="40" customFormat="1" ht="12.75" customHeight="1">
      <c r="A124" s="64">
        <v>43810</v>
      </c>
      <c r="B124" s="62" t="s">
        <v>177</v>
      </c>
      <c r="C124" s="2" t="s">
        <v>11</v>
      </c>
      <c r="D124" s="2" t="s">
        <v>10</v>
      </c>
      <c r="E124" s="3"/>
      <c r="F124" s="3">
        <v>20000</v>
      </c>
      <c r="G124" s="143"/>
      <c r="H124" s="143"/>
      <c r="I124" s="43">
        <f t="shared" si="1"/>
        <v>8053381</v>
      </c>
      <c r="J124" s="20" t="s">
        <v>51</v>
      </c>
      <c r="K124" s="20" t="s">
        <v>14</v>
      </c>
      <c r="L124" s="2" t="s">
        <v>151</v>
      </c>
      <c r="M124" s="2" t="s">
        <v>361</v>
      </c>
      <c r="N124" s="16" t="s">
        <v>22</v>
      </c>
      <c r="O124" s="16" t="s">
        <v>18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6"/>
    </row>
    <row r="125" spans="1:43" s="40" customFormat="1" ht="12.75" customHeight="1">
      <c r="A125" s="64">
        <v>43810</v>
      </c>
      <c r="B125" s="62" t="s">
        <v>342</v>
      </c>
      <c r="C125" s="2" t="s">
        <v>11</v>
      </c>
      <c r="D125" s="2" t="s">
        <v>343</v>
      </c>
      <c r="E125" s="3"/>
      <c r="F125" s="3">
        <v>10000</v>
      </c>
      <c r="G125" s="143"/>
      <c r="H125" s="143"/>
      <c r="I125" s="43">
        <f t="shared" si="1"/>
        <v>8043381</v>
      </c>
      <c r="J125" s="20" t="s">
        <v>51</v>
      </c>
      <c r="K125" s="20" t="s">
        <v>14</v>
      </c>
      <c r="L125" s="2" t="s">
        <v>151</v>
      </c>
      <c r="M125" s="2" t="s">
        <v>361</v>
      </c>
      <c r="N125" s="16" t="s">
        <v>22</v>
      </c>
      <c r="O125" s="16" t="s">
        <v>18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6"/>
    </row>
    <row r="126" spans="1:43" s="40" customFormat="1" ht="12.75" customHeight="1">
      <c r="A126" s="64">
        <v>43810</v>
      </c>
      <c r="B126" s="62" t="s">
        <v>178</v>
      </c>
      <c r="C126" s="2" t="s">
        <v>11</v>
      </c>
      <c r="D126" s="2" t="s">
        <v>10</v>
      </c>
      <c r="E126" s="3"/>
      <c r="F126" s="3">
        <v>20000</v>
      </c>
      <c r="G126" s="143"/>
      <c r="H126" s="143"/>
      <c r="I126" s="43">
        <f t="shared" si="1"/>
        <v>8023381</v>
      </c>
      <c r="J126" s="20" t="s">
        <v>51</v>
      </c>
      <c r="K126" s="20" t="s">
        <v>14</v>
      </c>
      <c r="L126" s="2" t="s">
        <v>151</v>
      </c>
      <c r="M126" s="2" t="s">
        <v>361</v>
      </c>
      <c r="N126" s="16" t="s">
        <v>22</v>
      </c>
      <c r="O126" s="16" t="s">
        <v>18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6"/>
    </row>
    <row r="127" spans="1:43" s="40" customFormat="1" ht="12.75" customHeight="1">
      <c r="A127" s="64">
        <v>43810</v>
      </c>
      <c r="B127" s="62" t="s">
        <v>179</v>
      </c>
      <c r="C127" s="2" t="s">
        <v>11</v>
      </c>
      <c r="D127" s="2" t="s">
        <v>10</v>
      </c>
      <c r="E127" s="3"/>
      <c r="F127" s="3">
        <v>30000</v>
      </c>
      <c r="G127" s="143"/>
      <c r="H127" s="143"/>
      <c r="I127" s="43">
        <f t="shared" si="1"/>
        <v>7993381</v>
      </c>
      <c r="J127" s="20" t="s">
        <v>51</v>
      </c>
      <c r="K127" s="20" t="s">
        <v>14</v>
      </c>
      <c r="L127" s="2" t="s">
        <v>151</v>
      </c>
      <c r="M127" s="2" t="s">
        <v>361</v>
      </c>
      <c r="N127" s="16" t="s">
        <v>22</v>
      </c>
      <c r="O127" s="16" t="s">
        <v>18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6"/>
    </row>
    <row r="128" spans="1:43" s="40" customFormat="1" ht="12.75" customHeight="1">
      <c r="A128" s="64">
        <v>43810</v>
      </c>
      <c r="B128" s="62" t="s">
        <v>180</v>
      </c>
      <c r="C128" s="2" t="s">
        <v>11</v>
      </c>
      <c r="D128" s="2" t="s">
        <v>10</v>
      </c>
      <c r="E128" s="3"/>
      <c r="F128" s="3">
        <v>10000</v>
      </c>
      <c r="G128" s="143"/>
      <c r="H128" s="143"/>
      <c r="I128" s="43">
        <f t="shared" si="1"/>
        <v>7983381</v>
      </c>
      <c r="J128" s="20" t="s">
        <v>51</v>
      </c>
      <c r="K128" s="20" t="s">
        <v>14</v>
      </c>
      <c r="L128" s="2" t="s">
        <v>151</v>
      </c>
      <c r="M128" s="2" t="s">
        <v>361</v>
      </c>
      <c r="N128" s="16" t="s">
        <v>22</v>
      </c>
      <c r="O128" s="16" t="s">
        <v>18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6"/>
    </row>
    <row r="129" spans="1:43" s="40" customFormat="1" ht="12.75" customHeight="1">
      <c r="A129" s="64">
        <v>43810</v>
      </c>
      <c r="B129" s="62" t="s">
        <v>85</v>
      </c>
      <c r="C129" s="55" t="s">
        <v>20</v>
      </c>
      <c r="D129" s="2" t="s">
        <v>9</v>
      </c>
      <c r="E129" s="3"/>
      <c r="F129" s="3">
        <v>10000</v>
      </c>
      <c r="G129" s="143"/>
      <c r="H129" s="143"/>
      <c r="I129" s="43">
        <f t="shared" si="1"/>
        <v>7973381</v>
      </c>
      <c r="J129" s="20" t="s">
        <v>76</v>
      </c>
      <c r="K129" s="20" t="s">
        <v>8</v>
      </c>
      <c r="L129" s="16" t="s">
        <v>151</v>
      </c>
      <c r="M129" s="16" t="s">
        <v>361</v>
      </c>
      <c r="N129" s="16" t="s">
        <v>22</v>
      </c>
      <c r="O129" s="16" t="s">
        <v>18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1:43" s="40" customFormat="1" ht="12.75" customHeight="1">
      <c r="A130" s="64">
        <v>43810</v>
      </c>
      <c r="B130" s="62" t="s">
        <v>328</v>
      </c>
      <c r="C130" s="15" t="s">
        <v>5</v>
      </c>
      <c r="D130" s="15" t="s">
        <v>10</v>
      </c>
      <c r="E130" s="44"/>
      <c r="F130" s="44">
        <v>5000</v>
      </c>
      <c r="G130" s="143"/>
      <c r="H130" s="143"/>
      <c r="I130" s="43">
        <f t="shared" si="1"/>
        <v>7968381</v>
      </c>
      <c r="J130" s="49" t="s">
        <v>49</v>
      </c>
      <c r="K130" s="49" t="s">
        <v>8</v>
      </c>
      <c r="L130" s="15" t="s">
        <v>397</v>
      </c>
      <c r="M130" s="15" t="s">
        <v>360</v>
      </c>
      <c r="N130" s="16" t="s">
        <v>22</v>
      </c>
      <c r="O130" s="16" t="s">
        <v>18</v>
      </c>
      <c r="P130" s="16" t="s">
        <v>383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1:43" s="40" customFormat="1" ht="12.75" customHeight="1">
      <c r="A131" s="64">
        <v>43810</v>
      </c>
      <c r="B131" s="62" t="s">
        <v>310</v>
      </c>
      <c r="C131" s="15" t="s">
        <v>61</v>
      </c>
      <c r="D131" s="15" t="s">
        <v>12</v>
      </c>
      <c r="E131" s="18"/>
      <c r="F131" s="18">
        <v>2000</v>
      </c>
      <c r="G131" s="143"/>
      <c r="H131" s="143"/>
      <c r="I131" s="43">
        <f t="shared" si="1"/>
        <v>7966381</v>
      </c>
      <c r="J131" s="49" t="s">
        <v>52</v>
      </c>
      <c r="K131" s="49" t="s">
        <v>8</v>
      </c>
      <c r="L131" s="15" t="s">
        <v>151</v>
      </c>
      <c r="M131" s="15" t="s">
        <v>361</v>
      </c>
      <c r="N131" s="16" t="s">
        <v>22</v>
      </c>
      <c r="O131" s="16" t="s">
        <v>18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1:43" s="40" customFormat="1" ht="12.75" customHeight="1">
      <c r="A132" s="64">
        <v>43810</v>
      </c>
      <c r="B132" s="62" t="s">
        <v>311</v>
      </c>
      <c r="C132" s="15" t="s">
        <v>61</v>
      </c>
      <c r="D132" s="15" t="s">
        <v>12</v>
      </c>
      <c r="E132" s="18"/>
      <c r="F132" s="18">
        <v>2500</v>
      </c>
      <c r="G132" s="143"/>
      <c r="H132" s="143"/>
      <c r="I132" s="43">
        <f t="shared" si="1"/>
        <v>7963881</v>
      </c>
      <c r="J132" s="49" t="s">
        <v>52</v>
      </c>
      <c r="K132" s="49" t="s">
        <v>8</v>
      </c>
      <c r="L132" s="15" t="s">
        <v>151</v>
      </c>
      <c r="M132" s="15" t="s">
        <v>361</v>
      </c>
      <c r="N132" s="16" t="s">
        <v>22</v>
      </c>
      <c r="O132" s="16" t="s">
        <v>18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1:43" s="40" customFormat="1" ht="12.75" customHeight="1">
      <c r="A133" s="64">
        <v>43810</v>
      </c>
      <c r="B133" s="62" t="s">
        <v>266</v>
      </c>
      <c r="C133" s="15" t="s">
        <v>58</v>
      </c>
      <c r="D133" s="15" t="s">
        <v>12</v>
      </c>
      <c r="E133" s="18"/>
      <c r="F133" s="18">
        <v>45000</v>
      </c>
      <c r="G133" s="143"/>
      <c r="H133" s="143"/>
      <c r="I133" s="43">
        <f t="shared" si="1"/>
        <v>7918881</v>
      </c>
      <c r="J133" s="49" t="s">
        <v>52</v>
      </c>
      <c r="K133" s="49" t="s">
        <v>44</v>
      </c>
      <c r="L133" s="2" t="s">
        <v>151</v>
      </c>
      <c r="M133" s="2" t="s">
        <v>361</v>
      </c>
      <c r="N133" s="16" t="s">
        <v>22</v>
      </c>
      <c r="O133" s="16" t="s">
        <v>18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1:43" s="40" customFormat="1" ht="12.75" customHeight="1">
      <c r="A134" s="64">
        <v>43810</v>
      </c>
      <c r="B134" s="62" t="s">
        <v>344</v>
      </c>
      <c r="C134" s="15" t="s">
        <v>5</v>
      </c>
      <c r="D134" s="15" t="s">
        <v>12</v>
      </c>
      <c r="E134" s="18"/>
      <c r="F134" s="18">
        <v>6000</v>
      </c>
      <c r="G134" s="143"/>
      <c r="H134" s="143"/>
      <c r="I134" s="43">
        <f t="shared" si="1"/>
        <v>7912881</v>
      </c>
      <c r="J134" s="49" t="s">
        <v>52</v>
      </c>
      <c r="K134" s="49" t="s">
        <v>8</v>
      </c>
      <c r="L134" s="15" t="s">
        <v>151</v>
      </c>
      <c r="M134" s="16" t="s">
        <v>361</v>
      </c>
      <c r="N134" s="16" t="s">
        <v>22</v>
      </c>
      <c r="O134" s="16" t="s">
        <v>18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1:43" s="40" customFormat="1" ht="12.75" customHeight="1">
      <c r="A135" s="64">
        <v>43810</v>
      </c>
      <c r="B135" s="62" t="s">
        <v>221</v>
      </c>
      <c r="C135" s="55" t="s">
        <v>20</v>
      </c>
      <c r="D135" s="2" t="s">
        <v>9</v>
      </c>
      <c r="E135" s="3"/>
      <c r="F135" s="3">
        <v>2000</v>
      </c>
      <c r="G135" s="143"/>
      <c r="H135" s="143"/>
      <c r="I135" s="43">
        <f t="shared" si="1"/>
        <v>7910881</v>
      </c>
      <c r="J135" s="20" t="s">
        <v>90</v>
      </c>
      <c r="K135" s="20" t="s">
        <v>8</v>
      </c>
      <c r="L135" s="2" t="s">
        <v>151</v>
      </c>
      <c r="M135" s="2" t="s">
        <v>361</v>
      </c>
      <c r="N135" s="16" t="s">
        <v>22</v>
      </c>
      <c r="O135" s="16" t="s">
        <v>18</v>
      </c>
      <c r="P135" s="14"/>
      <c r="Q135" s="1"/>
      <c r="R135" s="2"/>
      <c r="S135" s="1"/>
      <c r="T135" s="12"/>
      <c r="U135" s="1"/>
      <c r="V135" s="3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1:43" s="40" customFormat="1" ht="12.75" customHeight="1">
      <c r="A136" s="64">
        <v>43810</v>
      </c>
      <c r="B136" s="62" t="s">
        <v>164</v>
      </c>
      <c r="C136" s="56" t="s">
        <v>11</v>
      </c>
      <c r="D136" s="2" t="s">
        <v>343</v>
      </c>
      <c r="E136" s="3"/>
      <c r="F136" s="3">
        <v>290000</v>
      </c>
      <c r="G136" s="143"/>
      <c r="H136" s="143"/>
      <c r="I136" s="43">
        <f t="shared" si="1"/>
        <v>7620881</v>
      </c>
      <c r="J136" s="20" t="s">
        <v>16</v>
      </c>
      <c r="K136" s="20" t="s">
        <v>150</v>
      </c>
      <c r="L136" s="2" t="s">
        <v>151</v>
      </c>
      <c r="M136" s="2" t="s">
        <v>361</v>
      </c>
      <c r="N136" s="16" t="s">
        <v>22</v>
      </c>
      <c r="O136" s="16" t="s">
        <v>18</v>
      </c>
      <c r="P136" s="14"/>
      <c r="Q136" s="1"/>
      <c r="R136" s="13"/>
      <c r="S136" s="1"/>
      <c r="T136" s="12"/>
      <c r="U136" s="1"/>
      <c r="V136" s="3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43" s="40" customFormat="1" ht="12.75" customHeight="1">
      <c r="A137" s="64">
        <v>43811</v>
      </c>
      <c r="B137" s="62" t="s">
        <v>181</v>
      </c>
      <c r="C137" s="2" t="s">
        <v>11</v>
      </c>
      <c r="D137" s="2" t="s">
        <v>12</v>
      </c>
      <c r="E137" s="3"/>
      <c r="F137" s="3">
        <v>10000</v>
      </c>
      <c r="G137" s="143"/>
      <c r="H137" s="143"/>
      <c r="I137" s="43">
        <f t="shared" si="1"/>
        <v>7610881</v>
      </c>
      <c r="J137" s="20" t="s">
        <v>51</v>
      </c>
      <c r="K137" s="20" t="s">
        <v>14</v>
      </c>
      <c r="L137" s="2" t="s">
        <v>151</v>
      </c>
      <c r="M137" s="2" t="s">
        <v>361</v>
      </c>
      <c r="N137" s="16" t="s">
        <v>22</v>
      </c>
      <c r="O137" s="16" t="s">
        <v>18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6"/>
    </row>
    <row r="138" spans="1:43" s="40" customFormat="1" ht="12.75" customHeight="1">
      <c r="A138" s="64">
        <v>43811</v>
      </c>
      <c r="B138" s="62" t="s">
        <v>240</v>
      </c>
      <c r="C138" s="2" t="s">
        <v>11</v>
      </c>
      <c r="D138" s="2" t="s">
        <v>10</v>
      </c>
      <c r="E138" s="3"/>
      <c r="F138" s="3">
        <v>10000</v>
      </c>
      <c r="G138" s="143"/>
      <c r="H138" s="143"/>
      <c r="I138" s="43">
        <f t="shared" si="1"/>
        <v>7600881</v>
      </c>
      <c r="J138" s="20" t="s">
        <v>51</v>
      </c>
      <c r="K138" s="20" t="s">
        <v>14</v>
      </c>
      <c r="L138" s="1" t="s">
        <v>151</v>
      </c>
      <c r="M138" s="1" t="s">
        <v>361</v>
      </c>
      <c r="N138" s="16" t="s">
        <v>22</v>
      </c>
      <c r="O138" s="16" t="s">
        <v>18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6"/>
    </row>
    <row r="139" spans="1:43" s="40" customFormat="1" ht="12.75" customHeight="1">
      <c r="A139" s="64">
        <v>43811</v>
      </c>
      <c r="B139" s="62" t="s">
        <v>230</v>
      </c>
      <c r="C139" s="2" t="s">
        <v>15</v>
      </c>
      <c r="D139" s="2" t="s">
        <v>9</v>
      </c>
      <c r="E139" s="3"/>
      <c r="F139" s="3">
        <v>1797</v>
      </c>
      <c r="G139" s="143"/>
      <c r="H139" s="143"/>
      <c r="I139" s="43">
        <f t="shared" si="1"/>
        <v>7599084</v>
      </c>
      <c r="J139" s="20" t="s">
        <v>51</v>
      </c>
      <c r="K139" s="20" t="s">
        <v>44</v>
      </c>
      <c r="L139" s="2" t="s">
        <v>151</v>
      </c>
      <c r="M139" s="2" t="s">
        <v>361</v>
      </c>
      <c r="N139" s="16" t="s">
        <v>22</v>
      </c>
      <c r="O139" s="16" t="s">
        <v>18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6"/>
    </row>
    <row r="140" spans="1:43" s="40" customFormat="1" ht="12.75" customHeight="1">
      <c r="A140" s="64">
        <v>43811</v>
      </c>
      <c r="B140" s="62" t="s">
        <v>233</v>
      </c>
      <c r="C140" s="2" t="s">
        <v>15</v>
      </c>
      <c r="D140" s="2" t="s">
        <v>9</v>
      </c>
      <c r="E140" s="3"/>
      <c r="F140" s="3">
        <v>2700</v>
      </c>
      <c r="G140" s="143"/>
      <c r="H140" s="143"/>
      <c r="I140" s="43">
        <f t="shared" si="1"/>
        <v>7596384</v>
      </c>
      <c r="J140" s="20" t="s">
        <v>51</v>
      </c>
      <c r="K140" s="20" t="s">
        <v>44</v>
      </c>
      <c r="L140" s="2" t="s">
        <v>151</v>
      </c>
      <c r="M140" s="2" t="s">
        <v>361</v>
      </c>
      <c r="N140" s="16" t="s">
        <v>22</v>
      </c>
      <c r="O140" s="16" t="s">
        <v>18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6"/>
    </row>
    <row r="141" spans="1:43" s="40" customFormat="1" ht="12.75" customHeight="1">
      <c r="A141" s="64">
        <v>43811</v>
      </c>
      <c r="B141" s="62" t="s">
        <v>286</v>
      </c>
      <c r="C141" s="2" t="s">
        <v>83</v>
      </c>
      <c r="D141" s="2" t="s">
        <v>12</v>
      </c>
      <c r="E141" s="3"/>
      <c r="F141" s="3">
        <v>2000</v>
      </c>
      <c r="G141" s="143"/>
      <c r="H141" s="143"/>
      <c r="I141" s="43">
        <f t="shared" ref="I141:I204" si="2">I140+E141-F141</f>
        <v>7594384</v>
      </c>
      <c r="J141" s="20" t="s">
        <v>76</v>
      </c>
      <c r="K141" s="20" t="s">
        <v>8</v>
      </c>
      <c r="L141" s="15" t="s">
        <v>151</v>
      </c>
      <c r="M141" s="15" t="s">
        <v>361</v>
      </c>
      <c r="N141" s="16" t="s">
        <v>22</v>
      </c>
      <c r="O141" s="16" t="s">
        <v>18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1:43" s="40" customFormat="1" ht="12.75" customHeight="1">
      <c r="A142" s="64">
        <v>43811</v>
      </c>
      <c r="B142" s="62" t="s">
        <v>312</v>
      </c>
      <c r="C142" s="15" t="s">
        <v>61</v>
      </c>
      <c r="D142" s="15" t="s">
        <v>12</v>
      </c>
      <c r="E142" s="18"/>
      <c r="F142" s="18">
        <v>3000</v>
      </c>
      <c r="G142" s="143"/>
      <c r="H142" s="143"/>
      <c r="I142" s="43">
        <f t="shared" si="2"/>
        <v>7591384</v>
      </c>
      <c r="J142" s="49" t="s">
        <v>52</v>
      </c>
      <c r="K142" s="49" t="s">
        <v>8</v>
      </c>
      <c r="L142" s="15" t="s">
        <v>151</v>
      </c>
      <c r="M142" s="15" t="s">
        <v>361</v>
      </c>
      <c r="N142" s="16" t="s">
        <v>22</v>
      </c>
      <c r="O142" s="16" t="s">
        <v>18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1:43" s="40" customFormat="1" ht="12.75" customHeight="1">
      <c r="A143" s="64">
        <v>43811</v>
      </c>
      <c r="B143" s="62" t="s">
        <v>313</v>
      </c>
      <c r="C143" s="15" t="s">
        <v>61</v>
      </c>
      <c r="D143" s="15" t="s">
        <v>12</v>
      </c>
      <c r="E143" s="18"/>
      <c r="F143" s="18">
        <v>2000</v>
      </c>
      <c r="G143" s="143"/>
      <c r="H143" s="143"/>
      <c r="I143" s="43">
        <f t="shared" si="2"/>
        <v>7589384</v>
      </c>
      <c r="J143" s="49" t="s">
        <v>52</v>
      </c>
      <c r="K143" s="49" t="s">
        <v>8</v>
      </c>
      <c r="L143" s="15" t="s">
        <v>151</v>
      </c>
      <c r="M143" s="15" t="s">
        <v>361</v>
      </c>
      <c r="N143" s="16" t="s">
        <v>22</v>
      </c>
      <c r="O143" s="16" t="s">
        <v>18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1:43" s="40" customFormat="1" ht="12.75" customHeight="1">
      <c r="A144" s="64">
        <v>43811</v>
      </c>
      <c r="B144" s="62" t="s">
        <v>267</v>
      </c>
      <c r="C144" s="15" t="s">
        <v>58</v>
      </c>
      <c r="D144" s="15" t="s">
        <v>12</v>
      </c>
      <c r="E144" s="18"/>
      <c r="F144" s="18">
        <v>15000</v>
      </c>
      <c r="G144" s="143"/>
      <c r="H144" s="143"/>
      <c r="I144" s="43">
        <f t="shared" si="2"/>
        <v>7574384</v>
      </c>
      <c r="J144" s="49" t="s">
        <v>52</v>
      </c>
      <c r="K144" s="49" t="s">
        <v>44</v>
      </c>
      <c r="L144" s="2" t="s">
        <v>151</v>
      </c>
      <c r="M144" s="2" t="s">
        <v>361</v>
      </c>
      <c r="N144" s="16" t="s">
        <v>22</v>
      </c>
      <c r="O144" s="16" t="s">
        <v>18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1:43" s="40" customFormat="1" ht="12.75" customHeight="1">
      <c r="A145" s="64">
        <v>43811</v>
      </c>
      <c r="B145" s="62" t="s">
        <v>165</v>
      </c>
      <c r="C145" s="56" t="s">
        <v>43</v>
      </c>
      <c r="D145" s="2" t="s">
        <v>9</v>
      </c>
      <c r="E145" s="3"/>
      <c r="F145" s="3">
        <v>3484</v>
      </c>
      <c r="G145" s="143"/>
      <c r="H145" s="143"/>
      <c r="I145" s="43">
        <f t="shared" si="2"/>
        <v>7570900</v>
      </c>
      <c r="J145" s="20" t="s">
        <v>16</v>
      </c>
      <c r="K145" s="20" t="s">
        <v>144</v>
      </c>
      <c r="L145" s="2" t="s">
        <v>397</v>
      </c>
      <c r="M145" s="2" t="s">
        <v>361</v>
      </c>
      <c r="N145" s="16" t="s">
        <v>22</v>
      </c>
      <c r="O145" s="16" t="s">
        <v>18</v>
      </c>
      <c r="P145" s="14"/>
      <c r="Q145" s="1"/>
      <c r="R145" s="13"/>
      <c r="S145" s="1"/>
      <c r="T145" s="12"/>
      <c r="U145" s="1"/>
      <c r="V145" s="3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1:43" s="40" customFormat="1" ht="12.75" customHeight="1">
      <c r="A146" s="64">
        <v>43812</v>
      </c>
      <c r="B146" s="62" t="s">
        <v>68</v>
      </c>
      <c r="C146" s="2" t="s">
        <v>5</v>
      </c>
      <c r="D146" s="2" t="s">
        <v>10</v>
      </c>
      <c r="E146" s="3"/>
      <c r="F146" s="3">
        <v>60000</v>
      </c>
      <c r="G146" s="143"/>
      <c r="H146" s="143"/>
      <c r="I146" s="43">
        <f t="shared" si="2"/>
        <v>7510900</v>
      </c>
      <c r="J146" s="49" t="s">
        <v>39</v>
      </c>
      <c r="K146" s="20" t="s">
        <v>44</v>
      </c>
      <c r="L146" s="15" t="s">
        <v>397</v>
      </c>
      <c r="M146" s="15" t="s">
        <v>360</v>
      </c>
      <c r="N146" s="16" t="s">
        <v>22</v>
      </c>
      <c r="O146" s="16" t="s">
        <v>18</v>
      </c>
      <c r="P146" s="16" t="s">
        <v>383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1:43" s="16" customFormat="1" ht="12.75" customHeight="1">
      <c r="A147" s="64">
        <v>43812</v>
      </c>
      <c r="B147" s="62" t="s">
        <v>234</v>
      </c>
      <c r="C147" s="2" t="s">
        <v>15</v>
      </c>
      <c r="D147" s="2" t="s">
        <v>9</v>
      </c>
      <c r="E147" s="3"/>
      <c r="F147" s="3">
        <v>2190</v>
      </c>
      <c r="G147" s="143"/>
      <c r="H147" s="143"/>
      <c r="I147" s="43">
        <f t="shared" si="2"/>
        <v>7508710</v>
      </c>
      <c r="J147" s="20" t="s">
        <v>51</v>
      </c>
      <c r="K147" s="20" t="s">
        <v>44</v>
      </c>
      <c r="L147" s="2" t="s">
        <v>151</v>
      </c>
      <c r="M147" s="2" t="s">
        <v>361</v>
      </c>
      <c r="N147" s="16" t="s">
        <v>22</v>
      </c>
      <c r="O147" s="16" t="s">
        <v>18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3" s="40" customFormat="1" ht="12.75" customHeight="1">
      <c r="A148" s="64">
        <v>43812</v>
      </c>
      <c r="B148" s="62" t="s">
        <v>205</v>
      </c>
      <c r="C148" s="15" t="s">
        <v>17</v>
      </c>
      <c r="D148" s="2" t="s">
        <v>9</v>
      </c>
      <c r="E148" s="3"/>
      <c r="F148" s="3">
        <v>50000</v>
      </c>
      <c r="G148" s="143"/>
      <c r="H148" s="143"/>
      <c r="I148" s="43">
        <f t="shared" si="2"/>
        <v>7458710</v>
      </c>
      <c r="J148" s="20" t="s">
        <v>51</v>
      </c>
      <c r="K148" s="20" t="s">
        <v>44</v>
      </c>
      <c r="L148" s="2" t="s">
        <v>151</v>
      </c>
      <c r="M148" s="2" t="s">
        <v>361</v>
      </c>
      <c r="N148" s="16" t="s">
        <v>22</v>
      </c>
      <c r="O148" s="16" t="s">
        <v>18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6"/>
    </row>
    <row r="149" spans="1:43" s="40" customFormat="1" ht="12.75" customHeight="1">
      <c r="A149" s="64">
        <v>43812</v>
      </c>
      <c r="B149" s="62" t="s">
        <v>196</v>
      </c>
      <c r="C149" s="2" t="s">
        <v>42</v>
      </c>
      <c r="D149" s="2" t="s">
        <v>9</v>
      </c>
      <c r="E149" s="3"/>
      <c r="F149" s="3">
        <v>24000</v>
      </c>
      <c r="G149" s="143"/>
      <c r="H149" s="143"/>
      <c r="I149" s="43">
        <f t="shared" si="2"/>
        <v>7434710</v>
      </c>
      <c r="J149" s="20" t="s">
        <v>51</v>
      </c>
      <c r="K149" s="20" t="s">
        <v>44</v>
      </c>
      <c r="L149" s="2" t="s">
        <v>397</v>
      </c>
      <c r="M149" s="2" t="s">
        <v>360</v>
      </c>
      <c r="N149" s="16" t="s">
        <v>22</v>
      </c>
      <c r="O149" s="16" t="s">
        <v>18</v>
      </c>
      <c r="P149" s="1" t="s">
        <v>385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6"/>
    </row>
    <row r="150" spans="1:43" s="40" customFormat="1" ht="12.75" customHeight="1">
      <c r="A150" s="64">
        <v>43812</v>
      </c>
      <c r="B150" s="62" t="s">
        <v>287</v>
      </c>
      <c r="C150" s="2" t="s">
        <v>83</v>
      </c>
      <c r="D150" s="2" t="s">
        <v>12</v>
      </c>
      <c r="E150" s="3"/>
      <c r="F150" s="3">
        <v>2000</v>
      </c>
      <c r="G150" s="143"/>
      <c r="H150" s="143"/>
      <c r="I150" s="43">
        <f t="shared" si="2"/>
        <v>7432710</v>
      </c>
      <c r="J150" s="20" t="s">
        <v>76</v>
      </c>
      <c r="K150" s="20" t="s">
        <v>8</v>
      </c>
      <c r="L150" s="15" t="s">
        <v>151</v>
      </c>
      <c r="M150" s="15" t="s">
        <v>361</v>
      </c>
      <c r="N150" s="16" t="s">
        <v>22</v>
      </c>
      <c r="O150" s="16" t="s">
        <v>18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1:43" s="40" customFormat="1" ht="12.75" customHeight="1">
      <c r="A151" s="64">
        <v>43812</v>
      </c>
      <c r="B151" s="62" t="s">
        <v>288</v>
      </c>
      <c r="C151" s="2" t="s">
        <v>83</v>
      </c>
      <c r="D151" s="2" t="s">
        <v>12</v>
      </c>
      <c r="E151" s="3"/>
      <c r="F151" s="3">
        <v>6000</v>
      </c>
      <c r="G151" s="143"/>
      <c r="H151" s="143"/>
      <c r="I151" s="43">
        <f t="shared" si="2"/>
        <v>7426710</v>
      </c>
      <c r="J151" s="20" t="s">
        <v>76</v>
      </c>
      <c r="K151" s="20" t="s">
        <v>8</v>
      </c>
      <c r="L151" s="15" t="s">
        <v>151</v>
      </c>
      <c r="M151" s="15" t="s">
        <v>361</v>
      </c>
      <c r="N151" s="16" t="s">
        <v>22</v>
      </c>
      <c r="O151" s="16" t="s">
        <v>18</v>
      </c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1:43" s="40" customFormat="1" ht="12.75" customHeight="1">
      <c r="A152" s="64">
        <v>43812</v>
      </c>
      <c r="B152" s="62" t="s">
        <v>329</v>
      </c>
      <c r="C152" s="15" t="s">
        <v>5</v>
      </c>
      <c r="D152" s="15" t="s">
        <v>10</v>
      </c>
      <c r="E152" s="44"/>
      <c r="F152" s="44">
        <v>5000</v>
      </c>
      <c r="G152" s="143"/>
      <c r="H152" s="143"/>
      <c r="I152" s="43">
        <f t="shared" si="2"/>
        <v>7421710</v>
      </c>
      <c r="J152" s="49" t="s">
        <v>49</v>
      </c>
      <c r="K152" s="49" t="s">
        <v>8</v>
      </c>
      <c r="L152" s="15" t="s">
        <v>397</v>
      </c>
      <c r="M152" s="15" t="s">
        <v>360</v>
      </c>
      <c r="N152" s="16" t="s">
        <v>22</v>
      </c>
      <c r="O152" s="16" t="s">
        <v>18</v>
      </c>
      <c r="P152" s="16" t="s">
        <v>383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1:43" s="40" customFormat="1" ht="12.75" customHeight="1">
      <c r="A153" s="64">
        <v>43812</v>
      </c>
      <c r="B153" s="62" t="s">
        <v>88</v>
      </c>
      <c r="C153" s="15" t="s">
        <v>58</v>
      </c>
      <c r="D153" s="15" t="s">
        <v>10</v>
      </c>
      <c r="E153" s="44"/>
      <c r="F153" s="44">
        <v>20000</v>
      </c>
      <c r="G153" s="143"/>
      <c r="H153" s="143"/>
      <c r="I153" s="43">
        <f t="shared" si="2"/>
        <v>7401710</v>
      </c>
      <c r="J153" s="49" t="s">
        <v>49</v>
      </c>
      <c r="K153" s="49" t="s">
        <v>8</v>
      </c>
      <c r="L153" s="2" t="s">
        <v>397</v>
      </c>
      <c r="M153" s="15" t="s">
        <v>360</v>
      </c>
      <c r="N153" s="16" t="s">
        <v>22</v>
      </c>
      <c r="O153" s="16" t="s">
        <v>18</v>
      </c>
      <c r="P153" s="16" t="s">
        <v>394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1:43" s="40" customFormat="1" ht="12.75" customHeight="1">
      <c r="A154" s="64">
        <v>43812</v>
      </c>
      <c r="B154" s="62" t="s">
        <v>260</v>
      </c>
      <c r="C154" s="15" t="s">
        <v>58</v>
      </c>
      <c r="D154" s="15" t="s">
        <v>10</v>
      </c>
      <c r="E154" s="44"/>
      <c r="F154" s="44">
        <v>30000</v>
      </c>
      <c r="G154" s="143"/>
      <c r="H154" s="143"/>
      <c r="I154" s="43">
        <f t="shared" si="2"/>
        <v>7371710</v>
      </c>
      <c r="J154" s="49" t="s">
        <v>49</v>
      </c>
      <c r="K154" s="49" t="s">
        <v>44</v>
      </c>
      <c r="L154" s="2" t="s">
        <v>397</v>
      </c>
      <c r="M154" s="15" t="s">
        <v>360</v>
      </c>
      <c r="N154" s="16" t="s">
        <v>22</v>
      </c>
      <c r="O154" s="16" t="s">
        <v>18</v>
      </c>
      <c r="P154" s="16" t="s">
        <v>394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1:43" s="40" customFormat="1" ht="12.75" customHeight="1">
      <c r="A155" s="64">
        <v>43812</v>
      </c>
      <c r="B155" s="62" t="s">
        <v>353</v>
      </c>
      <c r="C155" s="15" t="s">
        <v>5</v>
      </c>
      <c r="D155" s="15" t="s">
        <v>12</v>
      </c>
      <c r="E155" s="18"/>
      <c r="F155" s="18">
        <v>6000</v>
      </c>
      <c r="G155" s="143"/>
      <c r="H155" s="143"/>
      <c r="I155" s="43">
        <f t="shared" si="2"/>
        <v>7365710</v>
      </c>
      <c r="J155" s="49" t="s">
        <v>52</v>
      </c>
      <c r="K155" s="49" t="s">
        <v>8</v>
      </c>
      <c r="L155" s="15" t="s">
        <v>151</v>
      </c>
      <c r="M155" s="16" t="s">
        <v>361</v>
      </c>
      <c r="N155" s="16" t="s">
        <v>22</v>
      </c>
      <c r="O155" s="16" t="s">
        <v>18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1:43" s="24" customFormat="1" ht="12.75" customHeight="1">
      <c r="A156" s="64">
        <v>43812</v>
      </c>
      <c r="B156" s="62" t="s">
        <v>268</v>
      </c>
      <c r="C156" s="15" t="s">
        <v>58</v>
      </c>
      <c r="D156" s="15" t="s">
        <v>12</v>
      </c>
      <c r="E156" s="18"/>
      <c r="F156" s="18">
        <v>15000</v>
      </c>
      <c r="G156" s="143"/>
      <c r="H156" s="143"/>
      <c r="I156" s="43">
        <f t="shared" si="2"/>
        <v>7350710</v>
      </c>
      <c r="J156" s="49" t="s">
        <v>52</v>
      </c>
      <c r="K156" s="49" t="s">
        <v>44</v>
      </c>
      <c r="L156" s="2" t="s">
        <v>151</v>
      </c>
      <c r="M156" s="2" t="s">
        <v>361</v>
      </c>
      <c r="N156" s="16" t="s">
        <v>22</v>
      </c>
      <c r="O156" s="16" t="s">
        <v>18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1:43" s="24" customFormat="1" ht="12.75" customHeight="1">
      <c r="A157" s="64">
        <v>43812</v>
      </c>
      <c r="B157" s="62" t="s">
        <v>269</v>
      </c>
      <c r="C157" s="15" t="s">
        <v>58</v>
      </c>
      <c r="D157" s="15" t="s">
        <v>12</v>
      </c>
      <c r="E157" s="18"/>
      <c r="F157" s="18">
        <v>60000</v>
      </c>
      <c r="G157" s="143"/>
      <c r="H157" s="143"/>
      <c r="I157" s="43">
        <f t="shared" si="2"/>
        <v>7290710</v>
      </c>
      <c r="J157" s="49" t="s">
        <v>52</v>
      </c>
      <c r="K157" s="49" t="s">
        <v>8</v>
      </c>
      <c r="L157" s="2" t="s">
        <v>151</v>
      </c>
      <c r="M157" s="2" t="s">
        <v>361</v>
      </c>
      <c r="N157" s="16" t="s">
        <v>22</v>
      </c>
      <c r="O157" s="16" t="s">
        <v>18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1:43" s="24" customFormat="1" ht="12.75" customHeight="1">
      <c r="A158" s="64">
        <v>43812</v>
      </c>
      <c r="B158" s="62" t="s">
        <v>332</v>
      </c>
      <c r="C158" s="15" t="s">
        <v>5</v>
      </c>
      <c r="D158" s="15" t="s">
        <v>12</v>
      </c>
      <c r="E158" s="18"/>
      <c r="F158" s="18">
        <v>5000</v>
      </c>
      <c r="G158" s="143"/>
      <c r="H158" s="143"/>
      <c r="I158" s="43">
        <f t="shared" si="2"/>
        <v>7285710</v>
      </c>
      <c r="J158" s="49" t="s">
        <v>52</v>
      </c>
      <c r="K158" s="49" t="s">
        <v>45</v>
      </c>
      <c r="L158" s="15" t="s">
        <v>151</v>
      </c>
      <c r="M158" s="15" t="s">
        <v>361</v>
      </c>
      <c r="N158" s="16" t="s">
        <v>22</v>
      </c>
      <c r="O158" s="16" t="s">
        <v>18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1:43" s="24" customFormat="1" ht="12.75" customHeight="1">
      <c r="A159" s="64">
        <v>43812</v>
      </c>
      <c r="B159" s="62" t="s">
        <v>92</v>
      </c>
      <c r="C159" s="56" t="s">
        <v>43</v>
      </c>
      <c r="D159" s="2" t="s">
        <v>9</v>
      </c>
      <c r="E159" s="3"/>
      <c r="F159" s="3">
        <v>2152</v>
      </c>
      <c r="G159" s="143"/>
      <c r="H159" s="143"/>
      <c r="I159" s="43">
        <f t="shared" si="2"/>
        <v>7283558</v>
      </c>
      <c r="J159" s="20" t="s">
        <v>16</v>
      </c>
      <c r="K159" s="20" t="s">
        <v>144</v>
      </c>
      <c r="L159" s="2" t="s">
        <v>395</v>
      </c>
      <c r="M159" s="2" t="s">
        <v>361</v>
      </c>
      <c r="N159" s="16" t="s">
        <v>22</v>
      </c>
      <c r="O159" s="16" t="s">
        <v>18</v>
      </c>
      <c r="P159" s="14"/>
      <c r="Q159" s="1"/>
      <c r="R159" s="2"/>
      <c r="S159" s="1"/>
      <c r="T159" s="12"/>
      <c r="U159" s="1"/>
      <c r="V159" s="3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1:43" s="24" customFormat="1" ht="12.75" customHeight="1">
      <c r="A160" s="64">
        <v>43812</v>
      </c>
      <c r="B160" s="62" t="s">
        <v>93</v>
      </c>
      <c r="C160" s="56" t="s">
        <v>43</v>
      </c>
      <c r="D160" s="2" t="s">
        <v>9</v>
      </c>
      <c r="E160" s="3"/>
      <c r="F160" s="3">
        <v>3484</v>
      </c>
      <c r="G160" s="143"/>
      <c r="H160" s="143"/>
      <c r="I160" s="43">
        <f t="shared" si="2"/>
        <v>7280074</v>
      </c>
      <c r="J160" s="20" t="s">
        <v>16</v>
      </c>
      <c r="K160" s="20" t="s">
        <v>144</v>
      </c>
      <c r="L160" s="2" t="s">
        <v>397</v>
      </c>
      <c r="M160" s="2" t="s">
        <v>361</v>
      </c>
      <c r="N160" s="16" t="s">
        <v>22</v>
      </c>
      <c r="O160" s="16" t="s">
        <v>18</v>
      </c>
      <c r="P160" s="14"/>
      <c r="Q160" s="1"/>
      <c r="R160" s="13"/>
      <c r="S160" s="1"/>
      <c r="T160" s="12"/>
      <c r="U160" s="1"/>
      <c r="V160" s="3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1:43" s="40" customFormat="1" ht="12.75" customHeight="1">
      <c r="A161" s="64">
        <v>43812</v>
      </c>
      <c r="B161" s="62" t="s">
        <v>101</v>
      </c>
      <c r="C161" s="56" t="s">
        <v>43</v>
      </c>
      <c r="D161" s="2" t="s">
        <v>9</v>
      </c>
      <c r="E161" s="3"/>
      <c r="F161" s="3">
        <v>2152</v>
      </c>
      <c r="G161" s="143"/>
      <c r="H161" s="143"/>
      <c r="I161" s="43">
        <f t="shared" si="2"/>
        <v>7277922</v>
      </c>
      <c r="J161" s="20" t="s">
        <v>16</v>
      </c>
      <c r="K161" s="20" t="s">
        <v>144</v>
      </c>
      <c r="L161" s="16" t="s">
        <v>395</v>
      </c>
      <c r="M161" s="16" t="s">
        <v>360</v>
      </c>
      <c r="N161" s="16" t="s">
        <v>22</v>
      </c>
      <c r="O161" s="16" t="s">
        <v>18</v>
      </c>
      <c r="P161" s="16" t="s">
        <v>382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1:43" s="40" customFormat="1" ht="12.75" customHeight="1">
      <c r="A162" s="64">
        <v>43813</v>
      </c>
      <c r="B162" s="62" t="s">
        <v>169</v>
      </c>
      <c r="C162" s="2" t="s">
        <v>11</v>
      </c>
      <c r="D162" s="2" t="s">
        <v>6</v>
      </c>
      <c r="E162" s="3"/>
      <c r="F162" s="3">
        <v>10000</v>
      </c>
      <c r="G162" s="143"/>
      <c r="H162" s="143"/>
      <c r="I162" s="43">
        <f t="shared" si="2"/>
        <v>7267922</v>
      </c>
      <c r="J162" s="20" t="s">
        <v>4</v>
      </c>
      <c r="K162" s="20" t="s">
        <v>44</v>
      </c>
      <c r="L162" s="2" t="s">
        <v>151</v>
      </c>
      <c r="M162" s="2" t="s">
        <v>361</v>
      </c>
      <c r="N162" s="16" t="s">
        <v>22</v>
      </c>
      <c r="O162" s="16" t="s">
        <v>18</v>
      </c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1:43" s="40" customFormat="1" ht="12.75" customHeight="1">
      <c r="A163" s="64">
        <v>43813</v>
      </c>
      <c r="B163" s="62" t="s">
        <v>199</v>
      </c>
      <c r="C163" s="2" t="s">
        <v>42</v>
      </c>
      <c r="D163" s="2" t="s">
        <v>9</v>
      </c>
      <c r="E163" s="3"/>
      <c r="F163" s="3">
        <v>3000</v>
      </c>
      <c r="G163" s="143"/>
      <c r="H163" s="143"/>
      <c r="I163" s="43">
        <f t="shared" si="2"/>
        <v>7264922</v>
      </c>
      <c r="J163" s="20" t="s">
        <v>51</v>
      </c>
      <c r="K163" s="20" t="s">
        <v>44</v>
      </c>
      <c r="L163" s="2" t="s">
        <v>397</v>
      </c>
      <c r="M163" s="2" t="s">
        <v>360</v>
      </c>
      <c r="N163" s="16" t="s">
        <v>22</v>
      </c>
      <c r="O163" s="16" t="s">
        <v>18</v>
      </c>
      <c r="P163" s="1" t="s">
        <v>385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6"/>
    </row>
    <row r="164" spans="1:43" s="40" customFormat="1" ht="12.75" customHeight="1">
      <c r="A164" s="64">
        <v>43813</v>
      </c>
      <c r="B164" s="62" t="s">
        <v>330</v>
      </c>
      <c r="C164" s="15" t="s">
        <v>5</v>
      </c>
      <c r="D164" s="15" t="s">
        <v>10</v>
      </c>
      <c r="E164" s="44"/>
      <c r="F164" s="44">
        <v>7000</v>
      </c>
      <c r="G164" s="143"/>
      <c r="H164" s="143"/>
      <c r="I164" s="43">
        <f t="shared" si="2"/>
        <v>7257922</v>
      </c>
      <c r="J164" s="49" t="s">
        <v>49</v>
      </c>
      <c r="K164" s="49" t="s">
        <v>8</v>
      </c>
      <c r="L164" s="15" t="s">
        <v>397</v>
      </c>
      <c r="M164" s="15" t="s">
        <v>360</v>
      </c>
      <c r="N164" s="16" t="s">
        <v>22</v>
      </c>
      <c r="O164" s="16" t="s">
        <v>18</v>
      </c>
      <c r="P164" s="16" t="s">
        <v>383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1:43" s="40" customFormat="1" ht="12.75" customHeight="1">
      <c r="A165" s="64">
        <v>43813</v>
      </c>
      <c r="B165" s="62" t="s">
        <v>261</v>
      </c>
      <c r="C165" s="15" t="s">
        <v>58</v>
      </c>
      <c r="D165" s="15" t="s">
        <v>10</v>
      </c>
      <c r="E165" s="44"/>
      <c r="F165" s="44">
        <v>10000</v>
      </c>
      <c r="G165" s="143"/>
      <c r="H165" s="143"/>
      <c r="I165" s="43">
        <f t="shared" si="2"/>
        <v>7247922</v>
      </c>
      <c r="J165" s="49" t="s">
        <v>49</v>
      </c>
      <c r="K165" s="49" t="s">
        <v>8</v>
      </c>
      <c r="L165" s="2" t="s">
        <v>397</v>
      </c>
      <c r="M165" s="15" t="s">
        <v>360</v>
      </c>
      <c r="N165" s="16" t="s">
        <v>22</v>
      </c>
      <c r="O165" s="16" t="s">
        <v>18</v>
      </c>
      <c r="P165" s="16" t="s">
        <v>394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1:43" s="40" customFormat="1" ht="12.75" customHeight="1">
      <c r="A166" s="64">
        <v>43813</v>
      </c>
      <c r="B166" s="62" t="s">
        <v>262</v>
      </c>
      <c r="C166" s="15" t="s">
        <v>58</v>
      </c>
      <c r="D166" s="15" t="s">
        <v>10</v>
      </c>
      <c r="E166" s="44"/>
      <c r="F166" s="44">
        <v>15000</v>
      </c>
      <c r="G166" s="143"/>
      <c r="H166" s="143"/>
      <c r="I166" s="43">
        <f t="shared" si="2"/>
        <v>7232922</v>
      </c>
      <c r="J166" s="49" t="s">
        <v>49</v>
      </c>
      <c r="K166" s="49" t="s">
        <v>44</v>
      </c>
      <c r="L166" s="2" t="s">
        <v>397</v>
      </c>
      <c r="M166" s="15" t="s">
        <v>360</v>
      </c>
      <c r="N166" s="16" t="s">
        <v>22</v>
      </c>
      <c r="O166" s="16" t="s">
        <v>18</v>
      </c>
      <c r="P166" s="16" t="s">
        <v>394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1:43" s="24" customFormat="1" ht="12.75" customHeight="1">
      <c r="A167" s="64">
        <v>43814</v>
      </c>
      <c r="B167" s="62" t="s">
        <v>69</v>
      </c>
      <c r="C167" s="2" t="s">
        <v>5</v>
      </c>
      <c r="D167" s="2" t="s">
        <v>10</v>
      </c>
      <c r="E167" s="3"/>
      <c r="F167" s="3">
        <v>10000</v>
      </c>
      <c r="G167" s="143"/>
      <c r="H167" s="143"/>
      <c r="I167" s="43">
        <f t="shared" si="2"/>
        <v>7222922</v>
      </c>
      <c r="J167" s="49" t="s">
        <v>39</v>
      </c>
      <c r="K167" s="20" t="s">
        <v>45</v>
      </c>
      <c r="L167" s="15" t="s">
        <v>397</v>
      </c>
      <c r="M167" s="15" t="s">
        <v>360</v>
      </c>
      <c r="N167" s="16" t="s">
        <v>22</v>
      </c>
      <c r="O167" s="16" t="s">
        <v>18</v>
      </c>
      <c r="P167" s="16" t="s">
        <v>383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1:43" s="40" customFormat="1" ht="12.75" customHeight="1">
      <c r="A168" s="64">
        <v>43814</v>
      </c>
      <c r="B168" s="62" t="s">
        <v>251</v>
      </c>
      <c r="C168" s="2" t="s">
        <v>58</v>
      </c>
      <c r="D168" s="2" t="s">
        <v>12</v>
      </c>
      <c r="E168" s="3"/>
      <c r="F168" s="3">
        <v>60000</v>
      </c>
      <c r="G168" s="143"/>
      <c r="H168" s="143"/>
      <c r="I168" s="43">
        <f t="shared" si="2"/>
        <v>7162922</v>
      </c>
      <c r="J168" s="20" t="s">
        <v>76</v>
      </c>
      <c r="K168" s="20" t="s">
        <v>44</v>
      </c>
      <c r="L168" s="2" t="s">
        <v>151</v>
      </c>
      <c r="M168" s="2" t="s">
        <v>361</v>
      </c>
      <c r="N168" s="16" t="s">
        <v>22</v>
      </c>
      <c r="O168" s="16" t="s">
        <v>18</v>
      </c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1:43" s="24" customFormat="1" ht="12.75" customHeight="1">
      <c r="A169" s="64">
        <v>43814</v>
      </c>
      <c r="B169" s="62" t="s">
        <v>86</v>
      </c>
      <c r="C169" s="2" t="s">
        <v>58</v>
      </c>
      <c r="D169" s="2" t="s">
        <v>12</v>
      </c>
      <c r="E169" s="3"/>
      <c r="F169" s="3">
        <v>40000</v>
      </c>
      <c r="G169" s="143"/>
      <c r="H169" s="143"/>
      <c r="I169" s="43">
        <f t="shared" si="2"/>
        <v>7122922</v>
      </c>
      <c r="J169" s="20" t="s">
        <v>76</v>
      </c>
      <c r="K169" s="20" t="s">
        <v>8</v>
      </c>
      <c r="L169" s="2" t="s">
        <v>151</v>
      </c>
      <c r="M169" s="2" t="s">
        <v>361</v>
      </c>
      <c r="N169" s="16" t="s">
        <v>22</v>
      </c>
      <c r="O169" s="16" t="s">
        <v>18</v>
      </c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1:43" s="40" customFormat="1" ht="12.75" customHeight="1">
      <c r="A170" s="64">
        <v>43814</v>
      </c>
      <c r="B170" s="62" t="s">
        <v>356</v>
      </c>
      <c r="C170" s="2" t="s">
        <v>5</v>
      </c>
      <c r="D170" s="2" t="s">
        <v>12</v>
      </c>
      <c r="E170" s="3"/>
      <c r="F170" s="3">
        <v>5000</v>
      </c>
      <c r="G170" s="143"/>
      <c r="H170" s="143"/>
      <c r="I170" s="43">
        <f t="shared" si="2"/>
        <v>7117922</v>
      </c>
      <c r="J170" s="20" t="s">
        <v>76</v>
      </c>
      <c r="K170" s="20" t="s">
        <v>45</v>
      </c>
      <c r="L170" s="15" t="s">
        <v>151</v>
      </c>
      <c r="M170" s="2" t="s">
        <v>361</v>
      </c>
      <c r="N170" s="16" t="s">
        <v>22</v>
      </c>
      <c r="O170" s="16" t="s">
        <v>18</v>
      </c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1:43" s="40" customFormat="1" ht="12.75" customHeight="1">
      <c r="A171" s="64">
        <v>43814</v>
      </c>
      <c r="B171" s="62" t="s">
        <v>318</v>
      </c>
      <c r="C171" s="15" t="s">
        <v>61</v>
      </c>
      <c r="D171" s="22" t="s">
        <v>12</v>
      </c>
      <c r="E171" s="43"/>
      <c r="F171" s="43">
        <v>6000</v>
      </c>
      <c r="G171" s="143"/>
      <c r="H171" s="143"/>
      <c r="I171" s="43">
        <f t="shared" si="2"/>
        <v>7111922</v>
      </c>
      <c r="J171" s="20" t="s">
        <v>40</v>
      </c>
      <c r="K171" s="49" t="s">
        <v>8</v>
      </c>
      <c r="L171" s="15" t="s">
        <v>151</v>
      </c>
      <c r="M171" s="15" t="s">
        <v>361</v>
      </c>
      <c r="N171" s="16" t="s">
        <v>22</v>
      </c>
      <c r="O171" s="16" t="s">
        <v>18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1:43" s="40" customFormat="1" ht="12.75" customHeight="1">
      <c r="A172" s="64">
        <v>43815</v>
      </c>
      <c r="B172" s="62" t="s">
        <v>244</v>
      </c>
      <c r="C172" s="2" t="s">
        <v>58</v>
      </c>
      <c r="D172" s="2" t="s">
        <v>10</v>
      </c>
      <c r="E172" s="3"/>
      <c r="F172" s="3">
        <v>30000</v>
      </c>
      <c r="G172" s="143"/>
      <c r="H172" s="143"/>
      <c r="I172" s="43">
        <f t="shared" si="2"/>
        <v>7081922</v>
      </c>
      <c r="J172" s="49" t="s">
        <v>39</v>
      </c>
      <c r="K172" s="20" t="s">
        <v>44</v>
      </c>
      <c r="L172" s="2" t="s">
        <v>397</v>
      </c>
      <c r="M172" s="15" t="s">
        <v>360</v>
      </c>
      <c r="N172" s="16" t="s">
        <v>22</v>
      </c>
      <c r="O172" s="16" t="s">
        <v>18</v>
      </c>
      <c r="P172" s="16" t="s">
        <v>394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1:43" s="40" customFormat="1" ht="12.75" customHeight="1">
      <c r="A173" s="64">
        <v>43815</v>
      </c>
      <c r="B173" s="62" t="s">
        <v>245</v>
      </c>
      <c r="C173" s="2" t="s">
        <v>58</v>
      </c>
      <c r="D173" s="2" t="s">
        <v>10</v>
      </c>
      <c r="E173" s="3"/>
      <c r="F173" s="3">
        <v>20000</v>
      </c>
      <c r="G173" s="143"/>
      <c r="H173" s="143"/>
      <c r="I173" s="43">
        <f t="shared" si="2"/>
        <v>7061922</v>
      </c>
      <c r="J173" s="49" t="s">
        <v>39</v>
      </c>
      <c r="K173" s="20" t="s">
        <v>8</v>
      </c>
      <c r="L173" s="2" t="s">
        <v>397</v>
      </c>
      <c r="M173" s="15" t="s">
        <v>360</v>
      </c>
      <c r="N173" s="16" t="s">
        <v>22</v>
      </c>
      <c r="O173" s="16" t="s">
        <v>18</v>
      </c>
      <c r="P173" s="16" t="s">
        <v>394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1:43" s="40" customFormat="1" ht="12.75" customHeight="1">
      <c r="A174" s="64">
        <v>43815</v>
      </c>
      <c r="B174" s="62" t="s">
        <v>70</v>
      </c>
      <c r="C174" s="2" t="s">
        <v>25</v>
      </c>
      <c r="D174" s="2" t="s">
        <v>9</v>
      </c>
      <c r="E174" s="3"/>
      <c r="F174" s="3">
        <v>700</v>
      </c>
      <c r="G174" s="143"/>
      <c r="H174" s="143"/>
      <c r="I174" s="43">
        <f t="shared" si="2"/>
        <v>7061222</v>
      </c>
      <c r="J174" s="49" t="s">
        <v>39</v>
      </c>
      <c r="K174" s="20" t="s">
        <v>8</v>
      </c>
      <c r="L174" s="16" t="s">
        <v>397</v>
      </c>
      <c r="M174" s="16" t="s">
        <v>361</v>
      </c>
      <c r="N174" s="16" t="s">
        <v>22</v>
      </c>
      <c r="O174" s="16" t="s">
        <v>18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1:43" s="24" customFormat="1" ht="12.75" customHeight="1">
      <c r="A175" s="64">
        <v>43815</v>
      </c>
      <c r="B175" s="62" t="s">
        <v>182</v>
      </c>
      <c r="C175" s="2" t="s">
        <v>11</v>
      </c>
      <c r="D175" s="2" t="s">
        <v>12</v>
      </c>
      <c r="E175" s="3"/>
      <c r="F175" s="3">
        <v>20000</v>
      </c>
      <c r="G175" s="143"/>
      <c r="H175" s="143"/>
      <c r="I175" s="43">
        <f t="shared" si="2"/>
        <v>7041222</v>
      </c>
      <c r="J175" s="20" t="s">
        <v>51</v>
      </c>
      <c r="K175" s="20" t="s">
        <v>14</v>
      </c>
      <c r="L175" s="2" t="s">
        <v>151</v>
      </c>
      <c r="M175" s="2" t="s">
        <v>361</v>
      </c>
      <c r="N175" s="16" t="s">
        <v>22</v>
      </c>
      <c r="O175" s="16" t="s">
        <v>18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6"/>
    </row>
    <row r="176" spans="1:43" s="40" customFormat="1" ht="12.75" customHeight="1">
      <c r="A176" s="64">
        <v>43815</v>
      </c>
      <c r="B176" s="62" t="s">
        <v>183</v>
      </c>
      <c r="C176" s="2" t="s">
        <v>11</v>
      </c>
      <c r="D176" s="2" t="s">
        <v>12</v>
      </c>
      <c r="E176" s="3"/>
      <c r="F176" s="3">
        <v>15000</v>
      </c>
      <c r="G176" s="143"/>
      <c r="H176" s="143"/>
      <c r="I176" s="43">
        <f t="shared" si="2"/>
        <v>7026222</v>
      </c>
      <c r="J176" s="20" t="s">
        <v>51</v>
      </c>
      <c r="K176" s="20" t="s">
        <v>14</v>
      </c>
      <c r="L176" s="2" t="s">
        <v>151</v>
      </c>
      <c r="M176" s="2" t="s">
        <v>361</v>
      </c>
      <c r="N176" s="16" t="s">
        <v>22</v>
      </c>
      <c r="O176" s="16" t="s">
        <v>18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6"/>
    </row>
    <row r="177" spans="1:43" s="40" customFormat="1" ht="12.75" customHeight="1">
      <c r="A177" s="64">
        <v>43815</v>
      </c>
      <c r="B177" s="62" t="s">
        <v>321</v>
      </c>
      <c r="C177" s="2" t="s">
        <v>41</v>
      </c>
      <c r="D177" s="2" t="s">
        <v>10</v>
      </c>
      <c r="E177" s="3"/>
      <c r="F177" s="3">
        <v>20000</v>
      </c>
      <c r="G177" s="143"/>
      <c r="H177" s="143"/>
      <c r="I177" s="43">
        <f t="shared" si="2"/>
        <v>7006222</v>
      </c>
      <c r="J177" s="20" t="s">
        <v>51</v>
      </c>
      <c r="K177" s="20" t="s">
        <v>45</v>
      </c>
      <c r="L177" s="15" t="s">
        <v>397</v>
      </c>
      <c r="M177" s="15" t="s">
        <v>360</v>
      </c>
      <c r="N177" s="16" t="s">
        <v>22</v>
      </c>
      <c r="O177" s="16" t="s">
        <v>18</v>
      </c>
      <c r="P177" s="1" t="s">
        <v>384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6"/>
    </row>
    <row r="178" spans="1:43" s="40" customFormat="1" ht="12.75" customHeight="1">
      <c r="A178" s="64">
        <v>43815</v>
      </c>
      <c r="B178" s="62" t="s">
        <v>322</v>
      </c>
      <c r="C178" s="2" t="s">
        <v>41</v>
      </c>
      <c r="D178" s="2" t="s">
        <v>10</v>
      </c>
      <c r="E178" s="3"/>
      <c r="F178" s="3">
        <v>20000</v>
      </c>
      <c r="G178" s="143"/>
      <c r="H178" s="143"/>
      <c r="I178" s="43">
        <f t="shared" si="2"/>
        <v>6986222</v>
      </c>
      <c r="J178" s="20" t="s">
        <v>51</v>
      </c>
      <c r="K178" s="20" t="s">
        <v>45</v>
      </c>
      <c r="L178" s="15" t="s">
        <v>397</v>
      </c>
      <c r="M178" s="15" t="s">
        <v>360</v>
      </c>
      <c r="N178" s="16" t="s">
        <v>22</v>
      </c>
      <c r="O178" s="16" t="s">
        <v>18</v>
      </c>
      <c r="P178" s="1" t="s">
        <v>384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6"/>
    </row>
    <row r="179" spans="1:43" s="24" customFormat="1" ht="12.75" customHeight="1">
      <c r="A179" s="64">
        <v>43815</v>
      </c>
      <c r="B179" s="62" t="s">
        <v>323</v>
      </c>
      <c r="C179" s="2" t="s">
        <v>41</v>
      </c>
      <c r="D179" s="2" t="s">
        <v>10</v>
      </c>
      <c r="E179" s="3"/>
      <c r="F179" s="3">
        <v>20000</v>
      </c>
      <c r="G179" s="143"/>
      <c r="H179" s="143"/>
      <c r="I179" s="43">
        <f t="shared" si="2"/>
        <v>6966222</v>
      </c>
      <c r="J179" s="20" t="s">
        <v>51</v>
      </c>
      <c r="K179" s="20" t="s">
        <v>45</v>
      </c>
      <c r="L179" s="15" t="s">
        <v>397</v>
      </c>
      <c r="M179" s="15" t="s">
        <v>360</v>
      </c>
      <c r="N179" s="16" t="s">
        <v>22</v>
      </c>
      <c r="O179" s="16" t="s">
        <v>18</v>
      </c>
      <c r="P179" s="1" t="s">
        <v>384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6"/>
    </row>
    <row r="180" spans="1:43" s="40" customFormat="1" ht="12.75" customHeight="1">
      <c r="A180" s="64">
        <v>43815</v>
      </c>
      <c r="B180" s="62" t="s">
        <v>84</v>
      </c>
      <c r="C180" s="15" t="s">
        <v>17</v>
      </c>
      <c r="D180" s="2" t="s">
        <v>12</v>
      </c>
      <c r="E180" s="3"/>
      <c r="F180" s="3">
        <v>1000</v>
      </c>
      <c r="G180" s="143"/>
      <c r="H180" s="143"/>
      <c r="I180" s="43">
        <f t="shared" si="2"/>
        <v>6965222</v>
      </c>
      <c r="J180" s="20" t="s">
        <v>76</v>
      </c>
      <c r="K180" s="20" t="s">
        <v>8</v>
      </c>
      <c r="L180" s="2" t="s">
        <v>151</v>
      </c>
      <c r="M180" s="2" t="s">
        <v>361</v>
      </c>
      <c r="N180" s="16" t="s">
        <v>22</v>
      </c>
      <c r="O180" s="16" t="s">
        <v>18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1:43" s="24" customFormat="1" ht="12.75" customHeight="1">
      <c r="A181" s="64">
        <v>43815</v>
      </c>
      <c r="B181" s="62" t="s">
        <v>326</v>
      </c>
      <c r="C181" s="15" t="s">
        <v>5</v>
      </c>
      <c r="D181" s="2" t="s">
        <v>12</v>
      </c>
      <c r="E181" s="43"/>
      <c r="F181" s="43">
        <v>7000</v>
      </c>
      <c r="G181" s="143"/>
      <c r="H181" s="143"/>
      <c r="I181" s="43">
        <f t="shared" si="2"/>
        <v>6958222</v>
      </c>
      <c r="J181" s="20" t="s">
        <v>75</v>
      </c>
      <c r="K181" s="53" t="s">
        <v>45</v>
      </c>
      <c r="L181" s="15" t="s">
        <v>151</v>
      </c>
      <c r="M181" s="15" t="s">
        <v>360</v>
      </c>
      <c r="N181" s="16" t="s">
        <v>22</v>
      </c>
      <c r="O181" s="16" t="s">
        <v>18</v>
      </c>
      <c r="P181" s="16" t="s">
        <v>383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1:43" s="40" customFormat="1" ht="12.75" customHeight="1">
      <c r="A182" s="64">
        <v>43815</v>
      </c>
      <c r="B182" s="62" t="s">
        <v>84</v>
      </c>
      <c r="C182" s="15" t="s">
        <v>17</v>
      </c>
      <c r="D182" s="2" t="s">
        <v>12</v>
      </c>
      <c r="E182" s="18"/>
      <c r="F182" s="18">
        <v>1000</v>
      </c>
      <c r="G182" s="143"/>
      <c r="H182" s="143"/>
      <c r="I182" s="43">
        <f t="shared" si="2"/>
        <v>6957222</v>
      </c>
      <c r="J182" s="49" t="s">
        <v>52</v>
      </c>
      <c r="K182" s="49" t="s">
        <v>8</v>
      </c>
      <c r="L182" s="2" t="s">
        <v>151</v>
      </c>
      <c r="M182" s="2" t="s">
        <v>361</v>
      </c>
      <c r="N182" s="16" t="s">
        <v>22</v>
      </c>
      <c r="O182" s="16" t="s">
        <v>18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1:43" s="24" customFormat="1" ht="12.75" customHeight="1">
      <c r="A183" s="64">
        <v>43815</v>
      </c>
      <c r="B183" s="62" t="s">
        <v>134</v>
      </c>
      <c r="C183" s="15" t="s">
        <v>5</v>
      </c>
      <c r="D183" s="22" t="s">
        <v>12</v>
      </c>
      <c r="E183" s="43"/>
      <c r="F183" s="43">
        <v>5000</v>
      </c>
      <c r="G183" s="143"/>
      <c r="H183" s="143"/>
      <c r="I183" s="43">
        <f t="shared" si="2"/>
        <v>6952222</v>
      </c>
      <c r="J183" s="20" t="s">
        <v>40</v>
      </c>
      <c r="K183" s="49" t="s">
        <v>14</v>
      </c>
      <c r="L183" s="15" t="s">
        <v>151</v>
      </c>
      <c r="M183" s="15" t="s">
        <v>360</v>
      </c>
      <c r="N183" s="16" t="s">
        <v>22</v>
      </c>
      <c r="O183" s="16" t="s">
        <v>18</v>
      </c>
      <c r="P183" s="16" t="s">
        <v>383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1:43" s="40" customFormat="1" ht="12.75" customHeight="1">
      <c r="A184" s="65">
        <v>43815</v>
      </c>
      <c r="B184" s="50" t="s">
        <v>357</v>
      </c>
      <c r="C184" s="57" t="s">
        <v>42</v>
      </c>
      <c r="D184" s="59" t="s">
        <v>9</v>
      </c>
      <c r="E184" s="42"/>
      <c r="F184" s="42">
        <v>4900</v>
      </c>
      <c r="G184" s="143"/>
      <c r="H184" s="143"/>
      <c r="I184" s="43">
        <f t="shared" si="2"/>
        <v>6947322</v>
      </c>
      <c r="J184" s="50" t="s">
        <v>13</v>
      </c>
      <c r="K184" s="50" t="s">
        <v>44</v>
      </c>
      <c r="L184" s="2" t="s">
        <v>397</v>
      </c>
      <c r="M184" s="1" t="s">
        <v>360</v>
      </c>
      <c r="N184" s="28" t="s">
        <v>22</v>
      </c>
      <c r="O184" s="16" t="s">
        <v>18</v>
      </c>
      <c r="P184" s="28" t="s">
        <v>385</v>
      </c>
      <c r="Q184" s="28"/>
      <c r="R184" s="28"/>
      <c r="S184" s="28"/>
      <c r="T184" s="28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28"/>
      <c r="AJ184" s="28"/>
      <c r="AK184" s="28"/>
      <c r="AL184" s="28"/>
      <c r="AM184" s="28"/>
      <c r="AN184" s="28"/>
      <c r="AO184" s="28"/>
      <c r="AP184" s="28"/>
      <c r="AQ184" s="16"/>
    </row>
    <row r="185" spans="1:43" s="40" customFormat="1" ht="12.75" customHeight="1">
      <c r="A185" s="64">
        <v>43816</v>
      </c>
      <c r="B185" s="62" t="s">
        <v>71</v>
      </c>
      <c r="C185" s="2" t="s">
        <v>25</v>
      </c>
      <c r="D185" s="2" t="s">
        <v>9</v>
      </c>
      <c r="E185" s="3"/>
      <c r="F185" s="3">
        <v>600</v>
      </c>
      <c r="G185" s="143"/>
      <c r="H185" s="143"/>
      <c r="I185" s="43">
        <f t="shared" si="2"/>
        <v>6946722</v>
      </c>
      <c r="J185" s="49" t="s">
        <v>39</v>
      </c>
      <c r="K185" s="20" t="s">
        <v>8</v>
      </c>
      <c r="L185" s="16" t="s">
        <v>397</v>
      </c>
      <c r="M185" s="16" t="s">
        <v>361</v>
      </c>
      <c r="N185" s="16" t="s">
        <v>22</v>
      </c>
      <c r="O185" s="16" t="s">
        <v>18</v>
      </c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1:43" s="24" customFormat="1" ht="12.75" customHeight="1">
      <c r="A186" s="64">
        <v>43816</v>
      </c>
      <c r="B186" s="62" t="s">
        <v>204</v>
      </c>
      <c r="C186" s="15" t="s">
        <v>17</v>
      </c>
      <c r="D186" s="2" t="s">
        <v>212</v>
      </c>
      <c r="E186" s="3"/>
      <c r="F186" s="3">
        <v>500</v>
      </c>
      <c r="G186" s="143"/>
      <c r="H186" s="143"/>
      <c r="I186" s="43">
        <f t="shared" si="2"/>
        <v>6946222</v>
      </c>
      <c r="J186" s="49" t="s">
        <v>39</v>
      </c>
      <c r="K186" s="20" t="s">
        <v>81</v>
      </c>
      <c r="L186" s="16" t="s">
        <v>151</v>
      </c>
      <c r="M186" s="16" t="s">
        <v>361</v>
      </c>
      <c r="N186" s="16" t="s">
        <v>22</v>
      </c>
      <c r="O186" s="16" t="s">
        <v>18</v>
      </c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1:43" s="24" customFormat="1" ht="12.75" customHeight="1">
      <c r="A187" s="64">
        <v>43816</v>
      </c>
      <c r="B187" s="62" t="s">
        <v>192</v>
      </c>
      <c r="C187" s="2" t="s">
        <v>41</v>
      </c>
      <c r="D187" s="2" t="s">
        <v>10</v>
      </c>
      <c r="E187" s="3"/>
      <c r="F187" s="3">
        <v>25000</v>
      </c>
      <c r="G187" s="143"/>
      <c r="H187" s="143"/>
      <c r="I187" s="43">
        <f t="shared" si="2"/>
        <v>6921222</v>
      </c>
      <c r="J187" s="20" t="s">
        <v>51</v>
      </c>
      <c r="K187" s="20" t="s">
        <v>45</v>
      </c>
      <c r="L187" s="15" t="s">
        <v>397</v>
      </c>
      <c r="M187" s="15" t="s">
        <v>360</v>
      </c>
      <c r="N187" s="16" t="s">
        <v>22</v>
      </c>
      <c r="O187" s="16" t="s">
        <v>18</v>
      </c>
      <c r="P187" s="1" t="s">
        <v>384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6"/>
    </row>
    <row r="188" spans="1:43" s="40" customFormat="1" ht="12.75" customHeight="1">
      <c r="A188" s="64">
        <v>43816</v>
      </c>
      <c r="B188" s="62" t="s">
        <v>200</v>
      </c>
      <c r="C188" s="2" t="s">
        <v>42</v>
      </c>
      <c r="D188" s="2" t="s">
        <v>9</v>
      </c>
      <c r="E188" s="3"/>
      <c r="F188" s="3">
        <v>26000</v>
      </c>
      <c r="G188" s="143"/>
      <c r="H188" s="143"/>
      <c r="I188" s="43">
        <f t="shared" si="2"/>
        <v>6895222</v>
      </c>
      <c r="J188" s="20" t="s">
        <v>51</v>
      </c>
      <c r="K188" s="20" t="s">
        <v>44</v>
      </c>
      <c r="L188" s="2" t="s">
        <v>397</v>
      </c>
      <c r="M188" s="2" t="s">
        <v>360</v>
      </c>
      <c r="N188" s="16" t="s">
        <v>22</v>
      </c>
      <c r="O188" s="16" t="s">
        <v>18</v>
      </c>
      <c r="P188" s="1" t="s">
        <v>385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6"/>
    </row>
    <row r="189" spans="1:43" s="40" customFormat="1" ht="12.75" customHeight="1">
      <c r="A189" s="64">
        <v>43816</v>
      </c>
      <c r="B189" s="62" t="s">
        <v>193</v>
      </c>
      <c r="C189" s="2" t="s">
        <v>41</v>
      </c>
      <c r="D189" s="2" t="s">
        <v>10</v>
      </c>
      <c r="E189" s="3"/>
      <c r="F189" s="3">
        <v>103000</v>
      </c>
      <c r="G189" s="143"/>
      <c r="H189" s="143"/>
      <c r="I189" s="43">
        <f t="shared" si="2"/>
        <v>6792222</v>
      </c>
      <c r="J189" s="20" t="s">
        <v>51</v>
      </c>
      <c r="K189" s="20" t="s">
        <v>45</v>
      </c>
      <c r="L189" s="15" t="s">
        <v>397</v>
      </c>
      <c r="M189" s="15" t="s">
        <v>360</v>
      </c>
      <c r="N189" s="16" t="s">
        <v>22</v>
      </c>
      <c r="O189" s="16" t="s">
        <v>18</v>
      </c>
      <c r="P189" s="1" t="s">
        <v>384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6"/>
    </row>
    <row r="190" spans="1:43" s="40" customFormat="1" ht="12.75" customHeight="1">
      <c r="A190" s="64">
        <v>43816</v>
      </c>
      <c r="B190" s="62" t="s">
        <v>194</v>
      </c>
      <c r="C190" s="2" t="s">
        <v>41</v>
      </c>
      <c r="D190" s="2" t="s">
        <v>10</v>
      </c>
      <c r="E190" s="3"/>
      <c r="F190" s="3">
        <v>103000</v>
      </c>
      <c r="G190" s="143"/>
      <c r="H190" s="143"/>
      <c r="I190" s="43">
        <f t="shared" si="2"/>
        <v>6689222</v>
      </c>
      <c r="J190" s="20" t="s">
        <v>51</v>
      </c>
      <c r="K190" s="20" t="s">
        <v>45</v>
      </c>
      <c r="L190" s="15" t="s">
        <v>397</v>
      </c>
      <c r="M190" s="15" t="s">
        <v>360</v>
      </c>
      <c r="N190" s="16" t="s">
        <v>22</v>
      </c>
      <c r="O190" s="16" t="s">
        <v>18</v>
      </c>
      <c r="P190" s="1" t="s">
        <v>384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6"/>
    </row>
    <row r="191" spans="1:43" s="40" customFormat="1" ht="12.75" customHeight="1">
      <c r="A191" s="64">
        <v>43816</v>
      </c>
      <c r="B191" s="62" t="s">
        <v>84</v>
      </c>
      <c r="C191" s="15" t="s">
        <v>17</v>
      </c>
      <c r="D191" s="2" t="s">
        <v>12</v>
      </c>
      <c r="E191" s="3"/>
      <c r="F191" s="3">
        <v>1000</v>
      </c>
      <c r="G191" s="143"/>
      <c r="H191" s="143"/>
      <c r="I191" s="43">
        <f t="shared" si="2"/>
        <v>6688222</v>
      </c>
      <c r="J191" s="20" t="s">
        <v>76</v>
      </c>
      <c r="K191" s="20" t="s">
        <v>8</v>
      </c>
      <c r="L191" s="2" t="s">
        <v>151</v>
      </c>
      <c r="M191" s="2" t="s">
        <v>361</v>
      </c>
      <c r="N191" s="16" t="s">
        <v>22</v>
      </c>
      <c r="O191" s="16" t="s">
        <v>18</v>
      </c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1:43" s="40" customFormat="1" ht="12.75" customHeight="1">
      <c r="A192" s="64">
        <v>43816</v>
      </c>
      <c r="B192" s="62" t="s">
        <v>84</v>
      </c>
      <c r="C192" s="15" t="s">
        <v>17</v>
      </c>
      <c r="D192" s="2" t="s">
        <v>12</v>
      </c>
      <c r="E192" s="18"/>
      <c r="F192" s="18">
        <v>1000</v>
      </c>
      <c r="G192" s="143"/>
      <c r="H192" s="143"/>
      <c r="I192" s="43">
        <f t="shared" si="2"/>
        <v>6687222</v>
      </c>
      <c r="J192" s="49" t="s">
        <v>52</v>
      </c>
      <c r="K192" s="49" t="s">
        <v>8</v>
      </c>
      <c r="L192" s="2" t="s">
        <v>151</v>
      </c>
      <c r="M192" s="2" t="s">
        <v>361</v>
      </c>
      <c r="N192" s="16" t="s">
        <v>22</v>
      </c>
      <c r="O192" s="16" t="s">
        <v>18</v>
      </c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1:43" s="40" customFormat="1" ht="12.75" customHeight="1">
      <c r="A193" s="64">
        <v>43816</v>
      </c>
      <c r="B193" s="62" t="s">
        <v>94</v>
      </c>
      <c r="C193" s="56" t="s">
        <v>43</v>
      </c>
      <c r="D193" s="2" t="s">
        <v>9</v>
      </c>
      <c r="E193" s="3"/>
      <c r="F193" s="3">
        <v>3484</v>
      </c>
      <c r="G193" s="143"/>
      <c r="H193" s="143"/>
      <c r="I193" s="43">
        <f t="shared" si="2"/>
        <v>6683738</v>
      </c>
      <c r="J193" s="20" t="s">
        <v>16</v>
      </c>
      <c r="K193" s="20" t="s">
        <v>144</v>
      </c>
      <c r="L193" s="2" t="s">
        <v>397</v>
      </c>
      <c r="M193" s="2" t="s">
        <v>361</v>
      </c>
      <c r="N193" s="16" t="s">
        <v>22</v>
      </c>
      <c r="O193" s="16" t="s">
        <v>18</v>
      </c>
      <c r="P193" s="14"/>
      <c r="Q193" s="1"/>
      <c r="R193" s="2"/>
      <c r="S193" s="1"/>
      <c r="T193" s="12"/>
      <c r="U193" s="1"/>
      <c r="V193" s="3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1:43" s="40" customFormat="1" ht="12.75" customHeight="1">
      <c r="A194" s="64">
        <v>43817</v>
      </c>
      <c r="B194" s="62" t="s">
        <v>71</v>
      </c>
      <c r="C194" s="2" t="s">
        <v>25</v>
      </c>
      <c r="D194" s="2" t="s">
        <v>9</v>
      </c>
      <c r="E194" s="3"/>
      <c r="F194" s="3">
        <v>600</v>
      </c>
      <c r="G194" s="143"/>
      <c r="H194" s="143"/>
      <c r="I194" s="43">
        <f t="shared" si="2"/>
        <v>6683138</v>
      </c>
      <c r="J194" s="49" t="s">
        <v>39</v>
      </c>
      <c r="K194" s="20" t="s">
        <v>8</v>
      </c>
      <c r="L194" s="16" t="s">
        <v>397</v>
      </c>
      <c r="M194" s="16" t="s">
        <v>361</v>
      </c>
      <c r="N194" s="16" t="s">
        <v>22</v>
      </c>
      <c r="O194" s="16" t="s">
        <v>18</v>
      </c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1:43" s="40" customFormat="1" ht="12.75" customHeight="1">
      <c r="A195" s="64">
        <v>43817</v>
      </c>
      <c r="B195" s="62" t="s">
        <v>235</v>
      </c>
      <c r="C195" s="2" t="s">
        <v>15</v>
      </c>
      <c r="D195" s="2" t="s">
        <v>9</v>
      </c>
      <c r="E195" s="3"/>
      <c r="F195" s="3">
        <v>2910</v>
      </c>
      <c r="G195" s="143"/>
      <c r="H195" s="143"/>
      <c r="I195" s="43">
        <f t="shared" si="2"/>
        <v>6680228</v>
      </c>
      <c r="J195" s="20" t="s">
        <v>51</v>
      </c>
      <c r="K195" s="20" t="s">
        <v>44</v>
      </c>
      <c r="L195" s="2" t="s">
        <v>151</v>
      </c>
      <c r="M195" s="2" t="s">
        <v>361</v>
      </c>
      <c r="N195" s="16" t="s">
        <v>22</v>
      </c>
      <c r="O195" s="16" t="s">
        <v>18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6"/>
    </row>
    <row r="196" spans="1:43" s="40" customFormat="1" ht="12.75" customHeight="1">
      <c r="A196" s="64">
        <v>43817</v>
      </c>
      <c r="B196" s="62" t="s">
        <v>236</v>
      </c>
      <c r="C196" s="2" t="s">
        <v>15</v>
      </c>
      <c r="D196" s="2" t="s">
        <v>9</v>
      </c>
      <c r="E196" s="3"/>
      <c r="F196" s="3">
        <v>2435</v>
      </c>
      <c r="G196" s="143"/>
      <c r="H196" s="143"/>
      <c r="I196" s="43">
        <f t="shared" si="2"/>
        <v>6677793</v>
      </c>
      <c r="J196" s="20" t="s">
        <v>51</v>
      </c>
      <c r="K196" s="20" t="s">
        <v>44</v>
      </c>
      <c r="L196" s="2" t="s">
        <v>151</v>
      </c>
      <c r="M196" s="2" t="s">
        <v>361</v>
      </c>
      <c r="N196" s="16" t="s">
        <v>22</v>
      </c>
      <c r="O196" s="16" t="s">
        <v>18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6"/>
    </row>
    <row r="197" spans="1:43" s="40" customFormat="1" ht="12.75" customHeight="1">
      <c r="A197" s="64">
        <v>43817</v>
      </c>
      <c r="B197" s="62" t="s">
        <v>237</v>
      </c>
      <c r="C197" s="2" t="s">
        <v>15</v>
      </c>
      <c r="D197" s="2" t="s">
        <v>9</v>
      </c>
      <c r="E197" s="3"/>
      <c r="F197" s="3">
        <v>4430</v>
      </c>
      <c r="G197" s="143"/>
      <c r="H197" s="143"/>
      <c r="I197" s="43">
        <f t="shared" si="2"/>
        <v>6673363</v>
      </c>
      <c r="J197" s="20" t="s">
        <v>51</v>
      </c>
      <c r="K197" s="20" t="s">
        <v>44</v>
      </c>
      <c r="L197" s="2" t="s">
        <v>151</v>
      </c>
      <c r="M197" s="2" t="s">
        <v>361</v>
      </c>
      <c r="N197" s="16" t="s">
        <v>22</v>
      </c>
      <c r="O197" s="16" t="s">
        <v>18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6"/>
    </row>
    <row r="198" spans="1:43" s="40" customFormat="1" ht="12.75" customHeight="1">
      <c r="A198" s="64">
        <v>43817</v>
      </c>
      <c r="B198" s="62" t="s">
        <v>242</v>
      </c>
      <c r="C198" s="2" t="s">
        <v>364</v>
      </c>
      <c r="D198" s="2" t="s">
        <v>9</v>
      </c>
      <c r="E198" s="3"/>
      <c r="F198" s="3">
        <v>2000</v>
      </c>
      <c r="G198" s="143"/>
      <c r="H198" s="143"/>
      <c r="I198" s="43">
        <f t="shared" si="2"/>
        <v>6671363</v>
      </c>
      <c r="J198" s="20" t="s">
        <v>51</v>
      </c>
      <c r="K198" s="20" t="s">
        <v>8</v>
      </c>
      <c r="L198" s="1" t="s">
        <v>151</v>
      </c>
      <c r="M198" s="1" t="s">
        <v>361</v>
      </c>
      <c r="N198" s="16" t="s">
        <v>22</v>
      </c>
      <c r="O198" s="16" t="s">
        <v>18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6"/>
    </row>
    <row r="199" spans="1:43" s="40" customFormat="1" ht="12.75" customHeight="1">
      <c r="A199" s="64">
        <v>43817</v>
      </c>
      <c r="B199" s="62" t="s">
        <v>84</v>
      </c>
      <c r="C199" s="15" t="s">
        <v>17</v>
      </c>
      <c r="D199" s="2" t="s">
        <v>12</v>
      </c>
      <c r="E199" s="3"/>
      <c r="F199" s="3">
        <v>1000</v>
      </c>
      <c r="G199" s="143"/>
      <c r="H199" s="143"/>
      <c r="I199" s="43">
        <f t="shared" si="2"/>
        <v>6670363</v>
      </c>
      <c r="J199" s="20" t="s">
        <v>76</v>
      </c>
      <c r="K199" s="20" t="s">
        <v>8</v>
      </c>
      <c r="L199" s="2" t="s">
        <v>151</v>
      </c>
      <c r="M199" s="2" t="s">
        <v>361</v>
      </c>
      <c r="N199" s="16" t="s">
        <v>22</v>
      </c>
      <c r="O199" s="16" t="s">
        <v>18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1:43" s="40" customFormat="1" ht="12.75" customHeight="1">
      <c r="A200" s="64">
        <v>43817</v>
      </c>
      <c r="B200" s="62" t="s">
        <v>300</v>
      </c>
      <c r="C200" s="2" t="s">
        <v>83</v>
      </c>
      <c r="D200" s="2" t="s">
        <v>12</v>
      </c>
      <c r="E200" s="43"/>
      <c r="F200" s="43">
        <v>3000</v>
      </c>
      <c r="G200" s="143"/>
      <c r="H200" s="143"/>
      <c r="I200" s="43">
        <f t="shared" si="2"/>
        <v>6667363</v>
      </c>
      <c r="J200" s="20" t="s">
        <v>75</v>
      </c>
      <c r="K200" s="53" t="s">
        <v>8</v>
      </c>
      <c r="L200" s="15" t="s">
        <v>151</v>
      </c>
      <c r="M200" s="15" t="s">
        <v>361</v>
      </c>
      <c r="N200" s="16" t="s">
        <v>22</v>
      </c>
      <c r="O200" s="16" t="s">
        <v>18</v>
      </c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1:43" s="40" customFormat="1" ht="12.75" customHeight="1">
      <c r="A201" s="64">
        <v>43817</v>
      </c>
      <c r="B201" s="62" t="s">
        <v>135</v>
      </c>
      <c r="C201" s="15" t="s">
        <v>61</v>
      </c>
      <c r="D201" s="22" t="s">
        <v>12</v>
      </c>
      <c r="E201" s="43"/>
      <c r="F201" s="43">
        <v>2000</v>
      </c>
      <c r="G201" s="143"/>
      <c r="H201" s="143"/>
      <c r="I201" s="43">
        <f t="shared" si="2"/>
        <v>6665363</v>
      </c>
      <c r="J201" s="20" t="s">
        <v>40</v>
      </c>
      <c r="K201" s="49" t="s">
        <v>8</v>
      </c>
      <c r="L201" s="15" t="s">
        <v>151</v>
      </c>
      <c r="M201" s="15" t="s">
        <v>361</v>
      </c>
      <c r="N201" s="16" t="s">
        <v>22</v>
      </c>
      <c r="O201" s="16" t="s">
        <v>18</v>
      </c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1:43" s="16" customFormat="1" ht="12.75" customHeight="1">
      <c r="A202" s="64">
        <v>43818</v>
      </c>
      <c r="B202" s="62" t="s">
        <v>72</v>
      </c>
      <c r="C202" s="2" t="s">
        <v>42</v>
      </c>
      <c r="D202" s="2" t="s">
        <v>9</v>
      </c>
      <c r="E202" s="3"/>
      <c r="F202" s="3">
        <v>16800</v>
      </c>
      <c r="G202" s="143"/>
      <c r="H202" s="143"/>
      <c r="I202" s="43">
        <f t="shared" si="2"/>
        <v>6648563</v>
      </c>
      <c r="J202" s="49" t="s">
        <v>39</v>
      </c>
      <c r="K202" s="20" t="s">
        <v>8</v>
      </c>
      <c r="L202" s="1" t="s">
        <v>397</v>
      </c>
      <c r="M202" s="16" t="s">
        <v>361</v>
      </c>
      <c r="N202" s="16" t="s">
        <v>22</v>
      </c>
      <c r="O202" s="16" t="s">
        <v>18</v>
      </c>
    </row>
    <row r="203" spans="1:43" s="40" customFormat="1" ht="12.75" customHeight="1">
      <c r="A203" s="64">
        <v>43818</v>
      </c>
      <c r="B203" s="62" t="s">
        <v>246</v>
      </c>
      <c r="C203" s="2" t="s">
        <v>58</v>
      </c>
      <c r="D203" s="2" t="s">
        <v>10</v>
      </c>
      <c r="E203" s="3"/>
      <c r="F203" s="3">
        <v>40000</v>
      </c>
      <c r="G203" s="143"/>
      <c r="H203" s="143"/>
      <c r="I203" s="43">
        <f t="shared" si="2"/>
        <v>6608563</v>
      </c>
      <c r="J203" s="49" t="s">
        <v>39</v>
      </c>
      <c r="K203" s="20" t="s">
        <v>44</v>
      </c>
      <c r="L203" s="2" t="s">
        <v>397</v>
      </c>
      <c r="M203" s="15" t="s">
        <v>360</v>
      </c>
      <c r="N203" s="16" t="s">
        <v>22</v>
      </c>
      <c r="O203" s="16" t="s">
        <v>18</v>
      </c>
      <c r="P203" s="16" t="s">
        <v>394</v>
      </c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1:43" s="40" customFormat="1" ht="12.75" customHeight="1">
      <c r="A204" s="64">
        <v>43818</v>
      </c>
      <c r="B204" s="62" t="s">
        <v>73</v>
      </c>
      <c r="C204" s="2" t="s">
        <v>58</v>
      </c>
      <c r="D204" s="2" t="s">
        <v>10</v>
      </c>
      <c r="E204" s="3"/>
      <c r="F204" s="3">
        <v>40000</v>
      </c>
      <c r="G204" s="143"/>
      <c r="H204" s="143"/>
      <c r="I204" s="43">
        <f t="shared" si="2"/>
        <v>6568563</v>
      </c>
      <c r="J204" s="49" t="s">
        <v>39</v>
      </c>
      <c r="K204" s="20" t="s">
        <v>8</v>
      </c>
      <c r="L204" s="2" t="s">
        <v>397</v>
      </c>
      <c r="M204" s="15" t="s">
        <v>360</v>
      </c>
      <c r="N204" s="16" t="s">
        <v>22</v>
      </c>
      <c r="O204" s="16" t="s">
        <v>18</v>
      </c>
      <c r="P204" s="16" t="s">
        <v>394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1:43" s="40" customFormat="1" ht="12.75" customHeight="1">
      <c r="A205" s="64">
        <v>43818</v>
      </c>
      <c r="B205" s="62" t="s">
        <v>77</v>
      </c>
      <c r="C205" s="2" t="s">
        <v>42</v>
      </c>
      <c r="D205" s="2" t="s">
        <v>9</v>
      </c>
      <c r="E205" s="3"/>
      <c r="F205" s="3">
        <v>24500</v>
      </c>
      <c r="G205" s="143"/>
      <c r="H205" s="143"/>
      <c r="I205" s="43">
        <f t="shared" ref="I205:I268" si="3">I204+E205-F205</f>
        <v>6544063</v>
      </c>
      <c r="J205" s="20" t="s">
        <v>51</v>
      </c>
      <c r="K205" s="20" t="s">
        <v>44</v>
      </c>
      <c r="L205" s="2" t="s">
        <v>397</v>
      </c>
      <c r="M205" s="2" t="s">
        <v>360</v>
      </c>
      <c r="N205" s="16" t="s">
        <v>22</v>
      </c>
      <c r="O205" s="16" t="s">
        <v>18</v>
      </c>
      <c r="P205" s="1" t="s">
        <v>385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6"/>
    </row>
    <row r="206" spans="1:43" s="40" customFormat="1" ht="12.75" customHeight="1">
      <c r="A206" s="64">
        <v>43818</v>
      </c>
      <c r="B206" s="62" t="s">
        <v>345</v>
      </c>
      <c r="C206" s="2" t="s">
        <v>5</v>
      </c>
      <c r="D206" s="2" t="s">
        <v>12</v>
      </c>
      <c r="E206" s="3"/>
      <c r="F206" s="3">
        <v>9000</v>
      </c>
      <c r="G206" s="143"/>
      <c r="H206" s="143"/>
      <c r="I206" s="43">
        <f t="shared" si="3"/>
        <v>6535063</v>
      </c>
      <c r="J206" s="20" t="s">
        <v>76</v>
      </c>
      <c r="K206" s="20" t="s">
        <v>8</v>
      </c>
      <c r="L206" s="15" t="s">
        <v>151</v>
      </c>
      <c r="M206" s="15" t="s">
        <v>361</v>
      </c>
      <c r="N206" s="16" t="s">
        <v>22</v>
      </c>
      <c r="O206" s="16" t="s">
        <v>18</v>
      </c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1:43" s="40" customFormat="1" ht="12.75" customHeight="1">
      <c r="A207" s="64">
        <v>43818</v>
      </c>
      <c r="B207" s="62" t="s">
        <v>346</v>
      </c>
      <c r="C207" s="2" t="s">
        <v>5</v>
      </c>
      <c r="D207" s="2" t="s">
        <v>12</v>
      </c>
      <c r="E207" s="3"/>
      <c r="F207" s="3">
        <v>3500</v>
      </c>
      <c r="G207" s="143"/>
      <c r="H207" s="143"/>
      <c r="I207" s="43">
        <f t="shared" si="3"/>
        <v>6531563</v>
      </c>
      <c r="J207" s="20" t="s">
        <v>76</v>
      </c>
      <c r="K207" s="20" t="s">
        <v>8</v>
      </c>
      <c r="L207" s="15" t="s">
        <v>151</v>
      </c>
      <c r="M207" s="15" t="s">
        <v>361</v>
      </c>
      <c r="N207" s="16" t="s">
        <v>22</v>
      </c>
      <c r="O207" s="16" t="s">
        <v>18</v>
      </c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1:43" s="40" customFormat="1" ht="12.75" customHeight="1">
      <c r="A208" s="64">
        <v>43818</v>
      </c>
      <c r="B208" s="62" t="s">
        <v>301</v>
      </c>
      <c r="C208" s="2" t="s">
        <v>83</v>
      </c>
      <c r="D208" s="2" t="s">
        <v>12</v>
      </c>
      <c r="E208" s="43"/>
      <c r="F208" s="43">
        <v>3000</v>
      </c>
      <c r="G208" s="143"/>
      <c r="H208" s="143"/>
      <c r="I208" s="43">
        <f t="shared" si="3"/>
        <v>6528563</v>
      </c>
      <c r="J208" s="20" t="s">
        <v>75</v>
      </c>
      <c r="K208" s="53" t="s">
        <v>8</v>
      </c>
      <c r="L208" s="15" t="s">
        <v>151</v>
      </c>
      <c r="M208" s="15" t="s">
        <v>361</v>
      </c>
      <c r="N208" s="16" t="s">
        <v>22</v>
      </c>
      <c r="O208" s="16" t="s">
        <v>18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1:43" s="40" customFormat="1" ht="12.75" customHeight="1">
      <c r="A209" s="64">
        <v>43818</v>
      </c>
      <c r="B209" s="62" t="s">
        <v>302</v>
      </c>
      <c r="C209" s="2" t="s">
        <v>83</v>
      </c>
      <c r="D209" s="2" t="s">
        <v>12</v>
      </c>
      <c r="E209" s="43"/>
      <c r="F209" s="43">
        <v>5000</v>
      </c>
      <c r="G209" s="143"/>
      <c r="H209" s="143"/>
      <c r="I209" s="43">
        <f t="shared" si="3"/>
        <v>6523563</v>
      </c>
      <c r="J209" s="20" t="s">
        <v>75</v>
      </c>
      <c r="K209" s="53" t="s">
        <v>8</v>
      </c>
      <c r="L209" s="15" t="s">
        <v>151</v>
      </c>
      <c r="M209" s="15" t="s">
        <v>361</v>
      </c>
      <c r="N209" s="16" t="s">
        <v>22</v>
      </c>
      <c r="O209" s="16" t="s">
        <v>18</v>
      </c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1:43" s="40" customFormat="1" ht="12.75" customHeight="1">
      <c r="A210" s="64">
        <v>43818</v>
      </c>
      <c r="B210" s="62" t="s">
        <v>136</v>
      </c>
      <c r="C210" s="15" t="s">
        <v>61</v>
      </c>
      <c r="D210" s="22" t="s">
        <v>12</v>
      </c>
      <c r="E210" s="43"/>
      <c r="F210" s="43">
        <v>5000</v>
      </c>
      <c r="G210" s="143"/>
      <c r="H210" s="143"/>
      <c r="I210" s="43">
        <f t="shared" si="3"/>
        <v>6518563</v>
      </c>
      <c r="J210" s="20" t="s">
        <v>40</v>
      </c>
      <c r="K210" s="49" t="s">
        <v>8</v>
      </c>
      <c r="L210" s="15" t="s">
        <v>151</v>
      </c>
      <c r="M210" s="15" t="s">
        <v>361</v>
      </c>
      <c r="N210" s="16" t="s">
        <v>22</v>
      </c>
      <c r="O210" s="16" t="s">
        <v>18</v>
      </c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1:43" s="40" customFormat="1" ht="12.75" customHeight="1">
      <c r="A211" s="64">
        <v>43818</v>
      </c>
      <c r="B211" s="62" t="s">
        <v>243</v>
      </c>
      <c r="C211" s="15" t="s">
        <v>17</v>
      </c>
      <c r="D211" s="2" t="s">
        <v>212</v>
      </c>
      <c r="E211" s="3"/>
      <c r="F211" s="3">
        <v>1300</v>
      </c>
      <c r="G211" s="143"/>
      <c r="H211" s="143"/>
      <c r="I211" s="43">
        <f t="shared" si="3"/>
        <v>6517263</v>
      </c>
      <c r="J211" s="20" t="s">
        <v>46</v>
      </c>
      <c r="K211" s="49" t="s">
        <v>44</v>
      </c>
      <c r="L211" s="15" t="s">
        <v>151</v>
      </c>
      <c r="M211" s="15" t="s">
        <v>361</v>
      </c>
      <c r="N211" s="16" t="s">
        <v>22</v>
      </c>
      <c r="O211" s="16" t="s">
        <v>18</v>
      </c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1:43" s="16" customFormat="1" ht="12.75" customHeight="1">
      <c r="A212" s="64">
        <v>43819</v>
      </c>
      <c r="B212" s="62" t="s">
        <v>188</v>
      </c>
      <c r="C212" s="2" t="s">
        <v>42</v>
      </c>
      <c r="D212" s="2" t="s">
        <v>9</v>
      </c>
      <c r="E212" s="3"/>
      <c r="F212" s="3">
        <v>1200</v>
      </c>
      <c r="G212" s="143"/>
      <c r="H212" s="143"/>
      <c r="I212" s="43">
        <f t="shared" si="3"/>
        <v>6516063</v>
      </c>
      <c r="J212" s="49" t="s">
        <v>39</v>
      </c>
      <c r="K212" s="20" t="s">
        <v>8</v>
      </c>
      <c r="L212" s="1" t="s">
        <v>397</v>
      </c>
      <c r="M212" s="16" t="s">
        <v>361</v>
      </c>
      <c r="N212" s="16" t="s">
        <v>22</v>
      </c>
      <c r="O212" s="16" t="s">
        <v>18</v>
      </c>
    </row>
    <row r="213" spans="1:43" s="40" customFormat="1" ht="12.75" customHeight="1">
      <c r="A213" s="64">
        <v>43819</v>
      </c>
      <c r="B213" s="62" t="s">
        <v>362</v>
      </c>
      <c r="C213" s="2" t="s">
        <v>21</v>
      </c>
      <c r="D213" s="2" t="s">
        <v>10</v>
      </c>
      <c r="E213" s="3"/>
      <c r="F213" s="3">
        <v>60000</v>
      </c>
      <c r="G213" s="143"/>
      <c r="H213" s="143"/>
      <c r="I213" s="43">
        <f t="shared" si="3"/>
        <v>6456063</v>
      </c>
      <c r="J213" s="49" t="s">
        <v>39</v>
      </c>
      <c r="K213" s="20" t="s">
        <v>44</v>
      </c>
      <c r="L213" s="15" t="s">
        <v>397</v>
      </c>
      <c r="M213" s="15" t="s">
        <v>360</v>
      </c>
      <c r="N213" s="16" t="s">
        <v>22</v>
      </c>
      <c r="O213" s="16" t="s">
        <v>18</v>
      </c>
      <c r="P213" s="16" t="s">
        <v>383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1:43" s="40" customFormat="1" ht="12.75" customHeight="1">
      <c r="A214" s="64">
        <v>43819</v>
      </c>
      <c r="B214" s="62" t="s">
        <v>247</v>
      </c>
      <c r="C214" s="2" t="s">
        <v>58</v>
      </c>
      <c r="D214" s="2" t="s">
        <v>10</v>
      </c>
      <c r="E214" s="3"/>
      <c r="F214" s="3">
        <v>15000</v>
      </c>
      <c r="G214" s="143"/>
      <c r="H214" s="143"/>
      <c r="I214" s="43">
        <f t="shared" si="3"/>
        <v>6441063</v>
      </c>
      <c r="J214" s="49" t="s">
        <v>39</v>
      </c>
      <c r="K214" s="20" t="s">
        <v>44</v>
      </c>
      <c r="L214" s="2" t="s">
        <v>397</v>
      </c>
      <c r="M214" s="15" t="s">
        <v>360</v>
      </c>
      <c r="N214" s="16" t="s">
        <v>22</v>
      </c>
      <c r="O214" s="16" t="s">
        <v>18</v>
      </c>
      <c r="P214" s="16" t="s">
        <v>394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1:43" s="40" customFormat="1" ht="12.75" customHeight="1">
      <c r="A215" s="64">
        <v>43819</v>
      </c>
      <c r="B215" s="62" t="s">
        <v>238</v>
      </c>
      <c r="C215" s="2" t="s">
        <v>15</v>
      </c>
      <c r="D215" s="2" t="s">
        <v>9</v>
      </c>
      <c r="E215" s="3"/>
      <c r="F215" s="3">
        <v>1750</v>
      </c>
      <c r="G215" s="143"/>
      <c r="H215" s="143"/>
      <c r="I215" s="43">
        <f t="shared" si="3"/>
        <v>6439313</v>
      </c>
      <c r="J215" s="20" t="s">
        <v>51</v>
      </c>
      <c r="K215" s="20" t="s">
        <v>44</v>
      </c>
      <c r="L215" s="2" t="s">
        <v>151</v>
      </c>
      <c r="M215" s="2" t="s">
        <v>361</v>
      </c>
      <c r="N215" s="16" t="s">
        <v>22</v>
      </c>
      <c r="O215" s="16" t="s">
        <v>18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6"/>
    </row>
    <row r="216" spans="1:43" s="40" customFormat="1" ht="12.75" customHeight="1">
      <c r="A216" s="64">
        <v>43819</v>
      </c>
      <c r="B216" s="62" t="s">
        <v>289</v>
      </c>
      <c r="C216" s="2" t="s">
        <v>83</v>
      </c>
      <c r="D216" s="2" t="s">
        <v>12</v>
      </c>
      <c r="E216" s="3"/>
      <c r="F216" s="3">
        <v>3000</v>
      </c>
      <c r="G216" s="143"/>
      <c r="H216" s="143"/>
      <c r="I216" s="43">
        <f t="shared" si="3"/>
        <v>6436313</v>
      </c>
      <c r="J216" s="20" t="s">
        <v>76</v>
      </c>
      <c r="K216" s="20" t="s">
        <v>8</v>
      </c>
      <c r="L216" s="15" t="s">
        <v>151</v>
      </c>
      <c r="M216" s="15" t="s">
        <v>361</v>
      </c>
      <c r="N216" s="16" t="s">
        <v>22</v>
      </c>
      <c r="O216" s="16" t="s">
        <v>18</v>
      </c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1:43" s="40" customFormat="1" ht="12.75" customHeight="1">
      <c r="A217" s="64">
        <v>43819</v>
      </c>
      <c r="B217" s="62" t="s">
        <v>303</v>
      </c>
      <c r="C217" s="2" t="s">
        <v>83</v>
      </c>
      <c r="D217" s="2" t="s">
        <v>12</v>
      </c>
      <c r="E217" s="43"/>
      <c r="F217" s="43">
        <v>3000</v>
      </c>
      <c r="G217" s="143"/>
      <c r="H217" s="143"/>
      <c r="I217" s="43">
        <f t="shared" si="3"/>
        <v>6433313</v>
      </c>
      <c r="J217" s="20" t="s">
        <v>75</v>
      </c>
      <c r="K217" s="53" t="s">
        <v>8</v>
      </c>
      <c r="L217" s="15" t="s">
        <v>151</v>
      </c>
      <c r="M217" s="15" t="s">
        <v>361</v>
      </c>
      <c r="N217" s="16" t="s">
        <v>22</v>
      </c>
      <c r="O217" s="16" t="s">
        <v>18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1:43" s="40" customFormat="1" ht="12.75" customHeight="1">
      <c r="A218" s="64">
        <v>43819</v>
      </c>
      <c r="B218" s="62" t="s">
        <v>195</v>
      </c>
      <c r="C218" s="56" t="s">
        <v>41</v>
      </c>
      <c r="D218" s="2" t="s">
        <v>10</v>
      </c>
      <c r="E218" s="3"/>
      <c r="F218" s="3">
        <v>300000</v>
      </c>
      <c r="G218" s="143"/>
      <c r="H218" s="143"/>
      <c r="I218" s="43">
        <f t="shared" si="3"/>
        <v>6133313</v>
      </c>
      <c r="J218" s="20" t="s">
        <v>16</v>
      </c>
      <c r="K218" s="20" t="s">
        <v>153</v>
      </c>
      <c r="L218" s="15" t="s">
        <v>397</v>
      </c>
      <c r="M218" s="15" t="s">
        <v>360</v>
      </c>
      <c r="N218" s="16" t="s">
        <v>22</v>
      </c>
      <c r="O218" s="16" t="s">
        <v>18</v>
      </c>
      <c r="P218" s="16" t="s">
        <v>384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1:43" s="40" customFormat="1" ht="12.75" customHeight="1">
      <c r="A219" s="64">
        <v>43819</v>
      </c>
      <c r="B219" s="62" t="s">
        <v>102</v>
      </c>
      <c r="C219" s="56" t="s">
        <v>43</v>
      </c>
      <c r="D219" s="2" t="s">
        <v>9</v>
      </c>
      <c r="E219" s="3"/>
      <c r="F219" s="3">
        <v>3484</v>
      </c>
      <c r="G219" s="143"/>
      <c r="H219" s="143"/>
      <c r="I219" s="43">
        <f t="shared" si="3"/>
        <v>6129829</v>
      </c>
      <c r="J219" s="20" t="s">
        <v>16</v>
      </c>
      <c r="K219" s="20" t="s">
        <v>144</v>
      </c>
      <c r="L219" s="16" t="s">
        <v>395</v>
      </c>
      <c r="M219" s="16" t="s">
        <v>360</v>
      </c>
      <c r="N219" s="16" t="s">
        <v>22</v>
      </c>
      <c r="O219" s="16" t="s">
        <v>18</v>
      </c>
      <c r="P219" s="14" t="s">
        <v>382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1:43" s="40" customFormat="1" ht="12.75" customHeight="1">
      <c r="A220" s="64">
        <v>43819</v>
      </c>
      <c r="B220" s="62" t="s">
        <v>339</v>
      </c>
      <c r="C220" s="15" t="s">
        <v>21</v>
      </c>
      <c r="D220" s="15" t="s">
        <v>10</v>
      </c>
      <c r="E220" s="43"/>
      <c r="F220" s="43">
        <v>60000</v>
      </c>
      <c r="G220" s="143"/>
      <c r="H220" s="143"/>
      <c r="I220" s="43">
        <f t="shared" si="3"/>
        <v>6069829</v>
      </c>
      <c r="J220" s="49" t="s">
        <v>163</v>
      </c>
      <c r="K220" s="49" t="s">
        <v>44</v>
      </c>
      <c r="L220" s="15" t="s">
        <v>397</v>
      </c>
      <c r="M220" s="15" t="s">
        <v>360</v>
      </c>
      <c r="N220" s="16" t="s">
        <v>22</v>
      </c>
      <c r="O220" s="16" t="s">
        <v>18</v>
      </c>
      <c r="P220" s="16" t="s">
        <v>383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1:43" s="40" customFormat="1" ht="12.75" customHeight="1">
      <c r="A221" s="64">
        <v>43819</v>
      </c>
      <c r="B221" s="62" t="s">
        <v>341</v>
      </c>
      <c r="C221" s="2" t="s">
        <v>5</v>
      </c>
      <c r="D221" s="2" t="s">
        <v>10</v>
      </c>
      <c r="E221" s="3"/>
      <c r="F221" s="3">
        <v>15000</v>
      </c>
      <c r="G221" s="143"/>
      <c r="H221" s="143"/>
      <c r="I221" s="43">
        <f t="shared" si="3"/>
        <v>6054829</v>
      </c>
      <c r="J221" s="20" t="s">
        <v>46</v>
      </c>
      <c r="K221" s="49" t="s">
        <v>44</v>
      </c>
      <c r="L221" s="15" t="s">
        <v>397</v>
      </c>
      <c r="M221" s="15" t="s">
        <v>360</v>
      </c>
      <c r="N221" s="16" t="s">
        <v>22</v>
      </c>
      <c r="O221" s="16" t="s">
        <v>18</v>
      </c>
      <c r="P221" s="16" t="s">
        <v>383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1:43" s="40" customFormat="1" ht="12.75" customHeight="1">
      <c r="A222" s="64">
        <v>43820</v>
      </c>
      <c r="B222" s="62" t="s">
        <v>241</v>
      </c>
      <c r="C222" s="2" t="s">
        <v>364</v>
      </c>
      <c r="D222" s="2" t="s">
        <v>10</v>
      </c>
      <c r="E222" s="3"/>
      <c r="F222" s="3">
        <v>500</v>
      </c>
      <c r="G222" s="143"/>
      <c r="H222" s="143"/>
      <c r="I222" s="43">
        <f t="shared" si="3"/>
        <v>6054329</v>
      </c>
      <c r="J222" s="49" t="s">
        <v>39</v>
      </c>
      <c r="K222" s="20" t="s">
        <v>44</v>
      </c>
      <c r="L222" s="16" t="s">
        <v>151</v>
      </c>
      <c r="M222" s="16" t="s">
        <v>361</v>
      </c>
      <c r="N222" s="16" t="s">
        <v>22</v>
      </c>
      <c r="O222" s="16" t="s">
        <v>18</v>
      </c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1:43" s="40" customFormat="1" ht="12.75" customHeight="1">
      <c r="A223" s="64">
        <v>43820</v>
      </c>
      <c r="B223" s="62" t="s">
        <v>290</v>
      </c>
      <c r="C223" s="2" t="s">
        <v>61</v>
      </c>
      <c r="D223" s="2" t="s">
        <v>12</v>
      </c>
      <c r="E223" s="3"/>
      <c r="F223" s="3">
        <v>6000</v>
      </c>
      <c r="G223" s="143"/>
      <c r="H223" s="143"/>
      <c r="I223" s="43">
        <f t="shared" si="3"/>
        <v>6048329</v>
      </c>
      <c r="J223" s="20" t="s">
        <v>76</v>
      </c>
      <c r="K223" s="20" t="s">
        <v>8</v>
      </c>
      <c r="L223" s="15" t="s">
        <v>151</v>
      </c>
      <c r="M223" s="15" t="s">
        <v>361</v>
      </c>
      <c r="N223" s="16" t="s">
        <v>22</v>
      </c>
      <c r="O223" s="16" t="s">
        <v>18</v>
      </c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1:43" s="40" customFormat="1" ht="12.75" customHeight="1">
      <c r="A224" s="64">
        <v>43820</v>
      </c>
      <c r="B224" s="62" t="s">
        <v>304</v>
      </c>
      <c r="C224" s="2" t="s">
        <v>83</v>
      </c>
      <c r="D224" s="2" t="s">
        <v>12</v>
      </c>
      <c r="E224" s="43"/>
      <c r="F224" s="43">
        <v>2000</v>
      </c>
      <c r="G224" s="143"/>
      <c r="H224" s="143"/>
      <c r="I224" s="43">
        <f t="shared" si="3"/>
        <v>6046329</v>
      </c>
      <c r="J224" s="20" t="s">
        <v>75</v>
      </c>
      <c r="K224" s="53" t="s">
        <v>8</v>
      </c>
      <c r="L224" s="15" t="s">
        <v>151</v>
      </c>
      <c r="M224" s="15" t="s">
        <v>361</v>
      </c>
      <c r="N224" s="16" t="s">
        <v>22</v>
      </c>
      <c r="O224" s="16" t="s">
        <v>18</v>
      </c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1:43" s="40" customFormat="1" ht="12.75" customHeight="1">
      <c r="A225" s="64">
        <v>43820</v>
      </c>
      <c r="B225" s="62" t="s">
        <v>305</v>
      </c>
      <c r="C225" s="2" t="s">
        <v>83</v>
      </c>
      <c r="D225" s="2" t="s">
        <v>12</v>
      </c>
      <c r="E225" s="43"/>
      <c r="F225" s="43">
        <v>5000</v>
      </c>
      <c r="G225" s="143"/>
      <c r="H225" s="143"/>
      <c r="I225" s="43">
        <f t="shared" si="3"/>
        <v>6041329</v>
      </c>
      <c r="J225" s="20" t="s">
        <v>75</v>
      </c>
      <c r="K225" s="53" t="s">
        <v>8</v>
      </c>
      <c r="L225" s="15" t="s">
        <v>151</v>
      </c>
      <c r="M225" s="15" t="s">
        <v>361</v>
      </c>
      <c r="N225" s="16" t="s">
        <v>22</v>
      </c>
      <c r="O225" s="16" t="s">
        <v>18</v>
      </c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1:43" s="40" customFormat="1" ht="12.75" customHeight="1">
      <c r="A226" s="64">
        <v>43820</v>
      </c>
      <c r="B226" s="62" t="s">
        <v>283</v>
      </c>
      <c r="C226" s="2" t="s">
        <v>58</v>
      </c>
      <c r="D226" s="2" t="s">
        <v>10</v>
      </c>
      <c r="E226" s="3"/>
      <c r="F226" s="3">
        <v>30000</v>
      </c>
      <c r="G226" s="143"/>
      <c r="H226" s="143"/>
      <c r="I226" s="43">
        <f t="shared" si="3"/>
        <v>6011329</v>
      </c>
      <c r="J226" s="20" t="s">
        <v>46</v>
      </c>
      <c r="K226" s="49" t="s">
        <v>8</v>
      </c>
      <c r="L226" s="2" t="s">
        <v>397</v>
      </c>
      <c r="M226" s="15" t="s">
        <v>360</v>
      </c>
      <c r="N226" s="16" t="s">
        <v>22</v>
      </c>
      <c r="O226" s="16" t="s">
        <v>18</v>
      </c>
      <c r="P226" s="16" t="s">
        <v>394</v>
      </c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1:43" s="40" customFormat="1" ht="12.75" customHeight="1">
      <c r="A227" s="64">
        <v>43821</v>
      </c>
      <c r="B227" s="62" t="s">
        <v>347</v>
      </c>
      <c r="C227" s="2" t="s">
        <v>5</v>
      </c>
      <c r="D227" s="2" t="s">
        <v>12</v>
      </c>
      <c r="E227" s="3"/>
      <c r="F227" s="3">
        <v>3500</v>
      </c>
      <c r="G227" s="143"/>
      <c r="H227" s="143"/>
      <c r="I227" s="43">
        <f t="shared" si="3"/>
        <v>6007829</v>
      </c>
      <c r="J227" s="20" t="s">
        <v>76</v>
      </c>
      <c r="K227" s="20" t="s">
        <v>8</v>
      </c>
      <c r="L227" s="15" t="s">
        <v>151</v>
      </c>
      <c r="M227" s="15" t="s">
        <v>361</v>
      </c>
      <c r="N227" s="16" t="s">
        <v>22</v>
      </c>
      <c r="O227" s="16" t="s">
        <v>18</v>
      </c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1:43" s="40" customFormat="1" ht="12.75" customHeight="1">
      <c r="A228" s="64">
        <v>43821</v>
      </c>
      <c r="B228" s="62" t="s">
        <v>306</v>
      </c>
      <c r="C228" s="2" t="s">
        <v>83</v>
      </c>
      <c r="D228" s="2" t="s">
        <v>12</v>
      </c>
      <c r="E228" s="43"/>
      <c r="F228" s="43">
        <v>2000</v>
      </c>
      <c r="G228" s="143"/>
      <c r="H228" s="143"/>
      <c r="I228" s="43">
        <f t="shared" si="3"/>
        <v>6005829</v>
      </c>
      <c r="J228" s="20" t="s">
        <v>75</v>
      </c>
      <c r="K228" s="53" t="s">
        <v>8</v>
      </c>
      <c r="L228" s="15" t="s">
        <v>151</v>
      </c>
      <c r="M228" s="15" t="s">
        <v>361</v>
      </c>
      <c r="N228" s="16" t="s">
        <v>22</v>
      </c>
      <c r="O228" s="16" t="s">
        <v>18</v>
      </c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1:43" s="40" customFormat="1" ht="12.75" customHeight="1">
      <c r="A229" s="64">
        <v>43821</v>
      </c>
      <c r="B229" s="62" t="s">
        <v>307</v>
      </c>
      <c r="C229" s="2" t="s">
        <v>83</v>
      </c>
      <c r="D229" s="2" t="s">
        <v>12</v>
      </c>
      <c r="E229" s="43"/>
      <c r="F229" s="43">
        <v>6000</v>
      </c>
      <c r="G229" s="143"/>
      <c r="H229" s="143"/>
      <c r="I229" s="43">
        <f t="shared" si="3"/>
        <v>5999829</v>
      </c>
      <c r="J229" s="20" t="s">
        <v>75</v>
      </c>
      <c r="K229" s="53" t="s">
        <v>8</v>
      </c>
      <c r="L229" s="15" t="s">
        <v>151</v>
      </c>
      <c r="M229" s="15" t="s">
        <v>361</v>
      </c>
      <c r="N229" s="16" t="s">
        <v>22</v>
      </c>
      <c r="O229" s="16" t="s">
        <v>18</v>
      </c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1:43" s="40" customFormat="1" ht="12.75" customHeight="1">
      <c r="A230" s="64">
        <v>43821</v>
      </c>
      <c r="B230" s="62" t="s">
        <v>137</v>
      </c>
      <c r="C230" s="15" t="s">
        <v>5</v>
      </c>
      <c r="D230" s="22" t="s">
        <v>12</v>
      </c>
      <c r="E230" s="43"/>
      <c r="F230" s="43">
        <v>5000</v>
      </c>
      <c r="G230" s="143"/>
      <c r="H230" s="143"/>
      <c r="I230" s="43">
        <f t="shared" si="3"/>
        <v>5994829</v>
      </c>
      <c r="J230" s="20" t="s">
        <v>40</v>
      </c>
      <c r="K230" s="49" t="s">
        <v>45</v>
      </c>
      <c r="L230" s="15" t="s">
        <v>151</v>
      </c>
      <c r="M230" s="15" t="s">
        <v>360</v>
      </c>
      <c r="N230" s="16" t="s">
        <v>22</v>
      </c>
      <c r="O230" s="16" t="s">
        <v>18</v>
      </c>
      <c r="P230" s="16" t="s">
        <v>383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1:43" s="40" customFormat="1" ht="12.75" customHeight="1">
      <c r="A231" s="64">
        <v>43822</v>
      </c>
      <c r="B231" s="62" t="s">
        <v>234</v>
      </c>
      <c r="C231" s="2" t="s">
        <v>15</v>
      </c>
      <c r="D231" s="2" t="s">
        <v>9</v>
      </c>
      <c r="E231" s="3"/>
      <c r="F231" s="3">
        <v>1875</v>
      </c>
      <c r="G231" s="143"/>
      <c r="H231" s="143"/>
      <c r="I231" s="43">
        <f t="shared" si="3"/>
        <v>5992954</v>
      </c>
      <c r="J231" s="20" t="s">
        <v>51</v>
      </c>
      <c r="K231" s="20" t="s">
        <v>44</v>
      </c>
      <c r="L231" s="2" t="s">
        <v>151</v>
      </c>
      <c r="M231" s="2" t="s">
        <v>361</v>
      </c>
      <c r="N231" s="16" t="s">
        <v>22</v>
      </c>
      <c r="O231" s="16" t="s">
        <v>18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6"/>
    </row>
    <row r="232" spans="1:43" s="40" customFormat="1" ht="12.75" customHeight="1">
      <c r="A232" s="64">
        <v>43822</v>
      </c>
      <c r="B232" s="62" t="s">
        <v>184</v>
      </c>
      <c r="C232" s="2" t="s">
        <v>11</v>
      </c>
      <c r="D232" s="2" t="s">
        <v>10</v>
      </c>
      <c r="E232" s="3"/>
      <c r="F232" s="3">
        <v>20000</v>
      </c>
      <c r="G232" s="143"/>
      <c r="H232" s="143"/>
      <c r="I232" s="43">
        <f t="shared" si="3"/>
        <v>5972954</v>
      </c>
      <c r="J232" s="20" t="s">
        <v>51</v>
      </c>
      <c r="K232" s="20" t="s">
        <v>14</v>
      </c>
      <c r="L232" s="2" t="s">
        <v>151</v>
      </c>
      <c r="M232" s="2" t="s">
        <v>361</v>
      </c>
      <c r="N232" s="16" t="s">
        <v>22</v>
      </c>
      <c r="O232" s="16" t="s">
        <v>18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6"/>
    </row>
    <row r="233" spans="1:43" s="40" customFormat="1" ht="12.75" customHeight="1">
      <c r="A233" s="64">
        <v>43822</v>
      </c>
      <c r="B233" s="62" t="s">
        <v>291</v>
      </c>
      <c r="C233" s="2" t="s">
        <v>61</v>
      </c>
      <c r="D233" s="2" t="s">
        <v>12</v>
      </c>
      <c r="E233" s="3"/>
      <c r="F233" s="3">
        <v>2000</v>
      </c>
      <c r="G233" s="143"/>
      <c r="H233" s="143"/>
      <c r="I233" s="43">
        <f t="shared" si="3"/>
        <v>5970954</v>
      </c>
      <c r="J233" s="20" t="s">
        <v>76</v>
      </c>
      <c r="K233" s="20" t="s">
        <v>8</v>
      </c>
      <c r="L233" s="15" t="s">
        <v>151</v>
      </c>
      <c r="M233" s="15" t="s">
        <v>361</v>
      </c>
      <c r="N233" s="16" t="s">
        <v>22</v>
      </c>
      <c r="O233" s="16" t="s">
        <v>18</v>
      </c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1:43" s="40" customFormat="1" ht="12.75" customHeight="1">
      <c r="A234" s="64">
        <v>43822</v>
      </c>
      <c r="B234" s="62" t="s">
        <v>327</v>
      </c>
      <c r="C234" s="15" t="s">
        <v>5</v>
      </c>
      <c r="D234" s="2" t="s">
        <v>12</v>
      </c>
      <c r="E234" s="43"/>
      <c r="F234" s="43">
        <v>15000</v>
      </c>
      <c r="G234" s="143"/>
      <c r="H234" s="143"/>
      <c r="I234" s="43">
        <f t="shared" si="3"/>
        <v>5955954</v>
      </c>
      <c r="J234" s="20" t="s">
        <v>75</v>
      </c>
      <c r="K234" s="53" t="s">
        <v>14</v>
      </c>
      <c r="L234" s="15" t="s">
        <v>151</v>
      </c>
      <c r="M234" s="15" t="s">
        <v>360</v>
      </c>
      <c r="N234" s="16" t="s">
        <v>22</v>
      </c>
      <c r="O234" s="16" t="s">
        <v>18</v>
      </c>
      <c r="P234" s="16" t="s">
        <v>383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1:43" s="40" customFormat="1" ht="12.75" customHeight="1">
      <c r="A235" s="64">
        <v>43822</v>
      </c>
      <c r="B235" s="62" t="s">
        <v>257</v>
      </c>
      <c r="C235" s="15" t="s">
        <v>58</v>
      </c>
      <c r="D235" s="2" t="s">
        <v>12</v>
      </c>
      <c r="E235" s="43"/>
      <c r="F235" s="43">
        <v>90000</v>
      </c>
      <c r="G235" s="143"/>
      <c r="H235" s="143"/>
      <c r="I235" s="43">
        <f t="shared" si="3"/>
        <v>5865954</v>
      </c>
      <c r="J235" s="20" t="s">
        <v>75</v>
      </c>
      <c r="K235" s="53" t="s">
        <v>44</v>
      </c>
      <c r="L235" s="2" t="s">
        <v>151</v>
      </c>
      <c r="M235" s="15" t="s">
        <v>360</v>
      </c>
      <c r="N235" s="16" t="s">
        <v>22</v>
      </c>
      <c r="O235" s="16" t="s">
        <v>18</v>
      </c>
      <c r="P235" s="16" t="s">
        <v>394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1:43" s="40" customFormat="1" ht="12.75" customHeight="1">
      <c r="A236" s="64">
        <v>43822</v>
      </c>
      <c r="B236" s="62" t="s">
        <v>258</v>
      </c>
      <c r="C236" s="15" t="s">
        <v>58</v>
      </c>
      <c r="D236" s="2" t="s">
        <v>12</v>
      </c>
      <c r="E236" s="43"/>
      <c r="F236" s="43">
        <v>60000</v>
      </c>
      <c r="G236" s="143"/>
      <c r="H236" s="143"/>
      <c r="I236" s="43">
        <f t="shared" si="3"/>
        <v>5805954</v>
      </c>
      <c r="J236" s="20" t="s">
        <v>75</v>
      </c>
      <c r="K236" s="53" t="s">
        <v>8</v>
      </c>
      <c r="L236" s="2" t="s">
        <v>151</v>
      </c>
      <c r="M236" s="15" t="s">
        <v>360</v>
      </c>
      <c r="N236" s="16" t="s">
        <v>22</v>
      </c>
      <c r="O236" s="16" t="s">
        <v>18</v>
      </c>
      <c r="P236" s="16" t="s">
        <v>394</v>
      </c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1:43" s="40" customFormat="1" ht="12.75" customHeight="1">
      <c r="A237" s="64">
        <v>43822</v>
      </c>
      <c r="B237" s="62" t="s">
        <v>95</v>
      </c>
      <c r="C237" s="56" t="s">
        <v>43</v>
      </c>
      <c r="D237" s="2" t="s">
        <v>9</v>
      </c>
      <c r="E237" s="3"/>
      <c r="F237" s="3">
        <v>6670</v>
      </c>
      <c r="G237" s="143"/>
      <c r="H237" s="143"/>
      <c r="I237" s="43">
        <f t="shared" si="3"/>
        <v>5799284</v>
      </c>
      <c r="J237" s="20" t="s">
        <v>16</v>
      </c>
      <c r="K237" s="20" t="s">
        <v>144</v>
      </c>
      <c r="L237" s="2" t="s">
        <v>397</v>
      </c>
      <c r="M237" s="2" t="s">
        <v>361</v>
      </c>
      <c r="N237" s="16" t="s">
        <v>22</v>
      </c>
      <c r="O237" s="16" t="s">
        <v>18</v>
      </c>
      <c r="P237" s="14"/>
      <c r="Q237" s="1"/>
      <c r="R237" s="13"/>
      <c r="S237" s="1"/>
      <c r="T237" s="12"/>
      <c r="U237" s="1"/>
      <c r="V237" s="3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1:43" s="40" customFormat="1" ht="12.75" customHeight="1">
      <c r="A238" s="64">
        <v>43822</v>
      </c>
      <c r="B238" s="62" t="s">
        <v>103</v>
      </c>
      <c r="C238" s="15" t="s">
        <v>17</v>
      </c>
      <c r="D238" s="2" t="s">
        <v>6</v>
      </c>
      <c r="E238" s="3"/>
      <c r="F238" s="3">
        <v>289600</v>
      </c>
      <c r="G238" s="143"/>
      <c r="H238" s="143"/>
      <c r="I238" s="43">
        <f t="shared" si="3"/>
        <v>5509684</v>
      </c>
      <c r="J238" s="20" t="s">
        <v>16</v>
      </c>
      <c r="K238" s="20" t="s">
        <v>157</v>
      </c>
      <c r="L238" s="2" t="s">
        <v>396</v>
      </c>
      <c r="M238" s="2" t="s">
        <v>360</v>
      </c>
      <c r="N238" s="16" t="s">
        <v>22</v>
      </c>
      <c r="O238" s="16" t="s">
        <v>18</v>
      </c>
      <c r="P238" s="16" t="s">
        <v>387</v>
      </c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1:43" s="40" customFormat="1" ht="12.75" customHeight="1">
      <c r="A239" s="64">
        <v>43822</v>
      </c>
      <c r="B239" s="62" t="s">
        <v>206</v>
      </c>
      <c r="C239" s="15" t="s">
        <v>17</v>
      </c>
      <c r="D239" s="2" t="s">
        <v>12</v>
      </c>
      <c r="E239" s="3"/>
      <c r="F239" s="3">
        <v>163840</v>
      </c>
      <c r="G239" s="143"/>
      <c r="H239" s="143"/>
      <c r="I239" s="43">
        <f t="shared" si="3"/>
        <v>5345844</v>
      </c>
      <c r="J239" s="20" t="s">
        <v>16</v>
      </c>
      <c r="K239" s="20" t="s">
        <v>160</v>
      </c>
      <c r="L239" s="2" t="s">
        <v>396</v>
      </c>
      <c r="M239" s="2" t="s">
        <v>360</v>
      </c>
      <c r="N239" s="16" t="s">
        <v>22</v>
      </c>
      <c r="O239" s="16" t="s">
        <v>18</v>
      </c>
      <c r="P239" s="16" t="s">
        <v>386</v>
      </c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1:43" s="40" customFormat="1" ht="12.75" customHeight="1">
      <c r="A240" s="64">
        <v>43822</v>
      </c>
      <c r="B240" s="62" t="s">
        <v>104</v>
      </c>
      <c r="C240" s="15" t="s">
        <v>17</v>
      </c>
      <c r="D240" s="2" t="s">
        <v>10</v>
      </c>
      <c r="E240" s="3"/>
      <c r="F240" s="3">
        <v>166755</v>
      </c>
      <c r="G240" s="143"/>
      <c r="H240" s="143"/>
      <c r="I240" s="43">
        <f t="shared" si="3"/>
        <v>5179089</v>
      </c>
      <c r="J240" s="20" t="s">
        <v>16</v>
      </c>
      <c r="K240" s="20" t="s">
        <v>158</v>
      </c>
      <c r="L240" s="2" t="s">
        <v>395</v>
      </c>
      <c r="M240" s="2" t="s">
        <v>360</v>
      </c>
      <c r="N240" s="16" t="s">
        <v>22</v>
      </c>
      <c r="O240" s="16" t="s">
        <v>18</v>
      </c>
      <c r="P240" s="16" t="s">
        <v>388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1:43" s="40" customFormat="1" ht="12.75" customHeight="1">
      <c r="A241" s="64">
        <v>43822</v>
      </c>
      <c r="B241" s="62" t="s">
        <v>105</v>
      </c>
      <c r="C241" s="15" t="s">
        <v>17</v>
      </c>
      <c r="D241" s="2" t="s">
        <v>10</v>
      </c>
      <c r="E241" s="3"/>
      <c r="F241" s="3">
        <v>193600</v>
      </c>
      <c r="G241" s="143"/>
      <c r="H241" s="143"/>
      <c r="I241" s="43">
        <f t="shared" si="3"/>
        <v>4985489</v>
      </c>
      <c r="J241" s="20" t="s">
        <v>16</v>
      </c>
      <c r="K241" s="20" t="s">
        <v>159</v>
      </c>
      <c r="L241" s="2" t="s">
        <v>396</v>
      </c>
      <c r="M241" s="2" t="s">
        <v>360</v>
      </c>
      <c r="N241" s="16" t="s">
        <v>22</v>
      </c>
      <c r="O241" s="16" t="s">
        <v>18</v>
      </c>
      <c r="P241" s="16" t="s">
        <v>388</v>
      </c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1:43" s="40" customFormat="1" ht="12.75" customHeight="1">
      <c r="A242" s="64">
        <v>43822</v>
      </c>
      <c r="B242" s="62" t="s">
        <v>106</v>
      </c>
      <c r="C242" s="15" t="s">
        <v>17</v>
      </c>
      <c r="D242" s="2" t="s">
        <v>10</v>
      </c>
      <c r="E242" s="3"/>
      <c r="F242" s="3">
        <v>166755</v>
      </c>
      <c r="G242" s="143"/>
      <c r="H242" s="143"/>
      <c r="I242" s="43">
        <f t="shared" si="3"/>
        <v>4818734</v>
      </c>
      <c r="J242" s="20" t="s">
        <v>16</v>
      </c>
      <c r="K242" s="20" t="s">
        <v>161</v>
      </c>
      <c r="L242" s="2" t="s">
        <v>395</v>
      </c>
      <c r="M242" s="2" t="s">
        <v>360</v>
      </c>
      <c r="N242" s="16" t="s">
        <v>22</v>
      </c>
      <c r="O242" s="16" t="s">
        <v>18</v>
      </c>
      <c r="P242" s="16" t="s">
        <v>388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1:43" s="40" customFormat="1" ht="12.75" customHeight="1">
      <c r="A243" s="64">
        <v>43822</v>
      </c>
      <c r="B243" s="62" t="s">
        <v>207</v>
      </c>
      <c r="C243" s="15" t="s">
        <v>17</v>
      </c>
      <c r="D243" s="2" t="s">
        <v>10</v>
      </c>
      <c r="E243" s="3"/>
      <c r="F243" s="3">
        <v>71550</v>
      </c>
      <c r="G243" s="143"/>
      <c r="H243" s="143"/>
      <c r="I243" s="43">
        <f t="shared" si="3"/>
        <v>4747184</v>
      </c>
      <c r="J243" s="20" t="s">
        <v>16</v>
      </c>
      <c r="K243" s="20" t="s">
        <v>162</v>
      </c>
      <c r="L243" s="2" t="s">
        <v>395</v>
      </c>
      <c r="M243" s="2" t="s">
        <v>360</v>
      </c>
      <c r="N243" s="16" t="s">
        <v>22</v>
      </c>
      <c r="O243" s="16" t="s">
        <v>18</v>
      </c>
      <c r="P243" s="16" t="s">
        <v>388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1:43" s="40" customFormat="1" ht="12.75" customHeight="1">
      <c r="A244" s="64">
        <v>43822</v>
      </c>
      <c r="B244" s="62" t="s">
        <v>107</v>
      </c>
      <c r="C244" s="2" t="s">
        <v>43</v>
      </c>
      <c r="D244" s="2" t="s">
        <v>9</v>
      </c>
      <c r="E244" s="3"/>
      <c r="F244" s="3">
        <v>3484</v>
      </c>
      <c r="G244" s="143"/>
      <c r="H244" s="143"/>
      <c r="I244" s="43">
        <f t="shared" si="3"/>
        <v>4743700</v>
      </c>
      <c r="J244" s="20" t="s">
        <v>16</v>
      </c>
      <c r="K244" s="20" t="s">
        <v>144</v>
      </c>
      <c r="L244" s="2" t="s">
        <v>395</v>
      </c>
      <c r="M244" s="2" t="s">
        <v>360</v>
      </c>
      <c r="N244" s="16" t="s">
        <v>22</v>
      </c>
      <c r="O244" s="16" t="s">
        <v>18</v>
      </c>
      <c r="P244" s="66" t="s">
        <v>382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1:43" s="40" customFormat="1" ht="12.75" customHeight="1">
      <c r="A245" s="64">
        <v>43822</v>
      </c>
      <c r="B245" s="62" t="s">
        <v>279</v>
      </c>
      <c r="C245" s="15" t="s">
        <v>133</v>
      </c>
      <c r="D245" s="22" t="s">
        <v>12</v>
      </c>
      <c r="E245" s="43"/>
      <c r="F245" s="43">
        <v>90000</v>
      </c>
      <c r="G245" s="143"/>
      <c r="H245" s="143"/>
      <c r="I245" s="43">
        <f t="shared" si="3"/>
        <v>4653700</v>
      </c>
      <c r="J245" s="20" t="s">
        <v>40</v>
      </c>
      <c r="K245" s="49" t="s">
        <v>44</v>
      </c>
      <c r="L245" s="2" t="s">
        <v>151</v>
      </c>
      <c r="M245" s="15" t="s">
        <v>360</v>
      </c>
      <c r="N245" s="16" t="s">
        <v>22</v>
      </c>
      <c r="O245" s="16" t="s">
        <v>18</v>
      </c>
      <c r="P245" s="16" t="s">
        <v>394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1:43" s="40" customFormat="1" ht="12.75" customHeight="1">
      <c r="A246" s="64">
        <v>43822</v>
      </c>
      <c r="B246" s="62" t="s">
        <v>138</v>
      </c>
      <c r="C246" s="15" t="s">
        <v>133</v>
      </c>
      <c r="D246" s="22" t="s">
        <v>12</v>
      </c>
      <c r="E246" s="43"/>
      <c r="F246" s="43">
        <v>60000</v>
      </c>
      <c r="G246" s="143"/>
      <c r="H246" s="143"/>
      <c r="I246" s="43">
        <f t="shared" si="3"/>
        <v>4593700</v>
      </c>
      <c r="J246" s="20" t="s">
        <v>40</v>
      </c>
      <c r="K246" s="49" t="s">
        <v>8</v>
      </c>
      <c r="L246" s="2" t="s">
        <v>151</v>
      </c>
      <c r="M246" s="15" t="s">
        <v>360</v>
      </c>
      <c r="N246" s="16" t="s">
        <v>22</v>
      </c>
      <c r="O246" s="16" t="s">
        <v>18</v>
      </c>
      <c r="P246" s="16" t="s">
        <v>394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1:43" s="40" customFormat="1" ht="12.75" customHeight="1">
      <c r="A247" s="64">
        <v>43823</v>
      </c>
      <c r="B247" s="62" t="s">
        <v>201</v>
      </c>
      <c r="C247" s="2" t="s">
        <v>42</v>
      </c>
      <c r="D247" s="2" t="s">
        <v>78</v>
      </c>
      <c r="E247" s="3"/>
      <c r="F247" s="3">
        <v>650</v>
      </c>
      <c r="G247" s="143"/>
      <c r="H247" s="143"/>
      <c r="I247" s="43">
        <f t="shared" si="3"/>
        <v>4593050</v>
      </c>
      <c r="J247" s="20" t="s">
        <v>51</v>
      </c>
      <c r="K247" s="20" t="s">
        <v>8</v>
      </c>
      <c r="L247" s="2" t="s">
        <v>397</v>
      </c>
      <c r="M247" s="2" t="s">
        <v>361</v>
      </c>
      <c r="N247" s="16" t="s">
        <v>22</v>
      </c>
      <c r="O247" s="16" t="s">
        <v>18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6"/>
    </row>
    <row r="248" spans="1:43" s="40" customFormat="1" ht="12.75" customHeight="1">
      <c r="A248" s="64">
        <v>43823</v>
      </c>
      <c r="B248" s="62" t="s">
        <v>239</v>
      </c>
      <c r="C248" s="2" t="s">
        <v>15</v>
      </c>
      <c r="D248" s="2" t="s">
        <v>9</v>
      </c>
      <c r="E248" s="3"/>
      <c r="F248" s="3">
        <v>5175</v>
      </c>
      <c r="G248" s="143"/>
      <c r="H248" s="143"/>
      <c r="I248" s="43">
        <f t="shared" si="3"/>
        <v>4587875</v>
      </c>
      <c r="J248" s="20" t="s">
        <v>79</v>
      </c>
      <c r="K248" s="20" t="s">
        <v>44</v>
      </c>
      <c r="L248" s="2" t="s">
        <v>151</v>
      </c>
      <c r="M248" s="2" t="s">
        <v>361</v>
      </c>
      <c r="N248" s="16" t="s">
        <v>22</v>
      </c>
      <c r="O248" s="16" t="s">
        <v>18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6"/>
    </row>
    <row r="249" spans="1:43" s="40" customFormat="1" ht="12.75" customHeight="1">
      <c r="A249" s="64">
        <v>43823</v>
      </c>
      <c r="B249" s="62" t="s">
        <v>348</v>
      </c>
      <c r="C249" s="2" t="s">
        <v>5</v>
      </c>
      <c r="D249" s="2" t="s">
        <v>12</v>
      </c>
      <c r="E249" s="3"/>
      <c r="F249" s="3">
        <v>9000</v>
      </c>
      <c r="G249" s="143"/>
      <c r="H249" s="143"/>
      <c r="I249" s="43">
        <f t="shared" si="3"/>
        <v>4578875</v>
      </c>
      <c r="J249" s="20" t="s">
        <v>76</v>
      </c>
      <c r="K249" s="20" t="s">
        <v>8</v>
      </c>
      <c r="L249" s="15" t="s">
        <v>151</v>
      </c>
      <c r="M249" s="15" t="s">
        <v>361</v>
      </c>
      <c r="N249" s="16" t="s">
        <v>22</v>
      </c>
      <c r="O249" s="16" t="s">
        <v>18</v>
      </c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1:43" s="40" customFormat="1" ht="12.75" customHeight="1">
      <c r="A250" s="64">
        <v>43823</v>
      </c>
      <c r="B250" s="62" t="s">
        <v>252</v>
      </c>
      <c r="C250" s="2" t="s">
        <v>58</v>
      </c>
      <c r="D250" s="2" t="s">
        <v>12</v>
      </c>
      <c r="E250" s="3"/>
      <c r="F250" s="3">
        <v>45000</v>
      </c>
      <c r="G250" s="143"/>
      <c r="H250" s="143"/>
      <c r="I250" s="43">
        <f t="shared" si="3"/>
        <v>4533875</v>
      </c>
      <c r="J250" s="20" t="s">
        <v>76</v>
      </c>
      <c r="K250" s="20" t="s">
        <v>44</v>
      </c>
      <c r="L250" s="2" t="s">
        <v>151</v>
      </c>
      <c r="M250" s="2" t="s">
        <v>361</v>
      </c>
      <c r="N250" s="16" t="s">
        <v>22</v>
      </c>
      <c r="O250" s="16" t="s">
        <v>18</v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1:43" s="40" customFormat="1" ht="12.75" customHeight="1">
      <c r="A251" s="64">
        <v>43823</v>
      </c>
      <c r="B251" s="62" t="s">
        <v>259</v>
      </c>
      <c r="C251" s="2" t="s">
        <v>58</v>
      </c>
      <c r="D251" s="2" t="s">
        <v>12</v>
      </c>
      <c r="E251" s="3"/>
      <c r="F251" s="3">
        <v>30000</v>
      </c>
      <c r="G251" s="143"/>
      <c r="H251" s="143"/>
      <c r="I251" s="43">
        <f t="shared" si="3"/>
        <v>4503875</v>
      </c>
      <c r="J251" s="20" t="s">
        <v>76</v>
      </c>
      <c r="K251" s="20" t="s">
        <v>44</v>
      </c>
      <c r="L251" s="2" t="s">
        <v>151</v>
      </c>
      <c r="M251" s="2" t="s">
        <v>361</v>
      </c>
      <c r="N251" s="16" t="s">
        <v>22</v>
      </c>
      <c r="O251" s="16" t="s">
        <v>18</v>
      </c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1:43" s="40" customFormat="1" ht="12.75" customHeight="1">
      <c r="A252" s="64">
        <v>43823</v>
      </c>
      <c r="B252" s="62" t="s">
        <v>87</v>
      </c>
      <c r="C252" s="2" t="s">
        <v>58</v>
      </c>
      <c r="D252" s="2" t="s">
        <v>12</v>
      </c>
      <c r="E252" s="3"/>
      <c r="F252" s="3">
        <v>50000</v>
      </c>
      <c r="G252" s="143"/>
      <c r="H252" s="143"/>
      <c r="I252" s="43">
        <f t="shared" si="3"/>
        <v>4453875</v>
      </c>
      <c r="J252" s="20" t="s">
        <v>76</v>
      </c>
      <c r="K252" s="20" t="s">
        <v>8</v>
      </c>
      <c r="L252" s="2" t="s">
        <v>151</v>
      </c>
      <c r="M252" s="2" t="s">
        <v>361</v>
      </c>
      <c r="N252" s="16" t="s">
        <v>22</v>
      </c>
      <c r="O252" s="16" t="s">
        <v>18</v>
      </c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1:43" s="16" customFormat="1" ht="12.75" customHeight="1">
      <c r="A253" s="64">
        <v>43823</v>
      </c>
      <c r="B253" s="62" t="s">
        <v>398</v>
      </c>
      <c r="C253" s="15" t="s">
        <v>42</v>
      </c>
      <c r="D253" s="15" t="s">
        <v>9</v>
      </c>
      <c r="E253" s="43"/>
      <c r="F253" s="43">
        <v>6400</v>
      </c>
      <c r="G253" s="143"/>
      <c r="H253" s="143"/>
      <c r="I253" s="43">
        <f t="shared" si="3"/>
        <v>4447475</v>
      </c>
      <c r="J253" s="20" t="s">
        <v>47</v>
      </c>
      <c r="K253" s="49" t="s">
        <v>8</v>
      </c>
      <c r="L253" s="2" t="s">
        <v>397</v>
      </c>
      <c r="M253" s="2" t="s">
        <v>361</v>
      </c>
      <c r="N253" s="16" t="s">
        <v>22</v>
      </c>
      <c r="O253" s="16" t="s">
        <v>18</v>
      </c>
    </row>
    <row r="254" spans="1:43" s="40" customFormat="1" ht="12.75" customHeight="1">
      <c r="A254" s="64">
        <v>43823</v>
      </c>
      <c r="B254" s="62" t="s">
        <v>96</v>
      </c>
      <c r="C254" s="56" t="s">
        <v>43</v>
      </c>
      <c r="D254" s="2" t="s">
        <v>9</v>
      </c>
      <c r="E254" s="3"/>
      <c r="F254" s="3">
        <v>3484</v>
      </c>
      <c r="G254" s="143"/>
      <c r="H254" s="143"/>
      <c r="I254" s="43">
        <f t="shared" si="3"/>
        <v>4443991</v>
      </c>
      <c r="J254" s="20" t="s">
        <v>16</v>
      </c>
      <c r="K254" s="20" t="s">
        <v>144</v>
      </c>
      <c r="L254" s="2" t="s">
        <v>397</v>
      </c>
      <c r="M254" s="2" t="s">
        <v>361</v>
      </c>
      <c r="N254" s="16" t="s">
        <v>22</v>
      </c>
      <c r="O254" s="16" t="s">
        <v>18</v>
      </c>
      <c r="P254" s="1"/>
      <c r="Q254" s="1"/>
      <c r="R254" s="1"/>
      <c r="S254" s="1"/>
      <c r="T254" s="1"/>
      <c r="U254" s="1"/>
      <c r="V254" s="1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1:43" s="40" customFormat="1" ht="12.75" customHeight="1">
      <c r="A255" s="64">
        <v>43823</v>
      </c>
      <c r="B255" s="62" t="s">
        <v>210</v>
      </c>
      <c r="C255" s="15" t="s">
        <v>17</v>
      </c>
      <c r="D255" s="2" t="s">
        <v>6</v>
      </c>
      <c r="E255" s="3"/>
      <c r="F255" s="3">
        <v>1310000</v>
      </c>
      <c r="G255" s="143"/>
      <c r="H255" s="143"/>
      <c r="I255" s="43">
        <f t="shared" si="3"/>
        <v>3133991</v>
      </c>
      <c r="J255" s="20" t="s">
        <v>16</v>
      </c>
      <c r="K255" s="20" t="s">
        <v>154</v>
      </c>
      <c r="L255" s="16" t="s">
        <v>396</v>
      </c>
      <c r="M255" s="16" t="s">
        <v>360</v>
      </c>
      <c r="N255" s="16" t="s">
        <v>22</v>
      </c>
      <c r="O255" s="16" t="s">
        <v>18</v>
      </c>
      <c r="P255" s="16" t="s">
        <v>389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1:43" s="40" customFormat="1" ht="12.75" customHeight="1">
      <c r="A256" s="64">
        <v>43823</v>
      </c>
      <c r="B256" s="62" t="s">
        <v>108</v>
      </c>
      <c r="C256" s="2" t="s">
        <v>43</v>
      </c>
      <c r="D256" s="2" t="s">
        <v>9</v>
      </c>
      <c r="E256" s="3"/>
      <c r="F256" s="3">
        <v>3484</v>
      </c>
      <c r="G256" s="143"/>
      <c r="H256" s="143"/>
      <c r="I256" s="43">
        <f t="shared" si="3"/>
        <v>3130507</v>
      </c>
      <c r="J256" s="20" t="s">
        <v>16</v>
      </c>
      <c r="K256" s="20" t="s">
        <v>144</v>
      </c>
      <c r="L256" s="2" t="s">
        <v>396</v>
      </c>
      <c r="M256" s="2" t="s">
        <v>360</v>
      </c>
      <c r="N256" s="16" t="s">
        <v>22</v>
      </c>
      <c r="O256" s="16" t="s">
        <v>18</v>
      </c>
      <c r="P256" s="16" t="s">
        <v>382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1:43" s="40" customFormat="1" ht="12.75" customHeight="1">
      <c r="A257" s="64">
        <v>43823</v>
      </c>
      <c r="B257" s="62" t="s">
        <v>109</v>
      </c>
      <c r="C257" s="2" t="s">
        <v>43</v>
      </c>
      <c r="D257" s="2" t="s">
        <v>9</v>
      </c>
      <c r="E257" s="3"/>
      <c r="F257" s="3">
        <v>3484</v>
      </c>
      <c r="G257" s="143"/>
      <c r="H257" s="143"/>
      <c r="I257" s="43">
        <f t="shared" si="3"/>
        <v>3127023</v>
      </c>
      <c r="J257" s="20" t="s">
        <v>16</v>
      </c>
      <c r="K257" s="20" t="s">
        <v>144</v>
      </c>
      <c r="L257" s="2" t="s">
        <v>396</v>
      </c>
      <c r="M257" s="2" t="s">
        <v>360</v>
      </c>
      <c r="N257" s="16" t="s">
        <v>22</v>
      </c>
      <c r="O257" s="16" t="s">
        <v>18</v>
      </c>
      <c r="P257" s="16" t="s">
        <v>382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1:43" s="40" customFormat="1" ht="12.75" customHeight="1">
      <c r="A258" s="64">
        <v>43823</v>
      </c>
      <c r="B258" s="62" t="s">
        <v>110</v>
      </c>
      <c r="C258" s="2" t="s">
        <v>43</v>
      </c>
      <c r="D258" s="2" t="s">
        <v>9</v>
      </c>
      <c r="E258" s="3"/>
      <c r="F258" s="3">
        <v>3484</v>
      </c>
      <c r="G258" s="143"/>
      <c r="H258" s="143"/>
      <c r="I258" s="43">
        <f t="shared" si="3"/>
        <v>3123539</v>
      </c>
      <c r="J258" s="20" t="s">
        <v>16</v>
      </c>
      <c r="K258" s="20" t="s">
        <v>144</v>
      </c>
      <c r="L258" s="2" t="s">
        <v>396</v>
      </c>
      <c r="M258" s="2" t="s">
        <v>360</v>
      </c>
      <c r="N258" s="16" t="s">
        <v>22</v>
      </c>
      <c r="O258" s="16" t="s">
        <v>18</v>
      </c>
      <c r="P258" s="16" t="s">
        <v>382</v>
      </c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1:43" s="40" customFormat="1" ht="12.75" customHeight="1">
      <c r="A259" s="64">
        <v>43823</v>
      </c>
      <c r="B259" s="62" t="s">
        <v>111</v>
      </c>
      <c r="C259" s="2" t="s">
        <v>43</v>
      </c>
      <c r="D259" s="2" t="s">
        <v>9</v>
      </c>
      <c r="E259" s="3"/>
      <c r="F259" s="3">
        <v>3484</v>
      </c>
      <c r="G259" s="143"/>
      <c r="H259" s="143"/>
      <c r="I259" s="43">
        <f t="shared" si="3"/>
        <v>3120055</v>
      </c>
      <c r="J259" s="20" t="s">
        <v>16</v>
      </c>
      <c r="K259" s="20" t="s">
        <v>144</v>
      </c>
      <c r="L259" s="2" t="s">
        <v>395</v>
      </c>
      <c r="M259" s="2" t="s">
        <v>360</v>
      </c>
      <c r="N259" s="16" t="s">
        <v>22</v>
      </c>
      <c r="O259" s="16" t="s">
        <v>18</v>
      </c>
      <c r="P259" s="16" t="s">
        <v>382</v>
      </c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1:43" s="40" customFormat="1" ht="12.75" customHeight="1">
      <c r="A260" s="64">
        <v>43823</v>
      </c>
      <c r="B260" s="62" t="s">
        <v>112</v>
      </c>
      <c r="C260" s="2" t="s">
        <v>43</v>
      </c>
      <c r="D260" s="2" t="s">
        <v>9</v>
      </c>
      <c r="E260" s="3"/>
      <c r="F260" s="3">
        <v>3484</v>
      </c>
      <c r="G260" s="143"/>
      <c r="H260" s="143"/>
      <c r="I260" s="43">
        <f t="shared" si="3"/>
        <v>3116571</v>
      </c>
      <c r="J260" s="20" t="s">
        <v>16</v>
      </c>
      <c r="K260" s="20" t="s">
        <v>144</v>
      </c>
      <c r="L260" s="2" t="s">
        <v>396</v>
      </c>
      <c r="M260" s="2" t="s">
        <v>360</v>
      </c>
      <c r="N260" s="16" t="s">
        <v>22</v>
      </c>
      <c r="O260" s="16" t="s">
        <v>18</v>
      </c>
      <c r="P260" s="16" t="s">
        <v>382</v>
      </c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1:43" s="24" customFormat="1" ht="12.75" customHeight="1">
      <c r="A261" s="64">
        <v>43823</v>
      </c>
      <c r="B261" s="62" t="s">
        <v>113</v>
      </c>
      <c r="C261" s="2" t="s">
        <v>43</v>
      </c>
      <c r="D261" s="2" t="s">
        <v>9</v>
      </c>
      <c r="E261" s="3"/>
      <c r="F261" s="3">
        <v>3484</v>
      </c>
      <c r="G261" s="143"/>
      <c r="H261" s="143"/>
      <c r="I261" s="43">
        <f t="shared" si="3"/>
        <v>3113087</v>
      </c>
      <c r="J261" s="20" t="s">
        <v>16</v>
      </c>
      <c r="K261" s="20" t="s">
        <v>144</v>
      </c>
      <c r="L261" s="2" t="s">
        <v>395</v>
      </c>
      <c r="M261" s="2" t="s">
        <v>360</v>
      </c>
      <c r="N261" s="16" t="s">
        <v>22</v>
      </c>
      <c r="O261" s="16" t="s">
        <v>18</v>
      </c>
      <c r="P261" s="16" t="s">
        <v>382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1:43" s="24" customFormat="1" ht="12.75" customHeight="1">
      <c r="A262" s="64">
        <v>43823</v>
      </c>
      <c r="B262" s="62" t="s">
        <v>120</v>
      </c>
      <c r="C262" s="15" t="s">
        <v>17</v>
      </c>
      <c r="D262" s="2" t="s">
        <v>10</v>
      </c>
      <c r="E262" s="21"/>
      <c r="F262" s="21">
        <v>235000</v>
      </c>
      <c r="G262" s="143"/>
      <c r="H262" s="143"/>
      <c r="I262" s="43">
        <f t="shared" si="3"/>
        <v>2878087</v>
      </c>
      <c r="J262" s="20" t="s">
        <v>16</v>
      </c>
      <c r="K262" s="20" t="s">
        <v>119</v>
      </c>
      <c r="L262" s="2" t="s">
        <v>395</v>
      </c>
      <c r="M262" s="2" t="s">
        <v>360</v>
      </c>
      <c r="N262" s="16" t="s">
        <v>22</v>
      </c>
      <c r="O262" s="16" t="s">
        <v>18</v>
      </c>
      <c r="P262" s="2" t="s">
        <v>388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1:43" s="24" customFormat="1" ht="12.75" customHeight="1">
      <c r="A263" s="64">
        <v>43823</v>
      </c>
      <c r="B263" s="62" t="s">
        <v>121</v>
      </c>
      <c r="C263" s="15" t="s">
        <v>17</v>
      </c>
      <c r="D263" s="2" t="s">
        <v>343</v>
      </c>
      <c r="E263" s="21"/>
      <c r="F263" s="21">
        <v>140000</v>
      </c>
      <c r="G263" s="143"/>
      <c r="H263" s="143"/>
      <c r="I263" s="43">
        <f t="shared" si="3"/>
        <v>2738087</v>
      </c>
      <c r="J263" s="20" t="s">
        <v>16</v>
      </c>
      <c r="K263" s="20" t="s">
        <v>119</v>
      </c>
      <c r="L263" s="2" t="s">
        <v>396</v>
      </c>
      <c r="M263" s="2" t="s">
        <v>360</v>
      </c>
      <c r="N263" s="16" t="s">
        <v>22</v>
      </c>
      <c r="O263" s="16" t="s">
        <v>18</v>
      </c>
      <c r="P263" s="2" t="s">
        <v>390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1:43" s="40" customFormat="1" ht="12.75" customHeight="1">
      <c r="A264" s="64">
        <v>43823</v>
      </c>
      <c r="B264" s="62" t="s">
        <v>122</v>
      </c>
      <c r="C264" s="15" t="s">
        <v>17</v>
      </c>
      <c r="D264" s="2" t="s">
        <v>10</v>
      </c>
      <c r="E264" s="21"/>
      <c r="F264" s="21">
        <v>250000</v>
      </c>
      <c r="G264" s="143"/>
      <c r="H264" s="143"/>
      <c r="I264" s="43">
        <f t="shared" si="3"/>
        <v>2488087</v>
      </c>
      <c r="J264" s="20" t="s">
        <v>16</v>
      </c>
      <c r="K264" s="20" t="s">
        <v>119</v>
      </c>
      <c r="L264" s="2" t="s">
        <v>395</v>
      </c>
      <c r="M264" s="2" t="s">
        <v>360</v>
      </c>
      <c r="N264" s="16" t="s">
        <v>22</v>
      </c>
      <c r="O264" s="16" t="s">
        <v>18</v>
      </c>
      <c r="P264" s="2" t="s">
        <v>388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1:43" s="40" customFormat="1" ht="12.75" customHeight="1">
      <c r="A265" s="64">
        <v>43823</v>
      </c>
      <c r="B265" s="62" t="s">
        <v>123</v>
      </c>
      <c r="C265" s="15" t="s">
        <v>17</v>
      </c>
      <c r="D265" s="2" t="s">
        <v>10</v>
      </c>
      <c r="E265" s="21"/>
      <c r="F265" s="21">
        <v>193600</v>
      </c>
      <c r="G265" s="143"/>
      <c r="H265" s="143"/>
      <c r="I265" s="43">
        <f t="shared" si="3"/>
        <v>2294487</v>
      </c>
      <c r="J265" s="20" t="s">
        <v>16</v>
      </c>
      <c r="K265" s="20" t="s">
        <v>119</v>
      </c>
      <c r="L265" s="2" t="s">
        <v>396</v>
      </c>
      <c r="M265" s="2" t="s">
        <v>360</v>
      </c>
      <c r="N265" s="16" t="s">
        <v>22</v>
      </c>
      <c r="O265" s="16" t="s">
        <v>18</v>
      </c>
      <c r="P265" s="2" t="s">
        <v>388</v>
      </c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1:43" s="40" customFormat="1" ht="12.75" customHeight="1">
      <c r="A266" s="64">
        <v>43823</v>
      </c>
      <c r="B266" s="62" t="s">
        <v>124</v>
      </c>
      <c r="C266" s="15" t="s">
        <v>17</v>
      </c>
      <c r="D266" s="2" t="s">
        <v>6</v>
      </c>
      <c r="E266" s="21"/>
      <c r="F266" s="21">
        <v>385939</v>
      </c>
      <c r="G266" s="143"/>
      <c r="H266" s="143"/>
      <c r="I266" s="43">
        <f t="shared" si="3"/>
        <v>1908548</v>
      </c>
      <c r="J266" s="20" t="s">
        <v>16</v>
      </c>
      <c r="K266" s="20" t="s">
        <v>119</v>
      </c>
      <c r="L266" s="2" t="s">
        <v>396</v>
      </c>
      <c r="M266" s="2" t="s">
        <v>360</v>
      </c>
      <c r="N266" s="16" t="s">
        <v>22</v>
      </c>
      <c r="O266" s="16" t="s">
        <v>18</v>
      </c>
      <c r="P266" s="2" t="s">
        <v>387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1:43" s="40" customFormat="1" ht="12.75" customHeight="1">
      <c r="A267" s="64">
        <v>43823</v>
      </c>
      <c r="B267" s="62" t="s">
        <v>114</v>
      </c>
      <c r="C267" s="2" t="s">
        <v>43</v>
      </c>
      <c r="D267" s="2" t="s">
        <v>9</v>
      </c>
      <c r="E267" s="3"/>
      <c r="F267" s="3">
        <v>9964</v>
      </c>
      <c r="G267" s="143"/>
      <c r="H267" s="143"/>
      <c r="I267" s="43">
        <f t="shared" si="3"/>
        <v>1898584</v>
      </c>
      <c r="J267" s="20" t="s">
        <v>16</v>
      </c>
      <c r="K267" s="20" t="s">
        <v>144</v>
      </c>
      <c r="L267" s="2" t="s">
        <v>395</v>
      </c>
      <c r="M267" s="2" t="s">
        <v>360</v>
      </c>
      <c r="N267" s="16" t="s">
        <v>22</v>
      </c>
      <c r="O267" s="16" t="s">
        <v>18</v>
      </c>
      <c r="P267" s="2" t="s">
        <v>382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1:43" s="40" customFormat="1" ht="12.75" customHeight="1">
      <c r="A268" s="64">
        <v>43823</v>
      </c>
      <c r="B268" s="62" t="s">
        <v>211</v>
      </c>
      <c r="C268" s="15" t="s">
        <v>17</v>
      </c>
      <c r="D268" s="2" t="s">
        <v>10</v>
      </c>
      <c r="E268" s="3"/>
      <c r="F268" s="3">
        <v>230000</v>
      </c>
      <c r="G268" s="143"/>
      <c r="H268" s="143"/>
      <c r="I268" s="43">
        <f t="shared" si="3"/>
        <v>1668584</v>
      </c>
      <c r="J268" s="20" t="s">
        <v>16</v>
      </c>
      <c r="K268" s="20" t="s">
        <v>155</v>
      </c>
      <c r="L268" s="16" t="s">
        <v>396</v>
      </c>
      <c r="M268" s="16" t="s">
        <v>360</v>
      </c>
      <c r="N268" s="16" t="s">
        <v>22</v>
      </c>
      <c r="O268" s="16" t="s">
        <v>18</v>
      </c>
      <c r="P268" s="2" t="s">
        <v>388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1:43" s="40" customFormat="1" ht="12.75" customHeight="1">
      <c r="A269" s="64">
        <v>43823</v>
      </c>
      <c r="B269" s="62" t="s">
        <v>139</v>
      </c>
      <c r="C269" s="15" t="s">
        <v>5</v>
      </c>
      <c r="D269" s="22" t="s">
        <v>12</v>
      </c>
      <c r="E269" s="43"/>
      <c r="F269" s="43">
        <v>15000</v>
      </c>
      <c r="G269" s="143"/>
      <c r="H269" s="143"/>
      <c r="I269" s="43">
        <f t="shared" ref="I269:I312" si="4">I268+E269-F269</f>
        <v>1653584</v>
      </c>
      <c r="J269" s="20" t="s">
        <v>40</v>
      </c>
      <c r="K269" s="49" t="s">
        <v>45</v>
      </c>
      <c r="L269" s="15" t="s">
        <v>151</v>
      </c>
      <c r="M269" s="15" t="s">
        <v>360</v>
      </c>
      <c r="N269" s="16" t="s">
        <v>22</v>
      </c>
      <c r="O269" s="16" t="s">
        <v>18</v>
      </c>
      <c r="P269" s="16" t="s">
        <v>383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1:43" s="24" customFormat="1" ht="12.75" customHeight="1">
      <c r="A270" s="64">
        <v>43823</v>
      </c>
      <c r="B270" s="62" t="s">
        <v>203</v>
      </c>
      <c r="C270" s="15" t="s">
        <v>42</v>
      </c>
      <c r="D270" s="15" t="s">
        <v>9</v>
      </c>
      <c r="E270" s="43"/>
      <c r="F270" s="43">
        <v>350</v>
      </c>
      <c r="G270" s="143"/>
      <c r="H270" s="143"/>
      <c r="I270" s="43">
        <f t="shared" si="4"/>
        <v>1653234</v>
      </c>
      <c r="J270" s="49" t="s">
        <v>163</v>
      </c>
      <c r="K270" s="49" t="s">
        <v>8</v>
      </c>
      <c r="L270" s="2" t="s">
        <v>397</v>
      </c>
      <c r="M270" s="17" t="s">
        <v>361</v>
      </c>
      <c r="N270" s="16" t="s">
        <v>22</v>
      </c>
      <c r="O270" s="16" t="s">
        <v>18</v>
      </c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1:43" s="24" customFormat="1" ht="12.75" customHeight="1">
      <c r="A271" s="64">
        <v>43825</v>
      </c>
      <c r="B271" s="62" t="s">
        <v>217</v>
      </c>
      <c r="C271" s="2" t="s">
        <v>25</v>
      </c>
      <c r="D271" s="2" t="s">
        <v>9</v>
      </c>
      <c r="E271" s="3"/>
      <c r="F271" s="3">
        <v>100000</v>
      </c>
      <c r="G271" s="144"/>
      <c r="H271" s="144"/>
      <c r="I271" s="43">
        <f t="shared" si="4"/>
        <v>1553234</v>
      </c>
      <c r="J271" s="20" t="s">
        <v>79</v>
      </c>
      <c r="K271" s="20" t="s">
        <v>44</v>
      </c>
      <c r="L271" s="1" t="s">
        <v>397</v>
      </c>
      <c r="M271" s="1" t="s">
        <v>361</v>
      </c>
      <c r="N271" s="16" t="s">
        <v>22</v>
      </c>
      <c r="O271" s="16" t="s">
        <v>18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6"/>
    </row>
    <row r="272" spans="1:43" s="24" customFormat="1" ht="12.75" customHeight="1">
      <c r="A272" s="64">
        <v>43825</v>
      </c>
      <c r="B272" s="62" t="s">
        <v>84</v>
      </c>
      <c r="C272" s="15" t="s">
        <v>17</v>
      </c>
      <c r="D272" s="2" t="s">
        <v>12</v>
      </c>
      <c r="E272" s="3"/>
      <c r="F272" s="3">
        <v>1000</v>
      </c>
      <c r="G272" s="144"/>
      <c r="H272" s="144"/>
      <c r="I272" s="43">
        <f t="shared" si="4"/>
        <v>1552234</v>
      </c>
      <c r="J272" s="20" t="s">
        <v>76</v>
      </c>
      <c r="K272" s="20" t="s">
        <v>8</v>
      </c>
      <c r="L272" s="2" t="s">
        <v>151</v>
      </c>
      <c r="M272" s="2" t="s">
        <v>361</v>
      </c>
      <c r="N272" s="16" t="s">
        <v>22</v>
      </c>
      <c r="O272" s="16" t="s">
        <v>18</v>
      </c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1:43" s="40" customFormat="1" ht="12.75" customHeight="1">
      <c r="A273" s="64">
        <v>43825</v>
      </c>
      <c r="B273" s="62" t="s">
        <v>140</v>
      </c>
      <c r="C273" s="15" t="s">
        <v>61</v>
      </c>
      <c r="D273" s="22" t="s">
        <v>12</v>
      </c>
      <c r="E273" s="43"/>
      <c r="F273" s="43">
        <v>3500</v>
      </c>
      <c r="G273" s="143"/>
      <c r="H273" s="143"/>
      <c r="I273" s="43">
        <f t="shared" si="4"/>
        <v>1548734</v>
      </c>
      <c r="J273" s="20" t="s">
        <v>40</v>
      </c>
      <c r="K273" s="49" t="s">
        <v>8</v>
      </c>
      <c r="L273" s="15" t="s">
        <v>151</v>
      </c>
      <c r="M273" s="15" t="s">
        <v>361</v>
      </c>
      <c r="N273" s="16" t="s">
        <v>22</v>
      </c>
      <c r="O273" s="16" t="s">
        <v>18</v>
      </c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1:43" s="24" customFormat="1" ht="12.75" customHeight="1">
      <c r="A274" s="64">
        <v>43825</v>
      </c>
      <c r="B274" s="62" t="s">
        <v>340</v>
      </c>
      <c r="C274" s="15" t="s">
        <v>5</v>
      </c>
      <c r="D274" s="15" t="s">
        <v>10</v>
      </c>
      <c r="E274" s="43"/>
      <c r="F274" s="43">
        <v>10000</v>
      </c>
      <c r="G274" s="143"/>
      <c r="H274" s="143"/>
      <c r="I274" s="43">
        <f t="shared" si="4"/>
        <v>1538734</v>
      </c>
      <c r="J274" s="49" t="s">
        <v>163</v>
      </c>
      <c r="K274" s="49" t="s">
        <v>44</v>
      </c>
      <c r="L274" s="15" t="s">
        <v>397</v>
      </c>
      <c r="M274" s="15" t="s">
        <v>360</v>
      </c>
      <c r="N274" s="16" t="s">
        <v>22</v>
      </c>
      <c r="O274" s="16" t="s">
        <v>18</v>
      </c>
      <c r="P274" s="16" t="s">
        <v>383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1:43" s="40" customFormat="1" ht="12.75" customHeight="1">
      <c r="A275" s="64">
        <v>43826</v>
      </c>
      <c r="B275" s="62" t="s">
        <v>185</v>
      </c>
      <c r="C275" s="2" t="s">
        <v>11</v>
      </c>
      <c r="D275" s="2" t="s">
        <v>319</v>
      </c>
      <c r="E275" s="3"/>
      <c r="F275" s="3">
        <v>20000</v>
      </c>
      <c r="G275" s="144"/>
      <c r="H275" s="144"/>
      <c r="I275" s="43">
        <f t="shared" si="4"/>
        <v>1518734</v>
      </c>
      <c r="J275" s="20" t="s">
        <v>79</v>
      </c>
      <c r="K275" s="20" t="s">
        <v>14</v>
      </c>
      <c r="L275" s="2" t="s">
        <v>151</v>
      </c>
      <c r="M275" s="2" t="s">
        <v>361</v>
      </c>
      <c r="N275" s="16" t="s">
        <v>22</v>
      </c>
      <c r="O275" s="16" t="s">
        <v>18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6"/>
    </row>
    <row r="276" spans="1:43" s="40" customFormat="1" ht="12.75" customHeight="1">
      <c r="A276" s="64">
        <v>43826</v>
      </c>
      <c r="B276" s="62" t="s">
        <v>235</v>
      </c>
      <c r="C276" s="2" t="s">
        <v>15</v>
      </c>
      <c r="D276" s="2" t="s">
        <v>9</v>
      </c>
      <c r="E276" s="3"/>
      <c r="F276" s="3">
        <v>2215</v>
      </c>
      <c r="G276" s="144"/>
      <c r="H276" s="144"/>
      <c r="I276" s="43">
        <f t="shared" si="4"/>
        <v>1516519</v>
      </c>
      <c r="J276" s="20" t="s">
        <v>79</v>
      </c>
      <c r="K276" s="20" t="s">
        <v>44</v>
      </c>
      <c r="L276" s="2" t="s">
        <v>151</v>
      </c>
      <c r="M276" s="2" t="s">
        <v>361</v>
      </c>
      <c r="N276" s="16" t="s">
        <v>22</v>
      </c>
      <c r="O276" s="16" t="s">
        <v>18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6"/>
    </row>
    <row r="277" spans="1:43" s="24" customFormat="1" ht="12.75" customHeight="1">
      <c r="A277" s="64">
        <v>43826</v>
      </c>
      <c r="B277" s="62" t="s">
        <v>218</v>
      </c>
      <c r="C277" s="2" t="s">
        <v>25</v>
      </c>
      <c r="D277" s="2" t="s">
        <v>9</v>
      </c>
      <c r="E277" s="3"/>
      <c r="F277" s="3">
        <v>3375</v>
      </c>
      <c r="G277" s="144"/>
      <c r="H277" s="144"/>
      <c r="I277" s="43">
        <f t="shared" si="4"/>
        <v>1513144</v>
      </c>
      <c r="J277" s="20" t="s">
        <v>79</v>
      </c>
      <c r="K277" s="20" t="s">
        <v>8</v>
      </c>
      <c r="L277" s="1" t="s">
        <v>397</v>
      </c>
      <c r="M277" s="1" t="s">
        <v>361</v>
      </c>
      <c r="N277" s="16" t="s">
        <v>22</v>
      </c>
      <c r="O277" s="16" t="s">
        <v>18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6"/>
    </row>
    <row r="278" spans="1:43" s="24" customFormat="1" ht="12.75" customHeight="1">
      <c r="A278" s="64">
        <v>43826</v>
      </c>
      <c r="B278" s="62" t="s">
        <v>84</v>
      </c>
      <c r="C278" s="15" t="s">
        <v>17</v>
      </c>
      <c r="D278" s="2" t="s">
        <v>12</v>
      </c>
      <c r="E278" s="3"/>
      <c r="F278" s="3">
        <v>1000</v>
      </c>
      <c r="G278" s="144"/>
      <c r="H278" s="144"/>
      <c r="I278" s="43">
        <f t="shared" si="4"/>
        <v>1512144</v>
      </c>
      <c r="J278" s="20" t="s">
        <v>76</v>
      </c>
      <c r="K278" s="20" t="s">
        <v>8</v>
      </c>
      <c r="L278" s="2" t="s">
        <v>151</v>
      </c>
      <c r="M278" s="2" t="s">
        <v>361</v>
      </c>
      <c r="N278" s="16" t="s">
        <v>22</v>
      </c>
      <c r="O278" s="16" t="s">
        <v>18</v>
      </c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1:43" s="24" customFormat="1" ht="12.75" customHeight="1">
      <c r="A279" s="64">
        <v>43826</v>
      </c>
      <c r="B279" s="62" t="s">
        <v>115</v>
      </c>
      <c r="C279" s="2" t="s">
        <v>43</v>
      </c>
      <c r="D279" s="2" t="s">
        <v>9</v>
      </c>
      <c r="E279" s="3"/>
      <c r="F279" s="3">
        <v>3484</v>
      </c>
      <c r="G279" s="144"/>
      <c r="H279" s="144"/>
      <c r="I279" s="43">
        <f t="shared" si="4"/>
        <v>1508660</v>
      </c>
      <c r="J279" s="20" t="s">
        <v>16</v>
      </c>
      <c r="K279" s="20" t="s">
        <v>144</v>
      </c>
      <c r="L279" s="2" t="s">
        <v>395</v>
      </c>
      <c r="M279" s="2" t="s">
        <v>360</v>
      </c>
      <c r="N279" s="16" t="s">
        <v>22</v>
      </c>
      <c r="O279" s="16" t="s">
        <v>18</v>
      </c>
      <c r="P279" s="2" t="s">
        <v>382</v>
      </c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1:43" s="24" customFormat="1" ht="12.75" customHeight="1">
      <c r="A280" s="64">
        <v>43826</v>
      </c>
      <c r="B280" s="62" t="s">
        <v>116</v>
      </c>
      <c r="C280" s="2" t="s">
        <v>43</v>
      </c>
      <c r="D280" s="2" t="s">
        <v>9</v>
      </c>
      <c r="E280" s="3"/>
      <c r="F280" s="3">
        <v>3484</v>
      </c>
      <c r="G280" s="144"/>
      <c r="H280" s="144"/>
      <c r="I280" s="43">
        <f t="shared" si="4"/>
        <v>1505176</v>
      </c>
      <c r="J280" s="20" t="s">
        <v>16</v>
      </c>
      <c r="K280" s="20" t="s">
        <v>144</v>
      </c>
      <c r="L280" s="2" t="s">
        <v>395</v>
      </c>
      <c r="M280" s="2" t="s">
        <v>360</v>
      </c>
      <c r="N280" s="16" t="s">
        <v>22</v>
      </c>
      <c r="O280" s="16" t="s">
        <v>18</v>
      </c>
      <c r="P280" s="16" t="s">
        <v>382</v>
      </c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1:43" s="40" customFormat="1" ht="12.75" customHeight="1">
      <c r="A281" s="64">
        <v>43826</v>
      </c>
      <c r="B281" s="62" t="s">
        <v>141</v>
      </c>
      <c r="C281" s="15" t="s">
        <v>61</v>
      </c>
      <c r="D281" s="22" t="s">
        <v>12</v>
      </c>
      <c r="E281" s="43"/>
      <c r="F281" s="43">
        <v>4000</v>
      </c>
      <c r="G281" s="143"/>
      <c r="H281" s="143"/>
      <c r="I281" s="43">
        <f t="shared" si="4"/>
        <v>1501176</v>
      </c>
      <c r="J281" s="20" t="s">
        <v>40</v>
      </c>
      <c r="K281" s="49" t="s">
        <v>8</v>
      </c>
      <c r="L281" s="15" t="s">
        <v>151</v>
      </c>
      <c r="M281" s="15" t="s">
        <v>361</v>
      </c>
      <c r="N281" s="16" t="s">
        <v>22</v>
      </c>
      <c r="O281" s="16" t="s">
        <v>18</v>
      </c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1:43" s="40" customFormat="1" ht="12.75" customHeight="1">
      <c r="A282" s="64">
        <v>43826</v>
      </c>
      <c r="B282" s="62" t="s">
        <v>282</v>
      </c>
      <c r="C282" s="15" t="s">
        <v>58</v>
      </c>
      <c r="D282" s="15" t="s">
        <v>10</v>
      </c>
      <c r="E282" s="43"/>
      <c r="F282" s="43">
        <v>60000</v>
      </c>
      <c r="G282" s="143"/>
      <c r="H282" s="143"/>
      <c r="I282" s="43">
        <f t="shared" si="4"/>
        <v>1441176</v>
      </c>
      <c r="J282" s="49" t="s">
        <v>163</v>
      </c>
      <c r="K282" s="49" t="s">
        <v>44</v>
      </c>
      <c r="L282" s="2" t="s">
        <v>397</v>
      </c>
      <c r="M282" s="15" t="s">
        <v>360</v>
      </c>
      <c r="N282" s="16" t="s">
        <v>22</v>
      </c>
      <c r="O282" s="16" t="s">
        <v>18</v>
      </c>
      <c r="P282" s="16" t="s">
        <v>394</v>
      </c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1:43" s="40" customFormat="1" ht="12.75" customHeight="1">
      <c r="A283" s="64">
        <v>43826</v>
      </c>
      <c r="B283" s="62" t="s">
        <v>450</v>
      </c>
      <c r="C283" s="2" t="s">
        <v>25</v>
      </c>
      <c r="D283" s="2" t="s">
        <v>9</v>
      </c>
      <c r="E283" s="3"/>
      <c r="F283" s="3">
        <v>1000000</v>
      </c>
      <c r="G283" s="144"/>
      <c r="H283" s="144"/>
      <c r="I283" s="43">
        <f t="shared" si="4"/>
        <v>441176</v>
      </c>
      <c r="J283" s="20" t="s">
        <v>16</v>
      </c>
      <c r="K283" s="20" t="s">
        <v>44</v>
      </c>
      <c r="L283" s="2" t="s">
        <v>395</v>
      </c>
      <c r="M283" s="2" t="s">
        <v>360</v>
      </c>
      <c r="N283" s="16" t="s">
        <v>22</v>
      </c>
      <c r="O283" s="16" t="s">
        <v>18</v>
      </c>
      <c r="P283" s="16" t="s">
        <v>502</v>
      </c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1:43" s="40" customFormat="1" ht="12.75" customHeight="1">
      <c r="A284" s="64">
        <v>43827</v>
      </c>
      <c r="B284" s="62" t="s">
        <v>142</v>
      </c>
      <c r="C284" s="15" t="s">
        <v>61</v>
      </c>
      <c r="D284" s="22" t="s">
        <v>12</v>
      </c>
      <c r="E284" s="43"/>
      <c r="F284" s="43">
        <v>2000</v>
      </c>
      <c r="G284" s="143"/>
      <c r="H284" s="143"/>
      <c r="I284" s="43">
        <f t="shared" si="4"/>
        <v>439176</v>
      </c>
      <c r="J284" s="20" t="s">
        <v>40</v>
      </c>
      <c r="K284" s="49" t="s">
        <v>8</v>
      </c>
      <c r="L284" s="15" t="s">
        <v>151</v>
      </c>
      <c r="M284" s="15" t="s">
        <v>361</v>
      </c>
      <c r="N284" s="16" t="s">
        <v>22</v>
      </c>
      <c r="O284" s="16" t="s">
        <v>18</v>
      </c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1:43" s="40" customFormat="1" ht="12.75" customHeight="1">
      <c r="A285" s="64">
        <v>43828</v>
      </c>
      <c r="B285" s="62" t="s">
        <v>143</v>
      </c>
      <c r="C285" s="15" t="s">
        <v>61</v>
      </c>
      <c r="D285" s="22" t="s">
        <v>12</v>
      </c>
      <c r="E285" s="43"/>
      <c r="F285" s="43">
        <v>5000</v>
      </c>
      <c r="G285" s="143"/>
      <c r="H285" s="143"/>
      <c r="I285" s="43">
        <f t="shared" si="4"/>
        <v>434176</v>
      </c>
      <c r="J285" s="20" t="s">
        <v>40</v>
      </c>
      <c r="K285" s="49" t="s">
        <v>8</v>
      </c>
      <c r="L285" s="15" t="s">
        <v>151</v>
      </c>
      <c r="M285" s="15" t="s">
        <v>361</v>
      </c>
      <c r="N285" s="16" t="s">
        <v>22</v>
      </c>
      <c r="O285" s="16" t="s">
        <v>18</v>
      </c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1:43" s="24" customFormat="1" ht="12.75" customHeight="1">
      <c r="A286" s="64">
        <v>43828</v>
      </c>
      <c r="B286" s="62" t="s">
        <v>338</v>
      </c>
      <c r="C286" s="15" t="s">
        <v>5</v>
      </c>
      <c r="D286" s="22" t="s">
        <v>12</v>
      </c>
      <c r="E286" s="43"/>
      <c r="F286" s="43">
        <v>15000</v>
      </c>
      <c r="G286" s="143"/>
      <c r="H286" s="143"/>
      <c r="I286" s="43">
        <f t="shared" si="4"/>
        <v>419176</v>
      </c>
      <c r="J286" s="20" t="s">
        <v>40</v>
      </c>
      <c r="K286" s="49" t="s">
        <v>45</v>
      </c>
      <c r="L286" s="15" t="s">
        <v>151</v>
      </c>
      <c r="M286" s="15" t="s">
        <v>360</v>
      </c>
      <c r="N286" s="16" t="s">
        <v>22</v>
      </c>
      <c r="O286" s="16" t="s">
        <v>18</v>
      </c>
      <c r="P286" s="16" t="s">
        <v>383</v>
      </c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1:43" s="24" customFormat="1" ht="12.75" customHeight="1">
      <c r="A287" s="64">
        <v>43829</v>
      </c>
      <c r="B287" s="62" t="s">
        <v>74</v>
      </c>
      <c r="C287" s="2" t="s">
        <v>42</v>
      </c>
      <c r="D287" s="2" t="s">
        <v>9</v>
      </c>
      <c r="E287" s="3"/>
      <c r="F287" s="3">
        <v>4000</v>
      </c>
      <c r="G287" s="144"/>
      <c r="H287" s="144"/>
      <c r="I287" s="43">
        <f t="shared" si="4"/>
        <v>415176</v>
      </c>
      <c r="J287" s="49" t="s">
        <v>39</v>
      </c>
      <c r="K287" s="20" t="s">
        <v>44</v>
      </c>
      <c r="L287" s="2" t="s">
        <v>397</v>
      </c>
      <c r="M287" s="2" t="s">
        <v>360</v>
      </c>
      <c r="N287" s="16" t="s">
        <v>22</v>
      </c>
      <c r="O287" s="16" t="s">
        <v>18</v>
      </c>
      <c r="P287" s="16" t="s">
        <v>385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1:43" s="24" customFormat="1" ht="12.75" customHeight="1">
      <c r="A288" s="64">
        <v>43829</v>
      </c>
      <c r="B288" s="62" t="s">
        <v>186</v>
      </c>
      <c r="C288" s="2" t="s">
        <v>11</v>
      </c>
      <c r="D288" s="2" t="s">
        <v>12</v>
      </c>
      <c r="E288" s="3"/>
      <c r="F288" s="3">
        <v>50000</v>
      </c>
      <c r="G288" s="144"/>
      <c r="H288" s="144"/>
      <c r="I288" s="43">
        <f t="shared" si="4"/>
        <v>365176</v>
      </c>
      <c r="J288" s="20" t="s">
        <v>79</v>
      </c>
      <c r="K288" s="20" t="s">
        <v>14</v>
      </c>
      <c r="L288" s="2" t="s">
        <v>151</v>
      </c>
      <c r="M288" s="2" t="s">
        <v>361</v>
      </c>
      <c r="N288" s="16" t="s">
        <v>22</v>
      </c>
      <c r="O288" s="16" t="s">
        <v>18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6"/>
    </row>
    <row r="289" spans="1:43" s="24" customFormat="1" ht="12.75" customHeight="1">
      <c r="A289" s="64">
        <v>43829</v>
      </c>
      <c r="B289" s="62" t="s">
        <v>84</v>
      </c>
      <c r="C289" s="15" t="s">
        <v>17</v>
      </c>
      <c r="D289" s="2" t="s">
        <v>12</v>
      </c>
      <c r="E289" s="3"/>
      <c r="F289" s="3">
        <v>1000</v>
      </c>
      <c r="G289" s="144"/>
      <c r="H289" s="144"/>
      <c r="I289" s="43">
        <f t="shared" si="4"/>
        <v>364176</v>
      </c>
      <c r="J289" s="20" t="s">
        <v>76</v>
      </c>
      <c r="K289" s="20" t="s">
        <v>8</v>
      </c>
      <c r="L289" s="2" t="s">
        <v>151</v>
      </c>
      <c r="M289" s="2" t="s">
        <v>361</v>
      </c>
      <c r="N289" s="16" t="s">
        <v>22</v>
      </c>
      <c r="O289" s="16" t="s">
        <v>18</v>
      </c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1:43" s="24" customFormat="1" ht="12.75" customHeight="1">
      <c r="A290" s="64">
        <v>43829</v>
      </c>
      <c r="B290" s="62" t="s">
        <v>449</v>
      </c>
      <c r="C290" s="2" t="s">
        <v>25</v>
      </c>
      <c r="D290" s="2" t="s">
        <v>9</v>
      </c>
      <c r="E290" s="3"/>
      <c r="F290" s="3">
        <v>1000000</v>
      </c>
      <c r="G290" s="144"/>
      <c r="H290" s="144"/>
      <c r="I290" s="43">
        <f t="shared" si="4"/>
        <v>-635824</v>
      </c>
      <c r="J290" s="20" t="s">
        <v>16</v>
      </c>
      <c r="K290" s="20" t="s">
        <v>44</v>
      </c>
      <c r="L290" s="2" t="s">
        <v>395</v>
      </c>
      <c r="M290" s="2" t="s">
        <v>360</v>
      </c>
      <c r="N290" s="16" t="s">
        <v>22</v>
      </c>
      <c r="O290" s="16" t="s">
        <v>18</v>
      </c>
      <c r="P290" s="16" t="s">
        <v>502</v>
      </c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1:43" s="24" customFormat="1" ht="12.75" customHeight="1">
      <c r="A291" s="64">
        <v>43829</v>
      </c>
      <c r="B291" s="62" t="s">
        <v>117</v>
      </c>
      <c r="C291" s="2" t="s">
        <v>43</v>
      </c>
      <c r="D291" s="2" t="s">
        <v>9</v>
      </c>
      <c r="E291" s="3"/>
      <c r="F291" s="3">
        <v>3484</v>
      </c>
      <c r="G291" s="144"/>
      <c r="H291" s="144"/>
      <c r="I291" s="43">
        <f t="shared" si="4"/>
        <v>-639308</v>
      </c>
      <c r="J291" s="20" t="s">
        <v>16</v>
      </c>
      <c r="K291" s="20" t="s">
        <v>144</v>
      </c>
      <c r="L291" s="2" t="s">
        <v>395</v>
      </c>
      <c r="M291" s="2" t="s">
        <v>360</v>
      </c>
      <c r="N291" s="16" t="s">
        <v>22</v>
      </c>
      <c r="O291" s="16" t="s">
        <v>18</v>
      </c>
      <c r="P291" s="16" t="s">
        <v>382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1:43" s="24" customFormat="1" ht="12.75" customHeight="1">
      <c r="A292" s="64">
        <v>43829</v>
      </c>
      <c r="B292" s="62" t="s">
        <v>220</v>
      </c>
      <c r="C292" s="15" t="s">
        <v>17</v>
      </c>
      <c r="D292" s="2" t="s">
        <v>12</v>
      </c>
      <c r="E292" s="3"/>
      <c r="F292" s="3">
        <v>350000</v>
      </c>
      <c r="G292" s="144"/>
      <c r="H292" s="144"/>
      <c r="I292" s="43">
        <f t="shared" si="4"/>
        <v>-989308</v>
      </c>
      <c r="J292" s="20" t="s">
        <v>16</v>
      </c>
      <c r="K292" s="20" t="s">
        <v>219</v>
      </c>
      <c r="L292" s="2" t="s">
        <v>395</v>
      </c>
      <c r="M292" s="2" t="s">
        <v>360</v>
      </c>
      <c r="N292" s="16" t="s">
        <v>22</v>
      </c>
      <c r="O292" s="16" t="s">
        <v>18</v>
      </c>
      <c r="P292" s="16" t="s">
        <v>386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1:43" s="16" customFormat="1" ht="12.75" customHeight="1">
      <c r="A293" s="64">
        <v>43829</v>
      </c>
      <c r="B293" s="62" t="s">
        <v>280</v>
      </c>
      <c r="C293" s="15" t="s">
        <v>133</v>
      </c>
      <c r="D293" s="22" t="s">
        <v>12</v>
      </c>
      <c r="E293" s="43"/>
      <c r="F293" s="43">
        <v>60000</v>
      </c>
      <c r="G293" s="143"/>
      <c r="H293" s="143"/>
      <c r="I293" s="43">
        <f t="shared" si="4"/>
        <v>-1049308</v>
      </c>
      <c r="J293" s="20" t="s">
        <v>40</v>
      </c>
      <c r="K293" s="49" t="s">
        <v>44</v>
      </c>
      <c r="L293" s="2" t="s">
        <v>151</v>
      </c>
      <c r="M293" s="15" t="s">
        <v>360</v>
      </c>
      <c r="N293" s="16" t="s">
        <v>22</v>
      </c>
      <c r="O293" s="16" t="s">
        <v>18</v>
      </c>
      <c r="P293" s="16" t="s">
        <v>394</v>
      </c>
    </row>
    <row r="294" spans="1:43" s="40" customFormat="1" ht="12.75" customHeight="1">
      <c r="A294" s="64">
        <v>43829</v>
      </c>
      <c r="B294" s="62" t="s">
        <v>281</v>
      </c>
      <c r="C294" s="15" t="s">
        <v>133</v>
      </c>
      <c r="D294" s="22" t="s">
        <v>12</v>
      </c>
      <c r="E294" s="43"/>
      <c r="F294" s="43">
        <v>40000</v>
      </c>
      <c r="G294" s="143"/>
      <c r="H294" s="143"/>
      <c r="I294" s="43">
        <f t="shared" si="4"/>
        <v>-1089308</v>
      </c>
      <c r="J294" s="20" t="s">
        <v>40</v>
      </c>
      <c r="K294" s="49" t="s">
        <v>8</v>
      </c>
      <c r="L294" s="2" t="s">
        <v>151</v>
      </c>
      <c r="M294" s="15" t="s">
        <v>360</v>
      </c>
      <c r="N294" s="16" t="s">
        <v>22</v>
      </c>
      <c r="O294" s="16" t="s">
        <v>18</v>
      </c>
      <c r="P294" s="16" t="s">
        <v>394</v>
      </c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1:43" s="40" customFormat="1" ht="12.75" customHeight="1">
      <c r="A295" s="64">
        <v>43830</v>
      </c>
      <c r="B295" s="62" t="s">
        <v>225</v>
      </c>
      <c r="C295" s="2" t="s">
        <v>20</v>
      </c>
      <c r="D295" s="2" t="s">
        <v>9</v>
      </c>
      <c r="E295" s="3"/>
      <c r="F295" s="3">
        <v>178500</v>
      </c>
      <c r="G295" s="144"/>
      <c r="H295" s="144"/>
      <c r="I295" s="43">
        <f t="shared" si="4"/>
        <v>-1267808</v>
      </c>
      <c r="J295" s="20" t="s">
        <v>16</v>
      </c>
      <c r="K295" s="20" t="s">
        <v>148</v>
      </c>
      <c r="L295" s="2" t="s">
        <v>395</v>
      </c>
      <c r="M295" s="2" t="s">
        <v>360</v>
      </c>
      <c r="N295" s="16" t="s">
        <v>22</v>
      </c>
      <c r="O295" s="16" t="s">
        <v>18</v>
      </c>
      <c r="P295" s="16" t="s">
        <v>393</v>
      </c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1:43" s="40" customFormat="1">
      <c r="A296" s="64">
        <v>43830</v>
      </c>
      <c r="B296" s="62" t="s">
        <v>226</v>
      </c>
      <c r="C296" s="2" t="s">
        <v>20</v>
      </c>
      <c r="D296" s="2" t="s">
        <v>9</v>
      </c>
      <c r="E296" s="3"/>
      <c r="F296" s="3">
        <v>239000</v>
      </c>
      <c r="G296" s="144"/>
      <c r="H296" s="144"/>
      <c r="I296" s="43">
        <f t="shared" si="4"/>
        <v>-1506808</v>
      </c>
      <c r="J296" s="20" t="s">
        <v>16</v>
      </c>
      <c r="K296" s="20" t="s">
        <v>149</v>
      </c>
      <c r="L296" s="2" t="s">
        <v>395</v>
      </c>
      <c r="M296" s="2" t="s">
        <v>360</v>
      </c>
      <c r="N296" s="16" t="s">
        <v>22</v>
      </c>
      <c r="O296" s="16" t="s">
        <v>18</v>
      </c>
      <c r="P296" s="16" t="s">
        <v>393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1:43" s="28" customFormat="1">
      <c r="A297" s="64">
        <v>43830</v>
      </c>
      <c r="B297" s="62" t="s">
        <v>118</v>
      </c>
      <c r="C297" s="2" t="s">
        <v>43</v>
      </c>
      <c r="D297" s="2" t="s">
        <v>9</v>
      </c>
      <c r="E297" s="3"/>
      <c r="F297" s="3">
        <v>3484</v>
      </c>
      <c r="G297" s="144"/>
      <c r="H297" s="144"/>
      <c r="I297" s="43">
        <f t="shared" si="4"/>
        <v>-1510292</v>
      </c>
      <c r="J297" s="20" t="s">
        <v>16</v>
      </c>
      <c r="K297" s="20" t="s">
        <v>144</v>
      </c>
      <c r="L297" s="2" t="s">
        <v>395</v>
      </c>
      <c r="M297" s="2" t="s">
        <v>360</v>
      </c>
      <c r="N297" s="16" t="s">
        <v>22</v>
      </c>
      <c r="O297" s="16" t="s">
        <v>18</v>
      </c>
      <c r="P297" s="16" t="s">
        <v>382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67"/>
    </row>
    <row r="298" spans="1:43" s="40" customFormat="1">
      <c r="A298" s="64">
        <v>43830</v>
      </c>
      <c r="B298" s="62" t="s">
        <v>365</v>
      </c>
      <c r="C298" s="2" t="s">
        <v>5</v>
      </c>
      <c r="D298" s="2" t="s">
        <v>10</v>
      </c>
      <c r="E298" s="3"/>
      <c r="F298" s="3">
        <v>13000</v>
      </c>
      <c r="G298" s="144"/>
      <c r="H298" s="144"/>
      <c r="I298" s="43">
        <f t="shared" si="4"/>
        <v>-1523292</v>
      </c>
      <c r="J298" s="20" t="s">
        <v>50</v>
      </c>
      <c r="K298" s="20" t="s">
        <v>8</v>
      </c>
      <c r="L298" s="16" t="s">
        <v>151</v>
      </c>
      <c r="M298" s="16" t="s">
        <v>360</v>
      </c>
      <c r="N298" s="16" t="s">
        <v>22</v>
      </c>
      <c r="O298" s="16" t="s">
        <v>18</v>
      </c>
      <c r="P298" s="16" t="s">
        <v>383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1:43" s="40" customFormat="1">
      <c r="A299" s="64">
        <v>43830</v>
      </c>
      <c r="B299" s="62" t="s">
        <v>366</v>
      </c>
      <c r="C299" s="2" t="s">
        <v>5</v>
      </c>
      <c r="D299" s="2" t="s">
        <v>10</v>
      </c>
      <c r="E299" s="3"/>
      <c r="F299" s="3">
        <f>14400+12300</f>
        <v>26700</v>
      </c>
      <c r="G299" s="144"/>
      <c r="H299" s="144"/>
      <c r="I299" s="43">
        <f t="shared" si="4"/>
        <v>-1549992</v>
      </c>
      <c r="J299" s="20" t="s">
        <v>49</v>
      </c>
      <c r="K299" s="20" t="s">
        <v>8</v>
      </c>
      <c r="L299" s="16" t="s">
        <v>151</v>
      </c>
      <c r="M299" s="16" t="s">
        <v>360</v>
      </c>
      <c r="N299" s="16" t="s">
        <v>22</v>
      </c>
      <c r="O299" s="16" t="s">
        <v>18</v>
      </c>
      <c r="P299" s="16" t="s">
        <v>383</v>
      </c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1:43" s="40" customFormat="1">
      <c r="A300" s="64">
        <v>43830</v>
      </c>
      <c r="B300" s="62" t="s">
        <v>367</v>
      </c>
      <c r="C300" s="2" t="s">
        <v>5</v>
      </c>
      <c r="D300" s="2" t="s">
        <v>12</v>
      </c>
      <c r="E300" s="3"/>
      <c r="F300" s="3">
        <v>47300</v>
      </c>
      <c r="G300" s="144"/>
      <c r="H300" s="144"/>
      <c r="I300" s="43">
        <f t="shared" si="4"/>
        <v>-1597292</v>
      </c>
      <c r="J300" s="20" t="s">
        <v>52</v>
      </c>
      <c r="K300" s="20" t="s">
        <v>8</v>
      </c>
      <c r="L300" s="16" t="s">
        <v>151</v>
      </c>
      <c r="M300" s="16" t="s">
        <v>361</v>
      </c>
      <c r="N300" s="16" t="s">
        <v>22</v>
      </c>
      <c r="O300" s="16" t="s">
        <v>18</v>
      </c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1:43" s="40" customFormat="1">
      <c r="A301" s="64">
        <v>43830</v>
      </c>
      <c r="B301" s="62" t="s">
        <v>368</v>
      </c>
      <c r="C301" s="2" t="s">
        <v>5</v>
      </c>
      <c r="D301" s="2" t="s">
        <v>12</v>
      </c>
      <c r="E301" s="3"/>
      <c r="F301" s="3">
        <v>101500</v>
      </c>
      <c r="G301" s="144"/>
      <c r="H301" s="144"/>
      <c r="I301" s="43">
        <f t="shared" si="4"/>
        <v>-1698792</v>
      </c>
      <c r="J301" s="20" t="s">
        <v>75</v>
      </c>
      <c r="K301" s="20" t="s">
        <v>8</v>
      </c>
      <c r="L301" s="16" t="s">
        <v>151</v>
      </c>
      <c r="M301" s="16" t="s">
        <v>360</v>
      </c>
      <c r="N301" s="16" t="s">
        <v>22</v>
      </c>
      <c r="O301" s="16" t="s">
        <v>18</v>
      </c>
      <c r="P301" s="16" t="s">
        <v>383</v>
      </c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1:43" s="40" customFormat="1">
      <c r="A302" s="64">
        <v>43830</v>
      </c>
      <c r="B302" s="62" t="s">
        <v>369</v>
      </c>
      <c r="C302" s="2" t="s">
        <v>5</v>
      </c>
      <c r="D302" s="2" t="s">
        <v>10</v>
      </c>
      <c r="E302" s="3"/>
      <c r="F302" s="3">
        <v>34000</v>
      </c>
      <c r="G302" s="144"/>
      <c r="H302" s="144"/>
      <c r="I302" s="43">
        <f t="shared" si="4"/>
        <v>-1732792</v>
      </c>
      <c r="J302" s="20" t="s">
        <v>163</v>
      </c>
      <c r="K302" s="20" t="s">
        <v>8</v>
      </c>
      <c r="L302" s="16" t="s">
        <v>151</v>
      </c>
      <c r="M302" s="16" t="s">
        <v>360</v>
      </c>
      <c r="N302" s="16" t="s">
        <v>22</v>
      </c>
      <c r="O302" s="16" t="s">
        <v>18</v>
      </c>
      <c r="P302" s="16" t="s">
        <v>383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1:43" s="40" customFormat="1">
      <c r="A303" s="64">
        <v>43830</v>
      </c>
      <c r="B303" s="62" t="s">
        <v>370</v>
      </c>
      <c r="C303" s="2" t="s">
        <v>5</v>
      </c>
      <c r="D303" s="2" t="s">
        <v>10</v>
      </c>
      <c r="E303" s="3"/>
      <c r="F303" s="3">
        <v>24500</v>
      </c>
      <c r="G303" s="144"/>
      <c r="H303" s="144"/>
      <c r="I303" s="43">
        <f t="shared" si="4"/>
        <v>-1757292</v>
      </c>
      <c r="J303" s="20" t="s">
        <v>46</v>
      </c>
      <c r="K303" s="20" t="s">
        <v>8</v>
      </c>
      <c r="L303" s="16" t="s">
        <v>151</v>
      </c>
      <c r="M303" s="16" t="s">
        <v>360</v>
      </c>
      <c r="N303" s="16" t="s">
        <v>22</v>
      </c>
      <c r="O303" s="16" t="s">
        <v>18</v>
      </c>
      <c r="P303" s="16" t="s">
        <v>383</v>
      </c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1:43" s="40" customFormat="1">
      <c r="A304" s="64">
        <v>43830</v>
      </c>
      <c r="B304" s="62" t="s">
        <v>371</v>
      </c>
      <c r="C304" s="2" t="s">
        <v>5</v>
      </c>
      <c r="D304" s="2" t="s">
        <v>343</v>
      </c>
      <c r="E304" s="3"/>
      <c r="F304" s="3">
        <v>29000</v>
      </c>
      <c r="G304" s="144"/>
      <c r="H304" s="144"/>
      <c r="I304" s="43">
        <f t="shared" si="4"/>
        <v>-1786292</v>
      </c>
      <c r="J304" s="20" t="s">
        <v>13</v>
      </c>
      <c r="K304" s="20" t="s">
        <v>8</v>
      </c>
      <c r="L304" s="16" t="s">
        <v>151</v>
      </c>
      <c r="M304" s="16" t="s">
        <v>360</v>
      </c>
      <c r="N304" s="16" t="s">
        <v>22</v>
      </c>
      <c r="O304" s="16" t="s">
        <v>18</v>
      </c>
      <c r="P304" s="16" t="s">
        <v>383</v>
      </c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1:43" s="40" customFormat="1">
      <c r="A305" s="64">
        <v>43830</v>
      </c>
      <c r="B305" s="62" t="s">
        <v>372</v>
      </c>
      <c r="C305" s="2" t="s">
        <v>5</v>
      </c>
      <c r="D305" s="2" t="s">
        <v>12</v>
      </c>
      <c r="E305" s="3"/>
      <c r="F305" s="3">
        <v>181500</v>
      </c>
      <c r="G305" s="144"/>
      <c r="H305" s="144"/>
      <c r="I305" s="43">
        <f t="shared" si="4"/>
        <v>-1967792</v>
      </c>
      <c r="J305" s="20" t="s">
        <v>40</v>
      </c>
      <c r="K305" s="20" t="s">
        <v>8</v>
      </c>
      <c r="L305" s="16" t="s">
        <v>151</v>
      </c>
      <c r="M305" s="16" t="s">
        <v>360</v>
      </c>
      <c r="N305" s="16" t="s">
        <v>22</v>
      </c>
      <c r="O305" s="16" t="s">
        <v>18</v>
      </c>
      <c r="P305" s="16" t="s">
        <v>383</v>
      </c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1:43" s="40" customFormat="1">
      <c r="A306" s="64">
        <v>43830</v>
      </c>
      <c r="B306" s="62" t="s">
        <v>373</v>
      </c>
      <c r="C306" s="2" t="s">
        <v>5</v>
      </c>
      <c r="D306" s="2" t="s">
        <v>12</v>
      </c>
      <c r="E306" s="3"/>
      <c r="F306" s="3">
        <v>34500</v>
      </c>
      <c r="G306" s="144"/>
      <c r="H306" s="144"/>
      <c r="I306" s="43">
        <f t="shared" si="4"/>
        <v>-2002292</v>
      </c>
      <c r="J306" s="20" t="s">
        <v>381</v>
      </c>
      <c r="K306" s="20" t="s">
        <v>8</v>
      </c>
      <c r="L306" s="16" t="s">
        <v>151</v>
      </c>
      <c r="M306" s="16" t="s">
        <v>361</v>
      </c>
      <c r="N306" s="16" t="s">
        <v>22</v>
      </c>
      <c r="O306" s="16" t="s">
        <v>18</v>
      </c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1:43" s="40" customFormat="1">
      <c r="A307" s="64">
        <v>43830</v>
      </c>
      <c r="B307" s="62" t="s">
        <v>374</v>
      </c>
      <c r="C307" s="2" t="s">
        <v>5</v>
      </c>
      <c r="D307" s="2" t="s">
        <v>10</v>
      </c>
      <c r="E307" s="3"/>
      <c r="F307" s="3">
        <v>34500</v>
      </c>
      <c r="G307" s="144"/>
      <c r="H307" s="144"/>
      <c r="I307" s="43">
        <f t="shared" si="4"/>
        <v>-2036792</v>
      </c>
      <c r="J307" s="20" t="s">
        <v>39</v>
      </c>
      <c r="K307" s="20" t="s">
        <v>8</v>
      </c>
      <c r="L307" s="16" t="s">
        <v>151</v>
      </c>
      <c r="M307" s="16" t="s">
        <v>360</v>
      </c>
      <c r="N307" s="16" t="s">
        <v>22</v>
      </c>
      <c r="O307" s="16" t="s">
        <v>18</v>
      </c>
      <c r="P307" s="16" t="s">
        <v>383</v>
      </c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1:43" s="40" customFormat="1">
      <c r="A308" s="64">
        <v>43830</v>
      </c>
      <c r="B308" s="62" t="s">
        <v>375</v>
      </c>
      <c r="C308" s="2" t="s">
        <v>5</v>
      </c>
      <c r="D308" s="2" t="s">
        <v>10</v>
      </c>
      <c r="E308" s="3"/>
      <c r="F308" s="3">
        <v>19400</v>
      </c>
      <c r="G308" s="144"/>
      <c r="H308" s="144"/>
      <c r="I308" s="43">
        <f t="shared" si="4"/>
        <v>-2056192</v>
      </c>
      <c r="J308" s="20" t="s">
        <v>47</v>
      </c>
      <c r="K308" s="20" t="s">
        <v>8</v>
      </c>
      <c r="L308" s="16" t="s">
        <v>151</v>
      </c>
      <c r="M308" s="16" t="s">
        <v>360</v>
      </c>
      <c r="N308" s="16" t="s">
        <v>22</v>
      </c>
      <c r="O308" s="16" t="s">
        <v>18</v>
      </c>
      <c r="P308" s="16" t="s">
        <v>383</v>
      </c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1:43" s="40" customFormat="1">
      <c r="A309" s="64">
        <v>43830</v>
      </c>
      <c r="B309" s="62" t="s">
        <v>376</v>
      </c>
      <c r="C309" s="2" t="s">
        <v>5</v>
      </c>
      <c r="D309" s="2" t="s">
        <v>12</v>
      </c>
      <c r="E309" s="3"/>
      <c r="F309" s="3">
        <v>85700</v>
      </c>
      <c r="G309" s="144"/>
      <c r="H309" s="144"/>
      <c r="I309" s="43">
        <f t="shared" si="4"/>
        <v>-2141892</v>
      </c>
      <c r="J309" s="20" t="s">
        <v>76</v>
      </c>
      <c r="K309" s="20" t="s">
        <v>8</v>
      </c>
      <c r="L309" s="16" t="s">
        <v>151</v>
      </c>
      <c r="M309" s="16" t="s">
        <v>361</v>
      </c>
      <c r="N309" s="16" t="s">
        <v>22</v>
      </c>
      <c r="O309" s="16" t="s">
        <v>18</v>
      </c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1:43" s="40" customFormat="1">
      <c r="A310" s="64">
        <v>43830</v>
      </c>
      <c r="B310" s="62" t="s">
        <v>377</v>
      </c>
      <c r="C310" s="2" t="s">
        <v>5</v>
      </c>
      <c r="D310" s="2" t="s">
        <v>6</v>
      </c>
      <c r="E310" s="3"/>
      <c r="F310" s="3">
        <v>8000</v>
      </c>
      <c r="G310" s="144"/>
      <c r="H310" s="144"/>
      <c r="I310" s="43">
        <f t="shared" si="4"/>
        <v>-2149892</v>
      </c>
      <c r="J310" s="20" t="s">
        <v>4</v>
      </c>
      <c r="K310" s="20" t="s">
        <v>8</v>
      </c>
      <c r="L310" s="16" t="s">
        <v>151</v>
      </c>
      <c r="M310" s="16" t="s">
        <v>360</v>
      </c>
      <c r="N310" s="16" t="s">
        <v>22</v>
      </c>
      <c r="O310" s="16" t="s">
        <v>18</v>
      </c>
      <c r="P310" s="16" t="s">
        <v>383</v>
      </c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1:43" s="40" customFormat="1">
      <c r="A311" s="64">
        <v>43830</v>
      </c>
      <c r="B311" s="62" t="s">
        <v>378</v>
      </c>
      <c r="C311" s="2" t="s">
        <v>5</v>
      </c>
      <c r="D311" s="2" t="s">
        <v>6</v>
      </c>
      <c r="E311" s="3"/>
      <c r="F311" s="3">
        <v>11000</v>
      </c>
      <c r="G311" s="144"/>
      <c r="H311" s="144"/>
      <c r="I311" s="43">
        <f t="shared" si="4"/>
        <v>-2160892</v>
      </c>
      <c r="J311" s="20" t="s">
        <v>380</v>
      </c>
      <c r="K311" s="20" t="s">
        <v>8</v>
      </c>
      <c r="L311" s="16" t="s">
        <v>151</v>
      </c>
      <c r="M311" s="16" t="s">
        <v>360</v>
      </c>
      <c r="N311" s="16" t="s">
        <v>22</v>
      </c>
      <c r="O311" s="16" t="s">
        <v>18</v>
      </c>
      <c r="P311" s="16" t="s">
        <v>383</v>
      </c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1:43" s="40" customFormat="1">
      <c r="A312" s="64">
        <v>43830</v>
      </c>
      <c r="B312" s="62" t="s">
        <v>379</v>
      </c>
      <c r="C312" s="2" t="s">
        <v>5</v>
      </c>
      <c r="D312" s="2" t="s">
        <v>6</v>
      </c>
      <c r="E312" s="3"/>
      <c r="F312" s="3">
        <v>42900</v>
      </c>
      <c r="G312" s="144"/>
      <c r="H312" s="144"/>
      <c r="I312" s="43">
        <f t="shared" si="4"/>
        <v>-2203792</v>
      </c>
      <c r="J312" s="20" t="s">
        <v>51</v>
      </c>
      <c r="K312" s="20" t="s">
        <v>8</v>
      </c>
      <c r="L312" s="16" t="s">
        <v>151</v>
      </c>
      <c r="M312" s="16" t="s">
        <v>360</v>
      </c>
      <c r="N312" s="16" t="s">
        <v>22</v>
      </c>
      <c r="O312" s="16" t="s">
        <v>18</v>
      </c>
      <c r="P312" s="16" t="s">
        <v>383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1:43">
      <c r="A313" s="75"/>
      <c r="B313" s="75"/>
      <c r="C313" s="76"/>
      <c r="D313" s="76"/>
      <c r="E313" s="77"/>
      <c r="F313" s="77"/>
      <c r="G313" s="77"/>
      <c r="H313" s="77"/>
      <c r="I313" s="77"/>
      <c r="J313" s="78"/>
      <c r="K313" s="78"/>
      <c r="L313" s="79"/>
      <c r="M313" s="79"/>
      <c r="N313" s="79"/>
      <c r="O313" s="79"/>
      <c r="P313" s="79"/>
      <c r="Q313" s="25"/>
      <c r="R313" s="25"/>
      <c r="S313" s="25"/>
      <c r="T313" s="25"/>
      <c r="AI313" s="25"/>
      <c r="AJ313" s="25"/>
      <c r="AK313" s="25"/>
      <c r="AL313" s="25"/>
      <c r="AM313" s="25"/>
      <c r="AN313" s="25"/>
      <c r="AO313" s="25"/>
      <c r="AP313" s="25"/>
    </row>
    <row r="314" spans="1:43">
      <c r="A314" s="63"/>
      <c r="C314" s="27"/>
      <c r="D314" s="27"/>
      <c r="E314" s="26"/>
      <c r="F314" s="26"/>
      <c r="G314" s="26"/>
      <c r="H314" s="26"/>
      <c r="I314" s="26"/>
      <c r="J314" s="51"/>
      <c r="K314" s="51"/>
      <c r="M314" s="25"/>
      <c r="N314" s="25"/>
      <c r="O314" s="25"/>
      <c r="P314" s="25"/>
      <c r="Q314" s="25"/>
      <c r="R314" s="25"/>
      <c r="S314" s="25"/>
      <c r="T314" s="25"/>
      <c r="AI314" s="25"/>
      <c r="AJ314" s="25"/>
      <c r="AK314" s="25"/>
      <c r="AL314" s="25"/>
      <c r="AM314" s="25"/>
      <c r="AN314" s="25"/>
      <c r="AO314" s="25"/>
      <c r="AP314" s="25"/>
    </row>
    <row r="315" spans="1:43">
      <c r="A315" s="63"/>
      <c r="B315" s="63"/>
      <c r="C315" s="27"/>
      <c r="D315" s="27"/>
      <c r="E315" s="26"/>
      <c r="F315" s="26"/>
      <c r="G315" s="26"/>
      <c r="H315" s="26"/>
      <c r="I315" s="26"/>
      <c r="J315" s="51"/>
      <c r="K315" s="51"/>
      <c r="M315" s="25"/>
      <c r="N315" s="25"/>
      <c r="O315" s="25"/>
      <c r="P315" s="25"/>
      <c r="Q315" s="25"/>
      <c r="R315" s="25"/>
      <c r="S315" s="25"/>
      <c r="T315" s="25"/>
      <c r="AI315" s="25"/>
      <c r="AJ315" s="25"/>
      <c r="AK315" s="25"/>
      <c r="AL315" s="25"/>
      <c r="AM315" s="25"/>
      <c r="AN315" s="25"/>
      <c r="AO315" s="25"/>
      <c r="AP315" s="25"/>
    </row>
    <row r="316" spans="1:43">
      <c r="A316" s="63"/>
      <c r="B316" s="63"/>
      <c r="C316" s="27"/>
      <c r="D316" s="27"/>
      <c r="E316" s="26"/>
      <c r="F316" s="26"/>
      <c r="G316" s="26"/>
      <c r="H316" s="26"/>
      <c r="I316" s="26"/>
      <c r="J316" s="51"/>
      <c r="K316" s="51"/>
      <c r="M316" s="25"/>
      <c r="N316" s="25"/>
      <c r="O316" s="25"/>
      <c r="P316" s="25"/>
      <c r="Q316" s="25"/>
      <c r="R316" s="25"/>
      <c r="S316" s="25"/>
      <c r="T316" s="25"/>
      <c r="AI316" s="25"/>
      <c r="AJ316" s="25"/>
      <c r="AK316" s="25"/>
      <c r="AL316" s="25"/>
      <c r="AM316" s="25"/>
      <c r="AN316" s="25"/>
      <c r="AO316" s="25"/>
      <c r="AP316" s="25"/>
    </row>
    <row r="317" spans="1:43">
      <c r="A317" s="63"/>
      <c r="B317" s="63"/>
      <c r="C317" s="27"/>
      <c r="D317" s="27"/>
      <c r="E317" s="26"/>
      <c r="F317" s="26"/>
      <c r="G317" s="26"/>
      <c r="H317" s="26"/>
      <c r="I317" s="26"/>
      <c r="J317" s="51"/>
      <c r="K317" s="51"/>
      <c r="M317" s="25"/>
      <c r="N317" s="25"/>
      <c r="O317" s="25"/>
      <c r="P317" s="25"/>
      <c r="Q317" s="25"/>
      <c r="R317" s="25"/>
      <c r="S317" s="25"/>
      <c r="T317" s="25"/>
      <c r="AI317" s="25"/>
      <c r="AJ317" s="25"/>
      <c r="AK317" s="25"/>
      <c r="AL317" s="25"/>
      <c r="AM317" s="25"/>
      <c r="AN317" s="25"/>
      <c r="AO317" s="25"/>
      <c r="AP317" s="25"/>
    </row>
    <row r="318" spans="1:43">
      <c r="A318" s="63"/>
      <c r="B318" s="63"/>
      <c r="C318" s="27"/>
      <c r="D318" s="27"/>
      <c r="E318" s="26"/>
      <c r="F318" s="26"/>
      <c r="G318" s="26"/>
      <c r="H318" s="26"/>
      <c r="I318" s="26"/>
      <c r="J318" s="51"/>
      <c r="K318" s="51"/>
      <c r="M318" s="25"/>
      <c r="N318" s="25"/>
      <c r="O318" s="25"/>
      <c r="P318" s="25"/>
      <c r="Q318" s="25"/>
      <c r="R318" s="25"/>
      <c r="S318" s="25"/>
      <c r="T318" s="25"/>
      <c r="AI318" s="25"/>
      <c r="AJ318" s="25"/>
      <c r="AK318" s="25"/>
      <c r="AL318" s="25"/>
      <c r="AM318" s="25"/>
      <c r="AN318" s="25"/>
      <c r="AO318" s="25"/>
      <c r="AP318" s="25"/>
    </row>
    <row r="319" spans="1:43">
      <c r="A319" s="63"/>
      <c r="B319" s="63"/>
      <c r="C319" s="27"/>
      <c r="D319" s="27"/>
      <c r="E319" s="26"/>
      <c r="F319" s="26"/>
      <c r="G319" s="26"/>
      <c r="H319" s="26"/>
      <c r="I319" s="26"/>
      <c r="J319" s="51"/>
      <c r="K319" s="51"/>
      <c r="M319" s="25"/>
      <c r="N319" s="25"/>
      <c r="O319" s="25"/>
      <c r="P319" s="25"/>
      <c r="Q319" s="25"/>
      <c r="R319" s="25"/>
      <c r="S319" s="25"/>
      <c r="T319" s="25"/>
      <c r="AI319" s="25"/>
      <c r="AJ319" s="25"/>
      <c r="AK319" s="25"/>
      <c r="AL319" s="25"/>
      <c r="AM319" s="25"/>
      <c r="AN319" s="25"/>
      <c r="AO319" s="25"/>
      <c r="AP319" s="25"/>
    </row>
    <row r="320" spans="1:43">
      <c r="A320" s="63"/>
      <c r="B320" s="63"/>
      <c r="C320" s="27"/>
      <c r="D320" s="27"/>
      <c r="E320" s="26"/>
      <c r="F320" s="26"/>
      <c r="G320" s="26"/>
      <c r="H320" s="26"/>
      <c r="I320" s="26"/>
      <c r="J320" s="51"/>
      <c r="K320" s="51"/>
      <c r="M320" s="25"/>
      <c r="N320" s="25"/>
      <c r="O320" s="25"/>
      <c r="P320" s="25"/>
      <c r="Q320" s="25"/>
      <c r="R320" s="25"/>
      <c r="S320" s="25"/>
      <c r="T320" s="25"/>
      <c r="AI320" s="25"/>
      <c r="AJ320" s="25"/>
      <c r="AK320" s="25"/>
      <c r="AL320" s="25"/>
      <c r="AM320" s="25"/>
      <c r="AN320" s="25"/>
      <c r="AO320" s="25"/>
      <c r="AP320" s="25"/>
    </row>
    <row r="321" spans="1:42">
      <c r="A321" s="63"/>
      <c r="B321" s="63"/>
      <c r="C321" s="27"/>
      <c r="D321" s="27"/>
      <c r="E321" s="26"/>
      <c r="F321" s="26"/>
      <c r="G321" s="26"/>
      <c r="H321" s="26"/>
      <c r="I321" s="26"/>
      <c r="J321" s="51"/>
      <c r="K321" s="51"/>
      <c r="M321" s="25"/>
      <c r="N321" s="25"/>
      <c r="O321" s="25"/>
      <c r="P321" s="25"/>
      <c r="Q321" s="25"/>
      <c r="R321" s="25"/>
      <c r="S321" s="25"/>
      <c r="T321" s="25"/>
      <c r="AI321" s="25"/>
      <c r="AJ321" s="25"/>
      <c r="AK321" s="25"/>
      <c r="AL321" s="25"/>
      <c r="AM321" s="25"/>
      <c r="AN321" s="25"/>
      <c r="AO321" s="25"/>
      <c r="AP321" s="25"/>
    </row>
    <row r="322" spans="1:42">
      <c r="A322" s="63"/>
      <c r="B322" s="63"/>
      <c r="C322" s="27"/>
      <c r="D322" s="27"/>
      <c r="E322" s="26"/>
      <c r="F322" s="26"/>
      <c r="G322" s="26"/>
      <c r="H322" s="26"/>
      <c r="I322" s="26"/>
      <c r="J322" s="51"/>
      <c r="K322" s="51"/>
      <c r="M322" s="25"/>
      <c r="N322" s="25"/>
      <c r="O322" s="25"/>
      <c r="P322" s="25"/>
      <c r="Q322" s="25"/>
      <c r="R322" s="25"/>
      <c r="S322" s="25"/>
      <c r="T322" s="25"/>
      <c r="AI322" s="25"/>
      <c r="AJ322" s="25"/>
      <c r="AK322" s="25"/>
      <c r="AL322" s="25"/>
      <c r="AM322" s="25"/>
      <c r="AN322" s="25"/>
      <c r="AO322" s="25"/>
      <c r="AP322" s="25"/>
    </row>
    <row r="323" spans="1:42">
      <c r="A323" s="63"/>
      <c r="B323" s="63"/>
      <c r="C323" s="27"/>
      <c r="D323" s="27"/>
      <c r="E323" s="26"/>
      <c r="F323" s="26"/>
      <c r="G323" s="26"/>
      <c r="H323" s="26"/>
      <c r="I323" s="26"/>
      <c r="J323" s="51"/>
      <c r="K323" s="51"/>
      <c r="M323" s="25"/>
      <c r="N323" s="25"/>
      <c r="O323" s="25"/>
      <c r="P323" s="25"/>
      <c r="Q323" s="25"/>
      <c r="R323" s="25"/>
      <c r="S323" s="25"/>
      <c r="T323" s="25"/>
      <c r="AI323" s="25"/>
      <c r="AJ323" s="25"/>
      <c r="AK323" s="25"/>
      <c r="AL323" s="25"/>
      <c r="AM323" s="25"/>
      <c r="AN323" s="25"/>
      <c r="AO323" s="25"/>
      <c r="AP323" s="25"/>
    </row>
    <row r="324" spans="1:42">
      <c r="A324" s="63"/>
      <c r="B324" s="63"/>
      <c r="C324" s="27"/>
      <c r="D324" s="27"/>
      <c r="E324" s="26"/>
      <c r="F324" s="26"/>
      <c r="G324" s="26"/>
      <c r="H324" s="26"/>
      <c r="I324" s="26"/>
      <c r="J324" s="51"/>
      <c r="K324" s="51"/>
      <c r="M324" s="25"/>
      <c r="N324" s="25"/>
      <c r="O324" s="25"/>
      <c r="P324" s="25"/>
      <c r="Q324" s="25"/>
      <c r="R324" s="25"/>
      <c r="S324" s="25"/>
      <c r="T324" s="25"/>
      <c r="AI324" s="25"/>
      <c r="AJ324" s="25"/>
      <c r="AK324" s="25"/>
      <c r="AL324" s="25"/>
      <c r="AM324" s="25"/>
      <c r="AN324" s="25"/>
      <c r="AO324" s="25"/>
      <c r="AP324" s="25"/>
    </row>
    <row r="325" spans="1:42">
      <c r="A325" s="63"/>
      <c r="B325" s="63"/>
      <c r="C325" s="27"/>
      <c r="D325" s="27"/>
      <c r="E325" s="26"/>
      <c r="F325" s="26"/>
      <c r="G325" s="26"/>
      <c r="H325" s="26"/>
      <c r="I325" s="26"/>
      <c r="J325" s="51"/>
      <c r="K325" s="51"/>
      <c r="M325" s="25"/>
      <c r="N325" s="25"/>
      <c r="O325" s="25"/>
      <c r="P325" s="25"/>
      <c r="Q325" s="25"/>
      <c r="R325" s="25"/>
      <c r="S325" s="25"/>
      <c r="T325" s="25"/>
      <c r="AI325" s="25"/>
      <c r="AJ325" s="25"/>
      <c r="AK325" s="25"/>
      <c r="AL325" s="25"/>
      <c r="AM325" s="25"/>
      <c r="AN325" s="25"/>
      <c r="AO325" s="25"/>
      <c r="AP325" s="25"/>
    </row>
    <row r="326" spans="1:42">
      <c r="A326" s="63"/>
      <c r="B326" s="63"/>
      <c r="C326" s="27"/>
      <c r="D326" s="27"/>
      <c r="E326" s="26"/>
      <c r="F326" s="26"/>
      <c r="G326" s="26"/>
      <c r="H326" s="26"/>
      <c r="I326" s="26"/>
      <c r="J326" s="51"/>
      <c r="K326" s="51"/>
      <c r="M326" s="25"/>
      <c r="N326" s="25"/>
      <c r="O326" s="25"/>
      <c r="P326" s="25"/>
      <c r="Q326" s="25"/>
      <c r="R326" s="25"/>
      <c r="S326" s="25"/>
      <c r="T326" s="25"/>
      <c r="AI326" s="25"/>
      <c r="AJ326" s="25"/>
      <c r="AK326" s="25"/>
      <c r="AL326" s="25"/>
      <c r="AM326" s="25"/>
      <c r="AN326" s="25"/>
      <c r="AO326" s="25"/>
      <c r="AP326" s="25"/>
    </row>
    <row r="327" spans="1:42">
      <c r="A327" s="63"/>
      <c r="B327" s="63"/>
      <c r="C327" s="27"/>
      <c r="D327" s="27"/>
      <c r="E327" s="26"/>
      <c r="F327" s="26"/>
      <c r="G327" s="26"/>
      <c r="H327" s="26"/>
      <c r="I327" s="26"/>
      <c r="J327" s="51"/>
      <c r="K327" s="51"/>
      <c r="M327" s="25"/>
      <c r="N327" s="25"/>
      <c r="O327" s="25"/>
      <c r="P327" s="25"/>
      <c r="Q327" s="25"/>
      <c r="R327" s="25"/>
      <c r="S327" s="25"/>
      <c r="T327" s="25"/>
      <c r="AI327" s="25"/>
      <c r="AJ327" s="25"/>
      <c r="AK327" s="25"/>
      <c r="AL327" s="25"/>
      <c r="AM327" s="25"/>
      <c r="AN327" s="25"/>
      <c r="AO327" s="25"/>
      <c r="AP327" s="25"/>
    </row>
    <row r="328" spans="1:42">
      <c r="A328" s="63"/>
      <c r="B328" s="63"/>
      <c r="C328" s="27"/>
      <c r="D328" s="27"/>
      <c r="E328" s="26"/>
      <c r="F328" s="26"/>
      <c r="G328" s="26"/>
      <c r="H328" s="26"/>
      <c r="I328" s="26"/>
      <c r="J328" s="51"/>
      <c r="K328" s="51"/>
      <c r="M328" s="25"/>
      <c r="N328" s="25"/>
      <c r="O328" s="25"/>
      <c r="P328" s="25"/>
      <c r="Q328" s="25"/>
      <c r="R328" s="25"/>
      <c r="S328" s="25"/>
      <c r="T328" s="25"/>
      <c r="AI328" s="25"/>
      <c r="AJ328" s="25"/>
      <c r="AK328" s="25"/>
      <c r="AL328" s="25"/>
      <c r="AM328" s="25"/>
      <c r="AN328" s="25"/>
      <c r="AO328" s="25"/>
      <c r="AP328" s="25"/>
    </row>
    <row r="329" spans="1:42">
      <c r="A329" s="63"/>
      <c r="B329" s="63"/>
      <c r="C329" s="27"/>
      <c r="D329" s="27"/>
      <c r="E329" s="26"/>
      <c r="F329" s="26"/>
      <c r="G329" s="26"/>
      <c r="H329" s="26"/>
      <c r="I329" s="26"/>
      <c r="J329" s="51"/>
      <c r="K329" s="51"/>
      <c r="M329" s="25"/>
      <c r="N329" s="25"/>
      <c r="O329" s="25"/>
      <c r="P329" s="25"/>
      <c r="Q329" s="25"/>
      <c r="R329" s="25"/>
      <c r="S329" s="25"/>
      <c r="T329" s="25"/>
      <c r="AI329" s="25"/>
      <c r="AJ329" s="25"/>
      <c r="AK329" s="25"/>
      <c r="AL329" s="25"/>
      <c r="AM329" s="25"/>
      <c r="AN329" s="25"/>
      <c r="AO329" s="25"/>
      <c r="AP329" s="25"/>
    </row>
    <row r="330" spans="1:42">
      <c r="A330" s="63"/>
      <c r="B330" s="63"/>
      <c r="C330" s="27"/>
      <c r="D330" s="27"/>
      <c r="E330" s="26"/>
      <c r="F330" s="26"/>
      <c r="G330" s="26"/>
      <c r="H330" s="26"/>
      <c r="I330" s="26"/>
      <c r="J330" s="51"/>
      <c r="K330" s="51"/>
      <c r="M330" s="25"/>
      <c r="N330" s="25"/>
      <c r="O330" s="25"/>
      <c r="P330" s="25"/>
      <c r="Q330" s="25"/>
      <c r="R330" s="25"/>
      <c r="S330" s="25"/>
      <c r="T330" s="25"/>
      <c r="AI330" s="25"/>
      <c r="AJ330" s="25"/>
      <c r="AK330" s="25"/>
      <c r="AL330" s="25"/>
      <c r="AM330" s="25"/>
      <c r="AN330" s="25"/>
      <c r="AO330" s="25"/>
      <c r="AP330" s="25"/>
    </row>
    <row r="331" spans="1:42">
      <c r="A331" s="63"/>
      <c r="B331" s="63"/>
      <c r="C331" s="27"/>
      <c r="D331" s="27"/>
      <c r="E331" s="26"/>
      <c r="F331" s="26"/>
      <c r="G331" s="26"/>
      <c r="H331" s="26"/>
      <c r="I331" s="26"/>
      <c r="J331" s="51"/>
      <c r="K331" s="51"/>
      <c r="M331" s="25"/>
      <c r="N331" s="25"/>
      <c r="O331" s="25"/>
      <c r="P331" s="25"/>
      <c r="Q331" s="25"/>
      <c r="R331" s="25"/>
      <c r="S331" s="25"/>
      <c r="T331" s="25"/>
      <c r="AI331" s="25"/>
      <c r="AJ331" s="25"/>
      <c r="AK331" s="25"/>
      <c r="AL331" s="25"/>
      <c r="AM331" s="25"/>
      <c r="AN331" s="25"/>
      <c r="AO331" s="25"/>
      <c r="AP331" s="25"/>
    </row>
    <row r="332" spans="1:42">
      <c r="A332" s="63"/>
      <c r="B332" s="63"/>
      <c r="C332" s="27"/>
      <c r="D332" s="27"/>
      <c r="E332" s="26"/>
      <c r="F332" s="26"/>
      <c r="G332" s="26"/>
      <c r="H332" s="26"/>
      <c r="I332" s="26"/>
      <c r="J332" s="51"/>
      <c r="K332" s="51"/>
      <c r="M332" s="25"/>
      <c r="N332" s="25"/>
      <c r="O332" s="25"/>
      <c r="P332" s="25"/>
      <c r="Q332" s="25"/>
      <c r="R332" s="25"/>
      <c r="S332" s="25"/>
      <c r="T332" s="25"/>
      <c r="AI332" s="25"/>
      <c r="AJ332" s="25"/>
      <c r="AK332" s="25"/>
      <c r="AL332" s="25"/>
      <c r="AM332" s="25"/>
      <c r="AN332" s="25"/>
      <c r="AO332" s="25"/>
      <c r="AP332" s="25"/>
    </row>
    <row r="333" spans="1:42">
      <c r="A333" s="63"/>
      <c r="B333" s="63"/>
      <c r="C333" s="27"/>
      <c r="D333" s="27"/>
      <c r="E333" s="26"/>
      <c r="F333" s="26"/>
      <c r="G333" s="26"/>
      <c r="H333" s="26"/>
      <c r="I333" s="26"/>
      <c r="J333" s="51"/>
      <c r="K333" s="51"/>
      <c r="M333" s="25"/>
      <c r="N333" s="25"/>
      <c r="O333" s="25"/>
      <c r="P333" s="25"/>
      <c r="Q333" s="25"/>
      <c r="R333" s="25"/>
      <c r="S333" s="25"/>
      <c r="T333" s="25"/>
      <c r="AI333" s="25"/>
      <c r="AJ333" s="25"/>
      <c r="AK333" s="25"/>
      <c r="AL333" s="25"/>
      <c r="AM333" s="25"/>
      <c r="AN333" s="25"/>
      <c r="AO333" s="25"/>
      <c r="AP333" s="25"/>
    </row>
    <row r="334" spans="1:42">
      <c r="A334" s="63"/>
      <c r="B334" s="63"/>
      <c r="C334" s="27"/>
      <c r="D334" s="27"/>
      <c r="E334" s="26"/>
      <c r="F334" s="26"/>
      <c r="G334" s="26"/>
      <c r="H334" s="26"/>
      <c r="I334" s="26"/>
      <c r="J334" s="51"/>
      <c r="K334" s="51"/>
      <c r="M334" s="25"/>
      <c r="N334" s="25"/>
      <c r="O334" s="25"/>
      <c r="P334" s="25"/>
      <c r="Q334" s="25"/>
      <c r="R334" s="25"/>
      <c r="S334" s="25"/>
      <c r="T334" s="25"/>
      <c r="AI334" s="25"/>
      <c r="AJ334" s="25"/>
      <c r="AK334" s="25"/>
      <c r="AL334" s="25"/>
      <c r="AM334" s="25"/>
      <c r="AN334" s="25"/>
      <c r="AO334" s="25"/>
      <c r="AP334" s="25"/>
    </row>
    <row r="335" spans="1:42">
      <c r="A335" s="63"/>
      <c r="B335" s="63"/>
      <c r="C335" s="27"/>
      <c r="D335" s="27"/>
      <c r="E335" s="26"/>
      <c r="F335" s="26"/>
      <c r="G335" s="26"/>
      <c r="H335" s="26"/>
      <c r="I335" s="26"/>
      <c r="J335" s="51"/>
      <c r="K335" s="51"/>
      <c r="M335" s="25"/>
      <c r="N335" s="25"/>
      <c r="O335" s="25"/>
      <c r="P335" s="25"/>
      <c r="Q335" s="25"/>
      <c r="R335" s="25"/>
      <c r="S335" s="25"/>
      <c r="T335" s="25"/>
      <c r="AI335" s="25"/>
      <c r="AJ335" s="25"/>
      <c r="AK335" s="25"/>
      <c r="AL335" s="25"/>
      <c r="AM335" s="25"/>
      <c r="AN335" s="25"/>
      <c r="AO335" s="25"/>
      <c r="AP335" s="25"/>
    </row>
    <row r="336" spans="1:42">
      <c r="A336" s="63"/>
      <c r="B336" s="63"/>
      <c r="C336" s="27"/>
      <c r="D336" s="27"/>
      <c r="E336" s="26"/>
      <c r="F336" s="26"/>
      <c r="G336" s="26"/>
      <c r="H336" s="26"/>
      <c r="I336" s="26"/>
      <c r="J336" s="51"/>
      <c r="K336" s="51"/>
      <c r="M336" s="25"/>
      <c r="N336" s="25"/>
      <c r="O336" s="25"/>
      <c r="P336" s="25"/>
      <c r="Q336" s="25"/>
      <c r="R336" s="25"/>
      <c r="S336" s="25"/>
      <c r="T336" s="25"/>
      <c r="AI336" s="25"/>
      <c r="AJ336" s="25"/>
      <c r="AK336" s="25"/>
      <c r="AL336" s="25"/>
      <c r="AM336" s="25"/>
      <c r="AN336" s="25"/>
      <c r="AO336" s="25"/>
      <c r="AP336" s="25"/>
    </row>
    <row r="337" spans="1:42">
      <c r="A337" s="63"/>
      <c r="B337" s="63"/>
      <c r="C337" s="27"/>
      <c r="D337" s="27"/>
      <c r="E337" s="26"/>
      <c r="F337" s="26"/>
      <c r="G337" s="26"/>
      <c r="H337" s="26"/>
      <c r="I337" s="26"/>
      <c r="J337" s="51"/>
      <c r="K337" s="51"/>
      <c r="M337" s="25"/>
      <c r="N337" s="25"/>
      <c r="O337" s="25"/>
      <c r="P337" s="25"/>
      <c r="Q337" s="25"/>
      <c r="R337" s="25"/>
      <c r="S337" s="25"/>
      <c r="T337" s="25"/>
      <c r="AI337" s="25"/>
      <c r="AJ337" s="25"/>
      <c r="AK337" s="25"/>
      <c r="AL337" s="25"/>
      <c r="AM337" s="25"/>
      <c r="AN337" s="25"/>
      <c r="AO337" s="25"/>
      <c r="AP337" s="25"/>
    </row>
    <row r="338" spans="1:42">
      <c r="A338" s="63"/>
      <c r="B338" s="63"/>
      <c r="C338" s="27"/>
      <c r="D338" s="27"/>
      <c r="E338" s="26"/>
      <c r="F338" s="26"/>
      <c r="G338" s="26"/>
      <c r="H338" s="26"/>
      <c r="I338" s="26"/>
      <c r="J338" s="51"/>
      <c r="K338" s="51"/>
      <c r="M338" s="25"/>
      <c r="N338" s="25"/>
      <c r="O338" s="25"/>
      <c r="P338" s="25"/>
      <c r="Q338" s="25"/>
      <c r="R338" s="25"/>
      <c r="S338" s="25"/>
      <c r="T338" s="25"/>
      <c r="AI338" s="25"/>
      <c r="AJ338" s="25"/>
      <c r="AK338" s="25"/>
      <c r="AL338" s="25"/>
      <c r="AM338" s="25"/>
      <c r="AN338" s="25"/>
      <c r="AO338" s="25"/>
      <c r="AP338" s="25"/>
    </row>
    <row r="339" spans="1:42">
      <c r="A339" s="63"/>
      <c r="B339" s="63"/>
      <c r="C339" s="27"/>
      <c r="D339" s="27"/>
      <c r="E339" s="26"/>
      <c r="F339" s="26"/>
      <c r="G339" s="26"/>
      <c r="H339" s="26"/>
      <c r="I339" s="26"/>
      <c r="J339" s="51"/>
      <c r="K339" s="51"/>
      <c r="M339" s="25"/>
      <c r="N339" s="25"/>
      <c r="O339" s="25"/>
      <c r="P339" s="25"/>
      <c r="Q339" s="25"/>
      <c r="R339" s="25"/>
      <c r="S339" s="25"/>
      <c r="T339" s="25"/>
      <c r="AI339" s="25"/>
      <c r="AJ339" s="25"/>
      <c r="AK339" s="25"/>
      <c r="AL339" s="25"/>
      <c r="AM339" s="25"/>
      <c r="AN339" s="25"/>
      <c r="AO339" s="25"/>
      <c r="AP339" s="25"/>
    </row>
    <row r="340" spans="1:42">
      <c r="A340" s="63"/>
      <c r="B340" s="63"/>
      <c r="C340" s="27"/>
      <c r="D340" s="27"/>
      <c r="E340" s="26"/>
      <c r="F340" s="26"/>
      <c r="G340" s="26"/>
      <c r="H340" s="26"/>
      <c r="I340" s="26"/>
      <c r="J340" s="51"/>
      <c r="K340" s="51"/>
      <c r="M340" s="25"/>
      <c r="N340" s="25"/>
      <c r="O340" s="25"/>
      <c r="P340" s="25"/>
      <c r="Q340" s="25"/>
      <c r="R340" s="25"/>
      <c r="S340" s="25"/>
      <c r="T340" s="25"/>
      <c r="AI340" s="25"/>
      <c r="AJ340" s="25"/>
      <c r="AK340" s="25"/>
      <c r="AL340" s="25"/>
      <c r="AM340" s="25"/>
      <c r="AN340" s="25"/>
      <c r="AO340" s="25"/>
      <c r="AP340" s="25"/>
    </row>
    <row r="341" spans="1:42">
      <c r="A341" s="63"/>
      <c r="B341" s="63"/>
      <c r="C341" s="27"/>
      <c r="D341" s="27"/>
      <c r="E341" s="26"/>
      <c r="F341" s="26"/>
      <c r="G341" s="26"/>
      <c r="H341" s="26"/>
      <c r="I341" s="26"/>
      <c r="J341" s="51"/>
      <c r="K341" s="51"/>
      <c r="M341" s="25"/>
      <c r="N341" s="25"/>
      <c r="O341" s="25"/>
      <c r="P341" s="25"/>
      <c r="Q341" s="25"/>
      <c r="R341" s="25"/>
      <c r="S341" s="25"/>
      <c r="T341" s="25"/>
      <c r="AI341" s="25"/>
      <c r="AJ341" s="25"/>
      <c r="AK341" s="25"/>
      <c r="AL341" s="25"/>
      <c r="AM341" s="25"/>
      <c r="AN341" s="25"/>
      <c r="AO341" s="25"/>
      <c r="AP341" s="25"/>
    </row>
    <row r="342" spans="1:42">
      <c r="A342" s="63"/>
      <c r="B342" s="63"/>
      <c r="C342" s="27"/>
      <c r="D342" s="27"/>
      <c r="E342" s="26"/>
      <c r="F342" s="26"/>
      <c r="G342" s="26"/>
      <c r="H342" s="26"/>
      <c r="I342" s="26"/>
      <c r="J342" s="51"/>
      <c r="K342" s="51"/>
      <c r="M342" s="25"/>
      <c r="N342" s="25"/>
      <c r="O342" s="25"/>
      <c r="P342" s="25"/>
      <c r="Q342" s="25"/>
      <c r="R342" s="25"/>
      <c r="S342" s="25"/>
      <c r="T342" s="25"/>
      <c r="AI342" s="25"/>
      <c r="AJ342" s="25"/>
      <c r="AK342" s="25"/>
      <c r="AL342" s="25"/>
      <c r="AM342" s="25"/>
      <c r="AN342" s="25"/>
      <c r="AO342" s="25"/>
      <c r="AP342" s="25"/>
    </row>
    <row r="343" spans="1:42">
      <c r="A343" s="63"/>
      <c r="B343" s="63"/>
      <c r="C343" s="27"/>
      <c r="D343" s="27"/>
      <c r="E343" s="26"/>
      <c r="F343" s="26"/>
      <c r="G343" s="26"/>
      <c r="H343" s="26"/>
      <c r="I343" s="26"/>
      <c r="J343" s="51"/>
      <c r="K343" s="51"/>
      <c r="M343" s="25"/>
      <c r="N343" s="25"/>
      <c r="O343" s="25"/>
      <c r="P343" s="25"/>
      <c r="Q343" s="25"/>
      <c r="R343" s="25"/>
      <c r="S343" s="25"/>
      <c r="T343" s="25"/>
      <c r="AI343" s="25"/>
      <c r="AJ343" s="25"/>
      <c r="AK343" s="25"/>
      <c r="AL343" s="25"/>
      <c r="AM343" s="25"/>
      <c r="AN343" s="25"/>
      <c r="AO343" s="25"/>
      <c r="AP343" s="25"/>
    </row>
    <row r="344" spans="1:42">
      <c r="A344" s="63"/>
      <c r="B344" s="63"/>
      <c r="C344" s="27"/>
      <c r="D344" s="27"/>
      <c r="E344" s="26"/>
      <c r="F344" s="26"/>
      <c r="G344" s="26"/>
      <c r="H344" s="26"/>
      <c r="I344" s="26"/>
      <c r="J344" s="51"/>
      <c r="K344" s="51"/>
      <c r="M344" s="25"/>
      <c r="N344" s="25"/>
      <c r="O344" s="25"/>
      <c r="P344" s="25"/>
      <c r="Q344" s="25"/>
      <c r="R344" s="25"/>
      <c r="S344" s="25"/>
      <c r="T344" s="25"/>
      <c r="AI344" s="25"/>
      <c r="AJ344" s="25"/>
      <c r="AK344" s="25"/>
      <c r="AL344" s="25"/>
      <c r="AM344" s="25"/>
      <c r="AN344" s="25"/>
      <c r="AO344" s="25"/>
      <c r="AP344" s="25"/>
    </row>
    <row r="345" spans="1:42">
      <c r="A345" s="63"/>
      <c r="B345" s="63"/>
      <c r="C345" s="27"/>
      <c r="D345" s="27"/>
      <c r="E345" s="26"/>
      <c r="F345" s="26"/>
      <c r="G345" s="26"/>
      <c r="H345" s="26"/>
      <c r="I345" s="26"/>
      <c r="J345" s="51"/>
      <c r="K345" s="51"/>
      <c r="M345" s="25"/>
      <c r="N345" s="25"/>
      <c r="O345" s="25"/>
      <c r="P345" s="25"/>
      <c r="Q345" s="25"/>
      <c r="R345" s="25"/>
      <c r="S345" s="25"/>
      <c r="T345" s="25"/>
      <c r="AI345" s="25"/>
      <c r="AJ345" s="25"/>
      <c r="AK345" s="25"/>
      <c r="AL345" s="25"/>
      <c r="AM345" s="25"/>
      <c r="AN345" s="25"/>
      <c r="AO345" s="25"/>
      <c r="AP345" s="25"/>
    </row>
    <row r="346" spans="1:42">
      <c r="A346" s="63"/>
      <c r="B346" s="63"/>
      <c r="C346" s="27"/>
      <c r="D346" s="27"/>
      <c r="E346" s="26"/>
      <c r="F346" s="26"/>
      <c r="G346" s="26"/>
      <c r="H346" s="26"/>
      <c r="I346" s="26"/>
      <c r="J346" s="51"/>
      <c r="K346" s="51"/>
      <c r="M346" s="25"/>
      <c r="N346" s="25"/>
      <c r="O346" s="25"/>
      <c r="P346" s="25"/>
      <c r="Q346" s="25"/>
      <c r="R346" s="25"/>
      <c r="S346" s="25"/>
      <c r="T346" s="25"/>
      <c r="AI346" s="25"/>
      <c r="AJ346" s="25"/>
      <c r="AK346" s="25"/>
      <c r="AL346" s="25"/>
      <c r="AM346" s="25"/>
      <c r="AN346" s="25"/>
      <c r="AO346" s="25"/>
      <c r="AP346" s="25"/>
    </row>
    <row r="347" spans="1:42">
      <c r="A347" s="63"/>
      <c r="B347" s="63"/>
      <c r="C347" s="27"/>
      <c r="D347" s="27"/>
      <c r="E347" s="26"/>
      <c r="F347" s="26"/>
      <c r="G347" s="26"/>
      <c r="H347" s="26"/>
      <c r="I347" s="26"/>
      <c r="J347" s="51"/>
      <c r="K347" s="51"/>
      <c r="M347" s="25"/>
      <c r="N347" s="25"/>
      <c r="O347" s="25"/>
      <c r="P347" s="25"/>
      <c r="Q347" s="25"/>
      <c r="R347" s="25"/>
      <c r="S347" s="25"/>
      <c r="T347" s="25"/>
      <c r="AI347" s="25"/>
      <c r="AJ347" s="25"/>
      <c r="AK347" s="25"/>
      <c r="AL347" s="25"/>
      <c r="AM347" s="25"/>
      <c r="AN347" s="25"/>
      <c r="AO347" s="25"/>
      <c r="AP347" s="25"/>
    </row>
    <row r="348" spans="1:42">
      <c r="A348" s="63"/>
      <c r="B348" s="63"/>
      <c r="C348" s="27"/>
      <c r="D348" s="27"/>
      <c r="E348" s="26"/>
      <c r="F348" s="26"/>
      <c r="G348" s="26"/>
      <c r="H348" s="26"/>
      <c r="I348" s="26"/>
      <c r="J348" s="51"/>
      <c r="K348" s="51"/>
      <c r="M348" s="25"/>
      <c r="N348" s="25"/>
      <c r="O348" s="25"/>
      <c r="P348" s="25"/>
      <c r="Q348" s="25"/>
      <c r="R348" s="25"/>
      <c r="S348" s="25"/>
      <c r="T348" s="25"/>
      <c r="AI348" s="25"/>
      <c r="AJ348" s="25"/>
      <c r="AK348" s="25"/>
      <c r="AL348" s="25"/>
      <c r="AM348" s="25"/>
      <c r="AN348" s="25"/>
      <c r="AO348" s="25"/>
      <c r="AP348" s="25"/>
    </row>
    <row r="349" spans="1:42">
      <c r="A349" s="63"/>
      <c r="B349" s="63"/>
      <c r="C349" s="27"/>
      <c r="D349" s="27"/>
      <c r="E349" s="26"/>
      <c r="F349" s="26"/>
      <c r="G349" s="26"/>
      <c r="H349" s="26"/>
      <c r="I349" s="26"/>
      <c r="J349" s="51"/>
      <c r="K349" s="51"/>
      <c r="M349" s="25"/>
      <c r="N349" s="25"/>
      <c r="O349" s="25"/>
      <c r="P349" s="25"/>
      <c r="Q349" s="25"/>
      <c r="R349" s="25"/>
      <c r="S349" s="25"/>
      <c r="T349" s="25"/>
      <c r="AI349" s="25"/>
      <c r="AJ349" s="25"/>
      <c r="AK349" s="25"/>
      <c r="AL349" s="25"/>
      <c r="AM349" s="25"/>
      <c r="AN349" s="25"/>
      <c r="AO349" s="25"/>
      <c r="AP349" s="25"/>
    </row>
    <row r="350" spans="1:42">
      <c r="A350" s="63"/>
      <c r="B350" s="63"/>
      <c r="C350" s="27"/>
      <c r="D350" s="27"/>
      <c r="E350" s="26"/>
      <c r="F350" s="26"/>
      <c r="G350" s="26"/>
      <c r="H350" s="26"/>
      <c r="I350" s="26"/>
      <c r="J350" s="51"/>
      <c r="K350" s="51"/>
      <c r="M350" s="25"/>
      <c r="N350" s="25"/>
      <c r="O350" s="25"/>
      <c r="P350" s="25"/>
      <c r="Q350" s="25"/>
      <c r="R350" s="25"/>
      <c r="S350" s="25"/>
      <c r="T350" s="25"/>
      <c r="AI350" s="25"/>
      <c r="AJ350" s="25"/>
      <c r="AK350" s="25"/>
      <c r="AL350" s="25"/>
      <c r="AM350" s="25"/>
      <c r="AN350" s="25"/>
      <c r="AO350" s="25"/>
      <c r="AP350" s="25"/>
    </row>
    <row r="351" spans="1:42">
      <c r="A351" s="63"/>
      <c r="B351" s="63"/>
      <c r="C351" s="27"/>
      <c r="D351" s="27"/>
      <c r="E351" s="26"/>
      <c r="F351" s="26"/>
      <c r="G351" s="26"/>
      <c r="H351" s="26"/>
      <c r="I351" s="26"/>
      <c r="J351" s="51"/>
      <c r="K351" s="51"/>
      <c r="M351" s="25"/>
      <c r="N351" s="25"/>
      <c r="O351" s="25"/>
      <c r="P351" s="25"/>
      <c r="Q351" s="25"/>
      <c r="R351" s="25"/>
      <c r="S351" s="25"/>
      <c r="T351" s="25"/>
      <c r="AI351" s="25"/>
      <c r="AJ351" s="25"/>
      <c r="AK351" s="25"/>
      <c r="AL351" s="25"/>
      <c r="AM351" s="25"/>
      <c r="AN351" s="25"/>
      <c r="AO351" s="25"/>
      <c r="AP351" s="25"/>
    </row>
    <row r="352" spans="1:42">
      <c r="A352" s="63"/>
      <c r="B352" s="63"/>
      <c r="C352" s="27"/>
      <c r="D352" s="27"/>
      <c r="E352" s="26"/>
      <c r="F352" s="26"/>
      <c r="G352" s="26"/>
      <c r="H352" s="26"/>
      <c r="I352" s="26"/>
      <c r="J352" s="51"/>
      <c r="K352" s="51"/>
      <c r="M352" s="25"/>
      <c r="N352" s="25"/>
      <c r="O352" s="25"/>
      <c r="P352" s="25"/>
      <c r="Q352" s="25"/>
      <c r="R352" s="25"/>
      <c r="S352" s="25"/>
      <c r="T352" s="25"/>
      <c r="AI352" s="25"/>
      <c r="AJ352" s="25"/>
      <c r="AK352" s="25"/>
      <c r="AL352" s="25"/>
      <c r="AM352" s="25"/>
      <c r="AN352" s="25"/>
      <c r="AO352" s="25"/>
      <c r="AP352" s="25"/>
    </row>
    <row r="353" spans="1:42">
      <c r="A353" s="63"/>
      <c r="B353" s="63"/>
      <c r="C353" s="27"/>
      <c r="D353" s="27"/>
      <c r="E353" s="26"/>
      <c r="F353" s="26"/>
      <c r="G353" s="26"/>
      <c r="H353" s="26"/>
      <c r="I353" s="26"/>
      <c r="J353" s="51"/>
      <c r="K353" s="51"/>
      <c r="M353" s="25"/>
      <c r="N353" s="25"/>
      <c r="O353" s="25"/>
      <c r="P353" s="25"/>
      <c r="Q353" s="25"/>
      <c r="R353" s="25"/>
      <c r="S353" s="25"/>
      <c r="T353" s="25"/>
      <c r="AI353" s="25"/>
      <c r="AJ353" s="25"/>
      <c r="AK353" s="25"/>
      <c r="AL353" s="25"/>
      <c r="AM353" s="25"/>
      <c r="AN353" s="25"/>
      <c r="AO353" s="25"/>
      <c r="AP353" s="25"/>
    </row>
    <row r="354" spans="1:42">
      <c r="A354" s="63"/>
      <c r="B354" s="63"/>
      <c r="C354" s="27"/>
      <c r="D354" s="27"/>
      <c r="E354" s="26"/>
      <c r="F354" s="26"/>
      <c r="G354" s="26"/>
      <c r="H354" s="26"/>
      <c r="I354" s="26"/>
      <c r="J354" s="51"/>
      <c r="K354" s="51"/>
      <c r="M354" s="25"/>
      <c r="N354" s="25"/>
      <c r="O354" s="25"/>
      <c r="P354" s="25"/>
      <c r="Q354" s="25"/>
      <c r="R354" s="25"/>
      <c r="S354" s="25"/>
      <c r="T354" s="25"/>
      <c r="AI354" s="25"/>
      <c r="AJ354" s="25"/>
      <c r="AK354" s="25"/>
      <c r="AL354" s="25"/>
      <c r="AM354" s="25"/>
      <c r="AN354" s="25"/>
      <c r="AO354" s="25"/>
      <c r="AP354" s="25"/>
    </row>
    <row r="355" spans="1:42">
      <c r="A355" s="63"/>
      <c r="B355" s="63"/>
      <c r="C355" s="27"/>
      <c r="D355" s="27"/>
      <c r="E355" s="26"/>
      <c r="F355" s="26"/>
      <c r="G355" s="26"/>
      <c r="H355" s="26"/>
      <c r="I355" s="26"/>
      <c r="J355" s="51"/>
      <c r="K355" s="51"/>
      <c r="M355" s="25"/>
      <c r="N355" s="25"/>
      <c r="O355" s="25"/>
      <c r="P355" s="25"/>
      <c r="Q355" s="25"/>
      <c r="R355" s="25"/>
      <c r="S355" s="25"/>
      <c r="T355" s="25"/>
      <c r="AI355" s="25"/>
      <c r="AJ355" s="25"/>
      <c r="AK355" s="25"/>
      <c r="AL355" s="25"/>
      <c r="AM355" s="25"/>
      <c r="AN355" s="25"/>
      <c r="AO355" s="25"/>
      <c r="AP355" s="25"/>
    </row>
    <row r="356" spans="1:42">
      <c r="A356" s="63"/>
      <c r="B356" s="63"/>
      <c r="C356" s="27"/>
      <c r="D356" s="27"/>
      <c r="E356" s="26"/>
      <c r="F356" s="26"/>
      <c r="G356" s="26"/>
      <c r="H356" s="26"/>
      <c r="I356" s="26"/>
      <c r="J356" s="51"/>
      <c r="K356" s="51"/>
      <c r="M356" s="25"/>
      <c r="N356" s="25"/>
      <c r="O356" s="25"/>
      <c r="P356" s="25"/>
      <c r="Q356" s="25"/>
      <c r="R356" s="25"/>
      <c r="S356" s="25"/>
      <c r="T356" s="25"/>
      <c r="AI356" s="25"/>
      <c r="AJ356" s="25"/>
      <c r="AK356" s="25"/>
      <c r="AL356" s="25"/>
      <c r="AM356" s="25"/>
      <c r="AN356" s="25"/>
      <c r="AO356" s="25"/>
      <c r="AP356" s="25"/>
    </row>
    <row r="357" spans="1:42">
      <c r="A357" s="63"/>
      <c r="B357" s="63"/>
      <c r="C357" s="27"/>
      <c r="D357" s="27"/>
      <c r="E357" s="26"/>
      <c r="F357" s="26"/>
      <c r="G357" s="26"/>
      <c r="H357" s="26"/>
      <c r="I357" s="26"/>
      <c r="J357" s="51"/>
      <c r="K357" s="51"/>
      <c r="M357" s="25"/>
      <c r="N357" s="25"/>
      <c r="O357" s="25"/>
      <c r="P357" s="25"/>
      <c r="Q357" s="25"/>
      <c r="R357" s="25"/>
      <c r="S357" s="25"/>
      <c r="T357" s="25"/>
      <c r="AI357" s="25"/>
      <c r="AJ357" s="25"/>
      <c r="AK357" s="25"/>
      <c r="AL357" s="25"/>
      <c r="AM357" s="25"/>
      <c r="AN357" s="25"/>
      <c r="AO357" s="25"/>
      <c r="AP357" s="25"/>
    </row>
    <row r="358" spans="1:42">
      <c r="A358" s="63"/>
      <c r="B358" s="63"/>
      <c r="C358" s="27"/>
      <c r="D358" s="27"/>
      <c r="E358" s="26"/>
      <c r="F358" s="26"/>
      <c r="G358" s="26"/>
      <c r="H358" s="26"/>
      <c r="I358" s="26"/>
      <c r="J358" s="51"/>
      <c r="K358" s="51"/>
      <c r="M358" s="25"/>
      <c r="N358" s="25"/>
      <c r="O358" s="25"/>
      <c r="P358" s="25"/>
      <c r="Q358" s="25"/>
      <c r="R358" s="25"/>
      <c r="S358" s="25"/>
      <c r="T358" s="25"/>
      <c r="AI358" s="25"/>
      <c r="AJ358" s="25"/>
      <c r="AK358" s="25"/>
      <c r="AL358" s="25"/>
      <c r="AM358" s="25"/>
      <c r="AN358" s="25"/>
      <c r="AO358" s="25"/>
      <c r="AP358" s="25"/>
    </row>
    <row r="359" spans="1:42">
      <c r="A359" s="63"/>
      <c r="B359" s="63"/>
      <c r="C359" s="27"/>
      <c r="D359" s="27"/>
      <c r="E359" s="26"/>
      <c r="F359" s="26"/>
      <c r="G359" s="26"/>
      <c r="H359" s="26"/>
      <c r="I359" s="26"/>
      <c r="J359" s="51"/>
      <c r="K359" s="51"/>
      <c r="M359" s="25"/>
      <c r="N359" s="25"/>
      <c r="O359" s="25"/>
      <c r="P359" s="25"/>
      <c r="Q359" s="25"/>
      <c r="R359" s="25"/>
      <c r="S359" s="25"/>
      <c r="T359" s="25"/>
      <c r="AI359" s="25"/>
      <c r="AJ359" s="25"/>
      <c r="AK359" s="25"/>
      <c r="AL359" s="25"/>
      <c r="AM359" s="25"/>
      <c r="AN359" s="25"/>
      <c r="AO359" s="25"/>
      <c r="AP359" s="25"/>
    </row>
    <row r="360" spans="1:42">
      <c r="A360" s="63"/>
      <c r="B360" s="63"/>
      <c r="C360" s="27"/>
      <c r="D360" s="27"/>
      <c r="E360" s="26"/>
      <c r="F360" s="26"/>
      <c r="G360" s="26"/>
      <c r="H360" s="26"/>
      <c r="I360" s="26"/>
      <c r="J360" s="51"/>
      <c r="K360" s="51"/>
      <c r="M360" s="25"/>
      <c r="N360" s="25"/>
      <c r="O360" s="25"/>
      <c r="P360" s="25"/>
      <c r="Q360" s="25"/>
      <c r="R360" s="25"/>
      <c r="S360" s="25"/>
      <c r="T360" s="25"/>
      <c r="AI360" s="25"/>
      <c r="AJ360" s="25"/>
      <c r="AK360" s="25"/>
      <c r="AL360" s="25"/>
      <c r="AM360" s="25"/>
      <c r="AN360" s="25"/>
      <c r="AO360" s="25"/>
      <c r="AP360" s="25"/>
    </row>
    <row r="361" spans="1:42">
      <c r="A361" s="63"/>
      <c r="B361" s="63"/>
      <c r="C361" s="27"/>
      <c r="D361" s="27"/>
      <c r="E361" s="26"/>
      <c r="F361" s="26"/>
      <c r="G361" s="26"/>
      <c r="H361" s="26"/>
      <c r="I361" s="26"/>
      <c r="J361" s="51"/>
      <c r="K361" s="51"/>
      <c r="M361" s="25"/>
      <c r="N361" s="25"/>
      <c r="O361" s="25"/>
      <c r="P361" s="25"/>
      <c r="Q361" s="25"/>
      <c r="R361" s="25"/>
      <c r="S361" s="25"/>
      <c r="T361" s="25"/>
      <c r="AI361" s="25"/>
      <c r="AJ361" s="25"/>
      <c r="AK361" s="25"/>
      <c r="AL361" s="25"/>
      <c r="AM361" s="25"/>
      <c r="AN361" s="25"/>
      <c r="AO361" s="25"/>
      <c r="AP361" s="25"/>
    </row>
    <row r="362" spans="1:42">
      <c r="A362" s="63"/>
      <c r="B362" s="63"/>
      <c r="C362" s="27"/>
      <c r="D362" s="27"/>
      <c r="E362" s="26"/>
      <c r="F362" s="26"/>
      <c r="G362" s="26"/>
      <c r="H362" s="26"/>
      <c r="I362" s="26"/>
      <c r="J362" s="51"/>
      <c r="K362" s="51"/>
      <c r="M362" s="25"/>
      <c r="N362" s="25"/>
      <c r="O362" s="25"/>
      <c r="P362" s="25"/>
      <c r="Q362" s="25"/>
      <c r="R362" s="25"/>
      <c r="S362" s="25"/>
      <c r="T362" s="25"/>
      <c r="AI362" s="25"/>
      <c r="AJ362" s="25"/>
      <c r="AK362" s="25"/>
      <c r="AL362" s="25"/>
      <c r="AM362" s="25"/>
      <c r="AN362" s="25"/>
      <c r="AO362" s="25"/>
      <c r="AP362" s="25"/>
    </row>
    <row r="363" spans="1:42">
      <c r="A363" s="63"/>
      <c r="B363" s="63"/>
      <c r="C363" s="27"/>
      <c r="D363" s="27"/>
      <c r="E363" s="26"/>
      <c r="F363" s="26"/>
      <c r="G363" s="26"/>
      <c r="H363" s="26"/>
      <c r="I363" s="26"/>
      <c r="J363" s="51"/>
      <c r="K363" s="51"/>
      <c r="M363" s="25"/>
      <c r="N363" s="25"/>
      <c r="O363" s="25"/>
      <c r="P363" s="25"/>
      <c r="Q363" s="25"/>
      <c r="R363" s="25"/>
      <c r="S363" s="25"/>
      <c r="T363" s="25"/>
      <c r="AI363" s="25"/>
      <c r="AJ363" s="25"/>
      <c r="AK363" s="25"/>
      <c r="AL363" s="25"/>
      <c r="AM363" s="25"/>
      <c r="AN363" s="25"/>
      <c r="AO363" s="25"/>
      <c r="AP363" s="25"/>
    </row>
    <row r="364" spans="1:42">
      <c r="A364" s="63"/>
      <c r="B364" s="63"/>
      <c r="C364" s="27"/>
      <c r="D364" s="27"/>
      <c r="E364" s="26"/>
      <c r="F364" s="26"/>
      <c r="G364" s="26"/>
      <c r="H364" s="26"/>
      <c r="I364" s="26"/>
      <c r="J364" s="51"/>
      <c r="K364" s="51"/>
      <c r="M364" s="25"/>
      <c r="N364" s="25"/>
      <c r="O364" s="25"/>
      <c r="P364" s="25"/>
      <c r="Q364" s="25"/>
      <c r="R364" s="25"/>
      <c r="S364" s="25"/>
      <c r="T364" s="25"/>
      <c r="AI364" s="25"/>
      <c r="AJ364" s="25"/>
      <c r="AK364" s="25"/>
      <c r="AL364" s="25"/>
      <c r="AM364" s="25"/>
      <c r="AN364" s="25"/>
      <c r="AO364" s="25"/>
      <c r="AP364" s="25"/>
    </row>
    <row r="365" spans="1:42">
      <c r="A365" s="63"/>
      <c r="B365" s="63"/>
      <c r="C365" s="27"/>
      <c r="D365" s="27"/>
      <c r="E365" s="26"/>
      <c r="F365" s="26"/>
      <c r="G365" s="26"/>
      <c r="H365" s="26"/>
      <c r="I365" s="26"/>
      <c r="J365" s="51"/>
      <c r="K365" s="51"/>
      <c r="M365" s="25"/>
      <c r="N365" s="25"/>
      <c r="O365" s="25"/>
      <c r="P365" s="25"/>
      <c r="Q365" s="25"/>
      <c r="R365" s="25"/>
      <c r="S365" s="25"/>
      <c r="T365" s="25"/>
      <c r="AI365" s="25"/>
      <c r="AJ365" s="25"/>
      <c r="AK365" s="25"/>
      <c r="AL365" s="25"/>
      <c r="AM365" s="25"/>
      <c r="AN365" s="25"/>
      <c r="AO365" s="25"/>
      <c r="AP365" s="25"/>
    </row>
    <row r="366" spans="1:42">
      <c r="A366" s="63"/>
      <c r="B366" s="63"/>
      <c r="C366" s="27"/>
      <c r="D366" s="27"/>
      <c r="E366" s="26"/>
      <c r="F366" s="26"/>
      <c r="G366" s="26"/>
      <c r="H366" s="26"/>
      <c r="I366" s="26"/>
      <c r="J366" s="51"/>
      <c r="K366" s="51"/>
      <c r="M366" s="25"/>
      <c r="N366" s="25"/>
      <c r="O366" s="25"/>
      <c r="P366" s="25"/>
      <c r="Q366" s="25"/>
      <c r="R366" s="25"/>
      <c r="S366" s="25"/>
      <c r="T366" s="25"/>
      <c r="AI366" s="25"/>
      <c r="AJ366" s="25"/>
      <c r="AK366" s="25"/>
      <c r="AL366" s="25"/>
      <c r="AM366" s="25"/>
      <c r="AN366" s="25"/>
      <c r="AO366" s="25"/>
      <c r="AP366" s="25"/>
    </row>
    <row r="367" spans="1:42">
      <c r="A367" s="63"/>
      <c r="B367" s="63"/>
      <c r="C367" s="27"/>
      <c r="D367" s="27"/>
      <c r="E367" s="26"/>
      <c r="F367" s="26"/>
      <c r="G367" s="26"/>
      <c r="H367" s="26"/>
      <c r="I367" s="26"/>
      <c r="J367" s="51"/>
      <c r="K367" s="51"/>
      <c r="M367" s="25"/>
      <c r="N367" s="25"/>
      <c r="O367" s="25"/>
      <c r="P367" s="25"/>
      <c r="Q367" s="25"/>
      <c r="R367" s="25"/>
      <c r="S367" s="25"/>
      <c r="T367" s="25"/>
      <c r="AI367" s="25"/>
      <c r="AJ367" s="25"/>
      <c r="AK367" s="25"/>
      <c r="AL367" s="25"/>
      <c r="AM367" s="25"/>
      <c r="AN367" s="25"/>
      <c r="AO367" s="25"/>
      <c r="AP367" s="25"/>
    </row>
    <row r="368" spans="1:42">
      <c r="A368" s="63"/>
      <c r="B368" s="63"/>
      <c r="C368" s="27"/>
      <c r="D368" s="27"/>
      <c r="E368" s="26"/>
      <c r="F368" s="26"/>
      <c r="G368" s="26"/>
      <c r="H368" s="26"/>
      <c r="I368" s="26"/>
      <c r="J368" s="51"/>
      <c r="K368" s="51"/>
      <c r="M368" s="25"/>
      <c r="N368" s="25"/>
      <c r="O368" s="25"/>
      <c r="P368" s="25"/>
      <c r="Q368" s="25"/>
      <c r="R368" s="25"/>
      <c r="S368" s="25"/>
      <c r="T368" s="25"/>
      <c r="AI368" s="25"/>
      <c r="AJ368" s="25"/>
      <c r="AK368" s="25"/>
      <c r="AL368" s="25"/>
      <c r="AM368" s="25"/>
      <c r="AN368" s="25"/>
      <c r="AO368" s="25"/>
      <c r="AP368" s="25"/>
    </row>
    <row r="369" spans="1:42">
      <c r="A369" s="63"/>
      <c r="B369" s="63"/>
      <c r="C369" s="27"/>
      <c r="D369" s="27"/>
      <c r="E369" s="26"/>
      <c r="F369" s="26"/>
      <c r="G369" s="26"/>
      <c r="H369" s="26"/>
      <c r="I369" s="26"/>
      <c r="J369" s="51"/>
      <c r="K369" s="51"/>
      <c r="M369" s="25"/>
      <c r="N369" s="25"/>
      <c r="O369" s="25"/>
      <c r="P369" s="25"/>
      <c r="Q369" s="25"/>
      <c r="R369" s="25"/>
      <c r="S369" s="25"/>
      <c r="T369" s="25"/>
      <c r="AI369" s="25"/>
      <c r="AJ369" s="25"/>
      <c r="AK369" s="25"/>
      <c r="AL369" s="25"/>
      <c r="AM369" s="25"/>
      <c r="AN369" s="25"/>
      <c r="AO369" s="25"/>
      <c r="AP369" s="25"/>
    </row>
    <row r="370" spans="1:42">
      <c r="A370" s="63"/>
      <c r="B370" s="63"/>
      <c r="C370" s="27"/>
      <c r="D370" s="27"/>
      <c r="E370" s="26"/>
      <c r="F370" s="26"/>
      <c r="G370" s="26"/>
      <c r="H370" s="26"/>
      <c r="I370" s="26"/>
      <c r="J370" s="51"/>
      <c r="K370" s="51"/>
      <c r="M370" s="25"/>
      <c r="N370" s="25"/>
      <c r="O370" s="25"/>
      <c r="P370" s="25"/>
      <c r="Q370" s="25"/>
      <c r="R370" s="25"/>
      <c r="S370" s="25"/>
      <c r="T370" s="25"/>
      <c r="AI370" s="25"/>
      <c r="AJ370" s="25"/>
      <c r="AK370" s="25"/>
      <c r="AL370" s="25"/>
      <c r="AM370" s="25"/>
      <c r="AN370" s="25"/>
      <c r="AO370" s="25"/>
      <c r="AP370" s="25"/>
    </row>
    <row r="371" spans="1:42">
      <c r="A371" s="63"/>
      <c r="B371" s="63"/>
      <c r="C371" s="27"/>
      <c r="D371" s="27"/>
      <c r="E371" s="26"/>
      <c r="F371" s="26"/>
      <c r="G371" s="26"/>
      <c r="H371" s="26"/>
      <c r="I371" s="26"/>
      <c r="J371" s="51"/>
      <c r="K371" s="51"/>
      <c r="M371" s="25"/>
      <c r="N371" s="25"/>
      <c r="O371" s="25"/>
      <c r="P371" s="25"/>
      <c r="Q371" s="25"/>
      <c r="R371" s="25"/>
      <c r="S371" s="25"/>
      <c r="T371" s="25"/>
      <c r="AI371" s="25"/>
      <c r="AJ371" s="25"/>
      <c r="AK371" s="25"/>
      <c r="AL371" s="25"/>
      <c r="AM371" s="25"/>
      <c r="AN371" s="25"/>
      <c r="AO371" s="25"/>
      <c r="AP371" s="25"/>
    </row>
    <row r="372" spans="1:42">
      <c r="A372" s="63"/>
      <c r="B372" s="63"/>
      <c r="C372" s="27"/>
      <c r="D372" s="27"/>
      <c r="E372" s="26"/>
      <c r="F372" s="26"/>
      <c r="G372" s="26"/>
      <c r="H372" s="26"/>
      <c r="I372" s="26"/>
      <c r="J372" s="51"/>
      <c r="K372" s="51"/>
      <c r="M372" s="25"/>
      <c r="N372" s="25"/>
      <c r="O372" s="25"/>
      <c r="P372" s="25"/>
      <c r="Q372" s="25"/>
      <c r="R372" s="25"/>
      <c r="S372" s="25"/>
      <c r="T372" s="25"/>
      <c r="AI372" s="25"/>
      <c r="AJ372" s="25"/>
      <c r="AK372" s="25"/>
      <c r="AL372" s="25"/>
      <c r="AM372" s="25"/>
      <c r="AN372" s="25"/>
      <c r="AO372" s="25"/>
      <c r="AP372" s="25"/>
    </row>
    <row r="373" spans="1:42">
      <c r="A373" s="63"/>
      <c r="B373" s="63"/>
      <c r="C373" s="27"/>
      <c r="D373" s="27"/>
      <c r="E373" s="26"/>
      <c r="F373" s="26"/>
      <c r="G373" s="26"/>
      <c r="H373" s="26"/>
      <c r="I373" s="26"/>
      <c r="J373" s="51"/>
      <c r="K373" s="51"/>
      <c r="M373" s="25"/>
      <c r="N373" s="25"/>
      <c r="O373" s="25"/>
      <c r="P373" s="25"/>
      <c r="Q373" s="25"/>
      <c r="R373" s="25"/>
      <c r="S373" s="25"/>
      <c r="T373" s="25"/>
      <c r="AI373" s="25"/>
      <c r="AJ373" s="25"/>
      <c r="AK373" s="25"/>
      <c r="AL373" s="25"/>
      <c r="AM373" s="25"/>
      <c r="AN373" s="25"/>
      <c r="AO373" s="25"/>
      <c r="AP373" s="25"/>
    </row>
    <row r="374" spans="1:42">
      <c r="A374" s="63"/>
      <c r="B374" s="63"/>
      <c r="C374" s="27"/>
      <c r="D374" s="27"/>
      <c r="E374" s="26"/>
      <c r="F374" s="26"/>
      <c r="G374" s="26"/>
      <c r="H374" s="26"/>
      <c r="I374" s="26"/>
      <c r="J374" s="51"/>
      <c r="K374" s="51"/>
      <c r="M374" s="25"/>
      <c r="N374" s="25"/>
      <c r="O374" s="25"/>
      <c r="P374" s="25"/>
      <c r="Q374" s="25"/>
      <c r="R374" s="25"/>
      <c r="S374" s="25"/>
      <c r="T374" s="25"/>
      <c r="AI374" s="25"/>
      <c r="AJ374" s="25"/>
      <c r="AK374" s="25"/>
      <c r="AL374" s="25"/>
      <c r="AM374" s="25"/>
      <c r="AN374" s="25"/>
      <c r="AO374" s="25"/>
      <c r="AP374" s="25"/>
    </row>
    <row r="375" spans="1:42">
      <c r="A375" s="63"/>
      <c r="B375" s="63"/>
      <c r="C375" s="27"/>
      <c r="D375" s="27"/>
      <c r="E375" s="26"/>
      <c r="F375" s="26"/>
      <c r="G375" s="26"/>
      <c r="H375" s="26"/>
      <c r="I375" s="26"/>
      <c r="J375" s="51"/>
      <c r="K375" s="51"/>
      <c r="M375" s="25"/>
      <c r="N375" s="25"/>
      <c r="O375" s="25"/>
      <c r="P375" s="25"/>
      <c r="Q375" s="25"/>
      <c r="R375" s="25"/>
      <c r="S375" s="25"/>
      <c r="T375" s="25"/>
      <c r="AI375" s="25"/>
      <c r="AJ375" s="25"/>
      <c r="AK375" s="25"/>
      <c r="AL375" s="25"/>
      <c r="AM375" s="25"/>
      <c r="AN375" s="25"/>
      <c r="AO375" s="25"/>
      <c r="AP375" s="25"/>
    </row>
    <row r="376" spans="1:42">
      <c r="A376" s="63"/>
      <c r="B376" s="63"/>
      <c r="C376" s="27"/>
      <c r="D376" s="27"/>
      <c r="E376" s="26"/>
      <c r="F376" s="26"/>
      <c r="G376" s="26"/>
      <c r="H376" s="26"/>
      <c r="I376" s="26"/>
      <c r="J376" s="51"/>
      <c r="K376" s="51"/>
      <c r="M376" s="25"/>
      <c r="N376" s="25"/>
      <c r="O376" s="25"/>
      <c r="P376" s="25"/>
      <c r="Q376" s="25"/>
      <c r="R376" s="25"/>
      <c r="S376" s="25"/>
      <c r="T376" s="25"/>
      <c r="AI376" s="25"/>
      <c r="AJ376" s="25"/>
      <c r="AK376" s="25"/>
      <c r="AL376" s="25"/>
      <c r="AM376" s="25"/>
      <c r="AN376" s="25"/>
      <c r="AO376" s="25"/>
      <c r="AP376" s="25"/>
    </row>
    <row r="377" spans="1:42">
      <c r="A377" s="63"/>
      <c r="B377" s="63"/>
      <c r="C377" s="27"/>
      <c r="D377" s="27"/>
      <c r="E377" s="26"/>
      <c r="F377" s="26"/>
      <c r="G377" s="26"/>
      <c r="H377" s="26"/>
      <c r="I377" s="26"/>
      <c r="J377" s="51"/>
      <c r="K377" s="51"/>
      <c r="M377" s="25"/>
      <c r="N377" s="25"/>
      <c r="O377" s="25"/>
      <c r="P377" s="25"/>
      <c r="Q377" s="25"/>
      <c r="R377" s="25"/>
      <c r="S377" s="25"/>
      <c r="T377" s="25"/>
      <c r="AI377" s="25"/>
      <c r="AJ377" s="25"/>
      <c r="AK377" s="25"/>
      <c r="AL377" s="25"/>
      <c r="AM377" s="25"/>
      <c r="AN377" s="25"/>
      <c r="AO377" s="25"/>
      <c r="AP377" s="25"/>
    </row>
    <row r="378" spans="1:42">
      <c r="A378" s="63"/>
      <c r="B378" s="63"/>
      <c r="C378" s="27"/>
      <c r="D378" s="27"/>
      <c r="E378" s="26"/>
      <c r="F378" s="26"/>
      <c r="G378" s="26"/>
      <c r="H378" s="26"/>
      <c r="I378" s="26"/>
      <c r="J378" s="51"/>
      <c r="K378" s="51"/>
      <c r="M378" s="25"/>
      <c r="N378" s="25"/>
      <c r="O378" s="25"/>
      <c r="P378" s="25"/>
      <c r="Q378" s="25"/>
      <c r="R378" s="25"/>
      <c r="S378" s="25"/>
      <c r="T378" s="25"/>
      <c r="AI378" s="25"/>
      <c r="AJ378" s="25"/>
      <c r="AK378" s="25"/>
      <c r="AL378" s="25"/>
      <c r="AM378" s="25"/>
      <c r="AN378" s="25"/>
      <c r="AO378" s="25"/>
      <c r="AP378" s="25"/>
    </row>
  </sheetData>
  <sortState ref="A9:AL311">
    <sortCondition ref="A9"/>
  </sortState>
  <mergeCells count="1">
    <mergeCell ref="A1:O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Feuil1!$A$3:$A$24</xm:f>
          </x14:formula1>
          <xm:sqref>C9:C565 C573:C673 C751:C2881</xm:sqref>
        </x14:dataValidation>
        <x14:dataValidation type="list" allowBlank="1" showInputMessage="1" showErrorMessage="1">
          <x14:formula1>
            <xm:f>'[1]Type de dépenses'!#REF!</xm:f>
          </x14:formula1>
          <xm:sqref>C566:C572</xm:sqref>
        </x14:dataValidation>
        <x14:dataValidation type="list" allowBlank="1" showInputMessage="1" showErrorMessage="1" errorTitle="Erreur" error="Catégorie non valide">
          <x14:formula1>
            <xm:f>'[2]Type de dépenses'!#REF!</xm:f>
          </x14:formula1>
          <xm:sqref>C674:C708</xm:sqref>
        </x14:dataValidation>
        <x14:dataValidation type="list" showInputMessage="1" showErrorMessage="1" errorTitle="Erreur" error="Catégorie non valide">
          <x14:formula1>
            <xm:f>'[4]Type de dépenses'!#REF!</xm:f>
          </x14:formula1>
          <xm:sqref>C715:C750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R31"/>
  <sheetViews>
    <sheetView workbookViewId="0">
      <selection activeCell="M35" sqref="M35"/>
    </sheetView>
  </sheetViews>
  <sheetFormatPr baseColWidth="10" defaultRowHeight="12.75"/>
  <cols>
    <col min="1" max="1" width="20" style="214" customWidth="1"/>
    <col min="2" max="2" width="22.42578125" style="214" customWidth="1"/>
    <col min="3" max="4" width="10" style="214" customWidth="1"/>
    <col min="5" max="5" width="9" style="214" customWidth="1"/>
    <col min="6" max="6" width="11.5703125" style="214" customWidth="1"/>
    <col min="7" max="7" width="14.42578125" style="214" customWidth="1"/>
    <col min="8" max="8" width="11.42578125" style="214" customWidth="1"/>
    <col min="9" max="9" width="14" style="214" customWidth="1"/>
    <col min="10" max="10" width="11.42578125" style="214" customWidth="1"/>
    <col min="11" max="11" width="10.42578125" style="214" customWidth="1"/>
    <col min="12" max="12" width="12.28515625" style="214" customWidth="1"/>
    <col min="13" max="13" width="11.42578125" style="214" customWidth="1"/>
    <col min="14" max="14" width="14.5703125" style="214" customWidth="1"/>
    <col min="15" max="15" width="16.5703125" style="214" customWidth="1"/>
    <col min="16" max="16" width="12.7109375" style="214" customWidth="1"/>
    <col min="17" max="17" width="7.7109375" style="214" hidden="1" customWidth="1"/>
    <col min="18" max="18" width="12.42578125" style="214" customWidth="1"/>
    <col min="19" max="16384" width="11.42578125" style="214"/>
  </cols>
  <sheetData>
    <row r="3" spans="1:18">
      <c r="A3" s="244" t="s">
        <v>447</v>
      </c>
      <c r="B3" s="244" t="s">
        <v>448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18">
      <c r="A4" s="244" t="s">
        <v>442</v>
      </c>
      <c r="B4" s="195" t="s">
        <v>43</v>
      </c>
      <c r="C4" s="195" t="s">
        <v>11</v>
      </c>
      <c r="D4" s="195" t="s">
        <v>21</v>
      </c>
      <c r="E4" s="195" t="s">
        <v>191</v>
      </c>
      <c r="F4" s="195" t="s">
        <v>41</v>
      </c>
      <c r="G4" s="195" t="s">
        <v>42</v>
      </c>
      <c r="H4" s="195" t="s">
        <v>17</v>
      </c>
      <c r="I4" s="195" t="s">
        <v>23</v>
      </c>
      <c r="J4" s="195" t="s">
        <v>25</v>
      </c>
      <c r="K4" s="195" t="s">
        <v>20</v>
      </c>
      <c r="L4" s="195" t="s">
        <v>15</v>
      </c>
      <c r="M4" s="195" t="s">
        <v>5</v>
      </c>
      <c r="N4" s="195" t="s">
        <v>364</v>
      </c>
      <c r="O4" s="195" t="s">
        <v>58</v>
      </c>
      <c r="P4" s="195" t="s">
        <v>83</v>
      </c>
      <c r="Q4" s="195" t="s">
        <v>443</v>
      </c>
      <c r="R4" s="195" t="s">
        <v>444</v>
      </c>
    </row>
    <row r="5" spans="1:18">
      <c r="A5" s="245" t="s">
        <v>396</v>
      </c>
      <c r="B5" s="195">
        <v>13936</v>
      </c>
      <c r="C5" s="195"/>
      <c r="D5" s="195"/>
      <c r="E5" s="195"/>
      <c r="F5" s="195"/>
      <c r="G5" s="195"/>
      <c r="H5" s="195">
        <v>2906579</v>
      </c>
      <c r="I5" s="195"/>
      <c r="J5" s="195"/>
      <c r="K5" s="195"/>
      <c r="L5" s="195"/>
      <c r="M5" s="195"/>
      <c r="N5" s="195"/>
      <c r="O5" s="195"/>
      <c r="P5" s="195"/>
      <c r="Q5" s="195"/>
      <c r="R5" s="195">
        <v>2920515</v>
      </c>
    </row>
    <row r="6" spans="1:18">
      <c r="A6" s="246" t="s">
        <v>12</v>
      </c>
      <c r="B6" s="195"/>
      <c r="C6" s="195"/>
      <c r="D6" s="195"/>
      <c r="E6" s="195"/>
      <c r="F6" s="195"/>
      <c r="G6" s="195"/>
      <c r="H6" s="195">
        <v>163840</v>
      </c>
      <c r="I6" s="195"/>
      <c r="J6" s="195"/>
      <c r="K6" s="195"/>
      <c r="L6" s="195"/>
      <c r="M6" s="195"/>
      <c r="N6" s="195"/>
      <c r="O6" s="195"/>
      <c r="P6" s="195"/>
      <c r="Q6" s="195"/>
      <c r="R6" s="195">
        <v>163840</v>
      </c>
    </row>
    <row r="7" spans="1:18">
      <c r="A7" s="246" t="s">
        <v>10</v>
      </c>
      <c r="B7" s="195"/>
      <c r="C7" s="195"/>
      <c r="D7" s="195"/>
      <c r="E7" s="195"/>
      <c r="F7" s="195"/>
      <c r="G7" s="195"/>
      <c r="H7" s="195">
        <v>617200</v>
      </c>
      <c r="I7" s="195"/>
      <c r="J7" s="195"/>
      <c r="K7" s="195"/>
      <c r="L7" s="195"/>
      <c r="M7" s="195"/>
      <c r="N7" s="195"/>
      <c r="O7" s="195"/>
      <c r="P7" s="195"/>
      <c r="Q7" s="195"/>
      <c r="R7" s="195">
        <v>617200</v>
      </c>
    </row>
    <row r="8" spans="1:18">
      <c r="A8" s="246" t="s">
        <v>6</v>
      </c>
      <c r="B8" s="195"/>
      <c r="C8" s="195"/>
      <c r="D8" s="195"/>
      <c r="E8" s="195"/>
      <c r="F8" s="195"/>
      <c r="G8" s="195"/>
      <c r="H8" s="195">
        <v>1985539</v>
      </c>
      <c r="I8" s="195"/>
      <c r="J8" s="195"/>
      <c r="K8" s="195"/>
      <c r="L8" s="195"/>
      <c r="M8" s="195"/>
      <c r="N8" s="195"/>
      <c r="O8" s="195"/>
      <c r="P8" s="195"/>
      <c r="Q8" s="195"/>
      <c r="R8" s="195">
        <v>1985539</v>
      </c>
    </row>
    <row r="9" spans="1:18">
      <c r="A9" s="246" t="s">
        <v>343</v>
      </c>
      <c r="B9" s="195"/>
      <c r="C9" s="195"/>
      <c r="D9" s="195"/>
      <c r="E9" s="195"/>
      <c r="F9" s="195"/>
      <c r="G9" s="195"/>
      <c r="H9" s="195">
        <v>140000</v>
      </c>
      <c r="I9" s="195"/>
      <c r="J9" s="195"/>
      <c r="K9" s="195"/>
      <c r="L9" s="195"/>
      <c r="M9" s="195"/>
      <c r="N9" s="195"/>
      <c r="O9" s="195"/>
      <c r="P9" s="195"/>
      <c r="Q9" s="195"/>
      <c r="R9" s="195">
        <v>140000</v>
      </c>
    </row>
    <row r="10" spans="1:18">
      <c r="A10" s="246" t="s">
        <v>9</v>
      </c>
      <c r="B10" s="195">
        <v>13936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>
        <v>13936</v>
      </c>
    </row>
    <row r="11" spans="1:18">
      <c r="A11" s="245" t="s">
        <v>397</v>
      </c>
      <c r="B11" s="195">
        <v>32675</v>
      </c>
      <c r="C11" s="195"/>
      <c r="D11" s="195">
        <v>120000</v>
      </c>
      <c r="E11" s="195"/>
      <c r="F11" s="195">
        <v>667000</v>
      </c>
      <c r="G11" s="195">
        <v>163500</v>
      </c>
      <c r="H11" s="195"/>
      <c r="I11" s="195">
        <v>525000</v>
      </c>
      <c r="J11" s="195">
        <v>280275</v>
      </c>
      <c r="K11" s="195"/>
      <c r="L11" s="195"/>
      <c r="M11" s="195">
        <v>131000</v>
      </c>
      <c r="N11" s="195"/>
      <c r="O11" s="195">
        <v>480000</v>
      </c>
      <c r="P11" s="195"/>
      <c r="Q11" s="195"/>
      <c r="R11" s="195">
        <v>2399450</v>
      </c>
    </row>
    <row r="12" spans="1:18">
      <c r="A12" s="246" t="s">
        <v>10</v>
      </c>
      <c r="B12" s="195"/>
      <c r="C12" s="195"/>
      <c r="D12" s="195">
        <v>120000</v>
      </c>
      <c r="E12" s="195"/>
      <c r="F12" s="195">
        <v>667000</v>
      </c>
      <c r="G12" s="195"/>
      <c r="H12" s="195"/>
      <c r="I12" s="195"/>
      <c r="J12" s="195"/>
      <c r="K12" s="195"/>
      <c r="L12" s="195"/>
      <c r="M12" s="195">
        <v>131000</v>
      </c>
      <c r="N12" s="195"/>
      <c r="O12" s="195">
        <v>480000</v>
      </c>
      <c r="P12" s="195"/>
      <c r="Q12" s="195"/>
      <c r="R12" s="195">
        <v>1398000</v>
      </c>
    </row>
    <row r="13" spans="1:18">
      <c r="A13" s="246" t="s">
        <v>9</v>
      </c>
      <c r="B13" s="195">
        <v>32675</v>
      </c>
      <c r="C13" s="195"/>
      <c r="D13" s="195"/>
      <c r="E13" s="195"/>
      <c r="F13" s="195"/>
      <c r="G13" s="195">
        <v>163500</v>
      </c>
      <c r="H13" s="195"/>
      <c r="I13" s="195">
        <v>525000</v>
      </c>
      <c r="J13" s="195">
        <v>280275</v>
      </c>
      <c r="K13" s="195"/>
      <c r="L13" s="195"/>
      <c r="M13" s="195"/>
      <c r="N13" s="195"/>
      <c r="O13" s="195"/>
      <c r="P13" s="195"/>
      <c r="Q13" s="195"/>
      <c r="R13" s="195">
        <v>1001450</v>
      </c>
    </row>
    <row r="14" spans="1:18">
      <c r="A14" s="246" t="s">
        <v>443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spans="1:18">
      <c r="A15" s="245" t="s">
        <v>395</v>
      </c>
      <c r="B15" s="195">
        <v>61997</v>
      </c>
      <c r="C15" s="195"/>
      <c r="D15" s="195"/>
      <c r="E15" s="195"/>
      <c r="F15" s="195"/>
      <c r="G15" s="195"/>
      <c r="H15" s="195">
        <v>1590060</v>
      </c>
      <c r="I15" s="195"/>
      <c r="J15" s="195">
        <v>2000000</v>
      </c>
      <c r="K15" s="195">
        <v>927500</v>
      </c>
      <c r="L15" s="195"/>
      <c r="M15" s="195"/>
      <c r="N15" s="195"/>
      <c r="O15" s="195"/>
      <c r="P15" s="195"/>
      <c r="Q15" s="195"/>
      <c r="R15" s="195">
        <v>4579557</v>
      </c>
    </row>
    <row r="16" spans="1:18">
      <c r="A16" s="246" t="s">
        <v>12</v>
      </c>
      <c r="B16" s="195"/>
      <c r="C16" s="195"/>
      <c r="D16" s="195"/>
      <c r="E16" s="195"/>
      <c r="F16" s="195"/>
      <c r="G16" s="195"/>
      <c r="H16" s="195">
        <v>700000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>
        <v>700000</v>
      </c>
    </row>
    <row r="17" spans="1:18">
      <c r="A17" s="246" t="s">
        <v>10</v>
      </c>
      <c r="B17" s="195"/>
      <c r="C17" s="195"/>
      <c r="D17" s="195"/>
      <c r="E17" s="195"/>
      <c r="F17" s="195"/>
      <c r="G17" s="195"/>
      <c r="H17" s="195">
        <v>890060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>
        <v>890060</v>
      </c>
    </row>
    <row r="18" spans="1:18">
      <c r="A18" s="246" t="s">
        <v>9</v>
      </c>
      <c r="B18" s="195">
        <v>61997</v>
      </c>
      <c r="C18" s="195"/>
      <c r="D18" s="195"/>
      <c r="E18" s="195"/>
      <c r="F18" s="195"/>
      <c r="G18" s="195"/>
      <c r="H18" s="195"/>
      <c r="I18" s="195"/>
      <c r="J18" s="195">
        <v>2000000</v>
      </c>
      <c r="K18" s="195">
        <v>927500</v>
      </c>
      <c r="L18" s="195"/>
      <c r="M18" s="195"/>
      <c r="N18" s="195"/>
      <c r="O18" s="195"/>
      <c r="P18" s="195"/>
      <c r="Q18" s="195"/>
      <c r="R18" s="195">
        <v>2989497</v>
      </c>
    </row>
    <row r="19" spans="1:18">
      <c r="A19" s="245" t="s">
        <v>151</v>
      </c>
      <c r="B19" s="195"/>
      <c r="C19" s="195">
        <v>990000</v>
      </c>
      <c r="D19" s="195"/>
      <c r="E19" s="195">
        <v>28000</v>
      </c>
      <c r="F19" s="195"/>
      <c r="G19" s="195"/>
      <c r="H19" s="195">
        <v>68800</v>
      </c>
      <c r="I19" s="195"/>
      <c r="J19" s="195"/>
      <c r="K19" s="195">
        <v>29000</v>
      </c>
      <c r="L19" s="195">
        <v>39750</v>
      </c>
      <c r="M19" s="195">
        <v>920500</v>
      </c>
      <c r="N19" s="195">
        <v>2500</v>
      </c>
      <c r="O19" s="195">
        <v>1615000</v>
      </c>
      <c r="P19" s="195">
        <v>171000</v>
      </c>
      <c r="Q19" s="195"/>
      <c r="R19" s="195">
        <v>3864550</v>
      </c>
    </row>
    <row r="20" spans="1:18">
      <c r="A20" s="246" t="s">
        <v>12</v>
      </c>
      <c r="B20" s="195"/>
      <c r="C20" s="195">
        <v>95000</v>
      </c>
      <c r="D20" s="195"/>
      <c r="E20" s="195"/>
      <c r="F20" s="195"/>
      <c r="G20" s="195"/>
      <c r="H20" s="195">
        <v>17000</v>
      </c>
      <c r="I20" s="195"/>
      <c r="J20" s="195"/>
      <c r="K20" s="195"/>
      <c r="L20" s="195"/>
      <c r="M20" s="195">
        <v>677500</v>
      </c>
      <c r="N20" s="195"/>
      <c r="O20" s="195">
        <v>1615000</v>
      </c>
      <c r="P20" s="195">
        <v>171000</v>
      </c>
      <c r="Q20" s="195"/>
      <c r="R20" s="195">
        <v>2575500</v>
      </c>
    </row>
    <row r="21" spans="1:18">
      <c r="A21" s="246" t="s">
        <v>10</v>
      </c>
      <c r="B21" s="195"/>
      <c r="C21" s="195">
        <v>135000</v>
      </c>
      <c r="D21" s="195"/>
      <c r="E21" s="195">
        <v>28000</v>
      </c>
      <c r="F21" s="195"/>
      <c r="G21" s="195"/>
      <c r="H21" s="195"/>
      <c r="I21" s="195"/>
      <c r="J21" s="195"/>
      <c r="K21" s="195"/>
      <c r="L21" s="195"/>
      <c r="M21" s="195">
        <v>152100</v>
      </c>
      <c r="N21" s="195">
        <v>500</v>
      </c>
      <c r="O21" s="195"/>
      <c r="P21" s="195"/>
      <c r="Q21" s="195"/>
      <c r="R21" s="195">
        <v>315600</v>
      </c>
    </row>
    <row r="22" spans="1:18">
      <c r="A22" s="246" t="s">
        <v>6</v>
      </c>
      <c r="B22" s="195"/>
      <c r="C22" s="195">
        <v>10000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>
        <v>61900</v>
      </c>
      <c r="N22" s="195"/>
      <c r="O22" s="195"/>
      <c r="P22" s="195"/>
      <c r="Q22" s="195"/>
      <c r="R22" s="195">
        <v>71900</v>
      </c>
    </row>
    <row r="23" spans="1:18">
      <c r="A23" s="246" t="s">
        <v>343</v>
      </c>
      <c r="B23" s="195"/>
      <c r="C23" s="195">
        <v>540000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>
        <v>29000</v>
      </c>
      <c r="N23" s="195"/>
      <c r="O23" s="195"/>
      <c r="P23" s="195"/>
      <c r="Q23" s="195"/>
      <c r="R23" s="195">
        <v>569000</v>
      </c>
    </row>
    <row r="24" spans="1:18">
      <c r="A24" s="246" t="s">
        <v>9</v>
      </c>
      <c r="B24" s="195"/>
      <c r="C24" s="195"/>
      <c r="D24" s="195"/>
      <c r="E24" s="195"/>
      <c r="F24" s="195"/>
      <c r="G24" s="195"/>
      <c r="H24" s="195">
        <v>50000</v>
      </c>
      <c r="I24" s="195"/>
      <c r="J24" s="195"/>
      <c r="K24" s="195">
        <v>29000</v>
      </c>
      <c r="L24" s="195">
        <v>39750</v>
      </c>
      <c r="M24" s="195"/>
      <c r="N24" s="195">
        <v>2000</v>
      </c>
      <c r="O24" s="195"/>
      <c r="P24" s="195"/>
      <c r="Q24" s="195"/>
      <c r="R24" s="195">
        <v>120750</v>
      </c>
    </row>
    <row r="25" spans="1:18">
      <c r="A25" s="246" t="s">
        <v>319</v>
      </c>
      <c r="B25" s="195"/>
      <c r="C25" s="195">
        <v>210000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>
        <v>210000</v>
      </c>
    </row>
    <row r="26" spans="1:18">
      <c r="A26" s="246" t="s">
        <v>212</v>
      </c>
      <c r="B26" s="195"/>
      <c r="C26" s="195"/>
      <c r="D26" s="195"/>
      <c r="E26" s="195"/>
      <c r="F26" s="195"/>
      <c r="G26" s="195"/>
      <c r="H26" s="195">
        <v>1800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>
        <v>1800</v>
      </c>
    </row>
    <row r="27" spans="1:18">
      <c r="A27" s="245" t="s">
        <v>444</v>
      </c>
      <c r="B27" s="195">
        <v>108608</v>
      </c>
      <c r="C27" s="195">
        <v>990000</v>
      </c>
      <c r="D27" s="195">
        <v>120000</v>
      </c>
      <c r="E27" s="195">
        <v>28000</v>
      </c>
      <c r="F27" s="195">
        <v>667000</v>
      </c>
      <c r="G27" s="195">
        <v>163500</v>
      </c>
      <c r="H27" s="195">
        <v>4565439</v>
      </c>
      <c r="I27" s="195">
        <v>525000</v>
      </c>
      <c r="J27" s="195">
        <v>2280275</v>
      </c>
      <c r="K27" s="195">
        <v>956500</v>
      </c>
      <c r="L27" s="195">
        <v>39750</v>
      </c>
      <c r="M27" s="195">
        <v>1051500</v>
      </c>
      <c r="N27" s="195">
        <v>2500</v>
      </c>
      <c r="O27" s="195">
        <v>2095000</v>
      </c>
      <c r="P27" s="195">
        <v>171000</v>
      </c>
      <c r="Q27" s="195"/>
      <c r="R27" s="195">
        <v>13764072</v>
      </c>
    </row>
    <row r="28" spans="1: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"/>
  <sheetViews>
    <sheetView workbookViewId="0">
      <selection activeCell="D14" sqref="D14"/>
    </sheetView>
  </sheetViews>
  <sheetFormatPr baseColWidth="10" defaultRowHeight="12.75"/>
  <cols>
    <col min="1" max="1" width="20" style="214" bestFit="1" customWidth="1"/>
    <col min="2" max="2" width="18.140625" style="214" bestFit="1" customWidth="1"/>
    <col min="3" max="3" width="15.5703125" style="214" bestFit="1" customWidth="1"/>
    <col min="4" max="16384" width="11.42578125" style="214"/>
  </cols>
  <sheetData>
    <row r="3" spans="1:3">
      <c r="A3" s="195"/>
      <c r="B3" s="244" t="s">
        <v>445</v>
      </c>
      <c r="C3" s="195"/>
    </row>
    <row r="4" spans="1:3">
      <c r="A4" s="244" t="s">
        <v>442</v>
      </c>
      <c r="B4" s="195" t="s">
        <v>446</v>
      </c>
      <c r="C4" s="195" t="s">
        <v>447</v>
      </c>
    </row>
    <row r="5" spans="1:3">
      <c r="A5" s="245" t="s">
        <v>50</v>
      </c>
      <c r="B5" s="195"/>
      <c r="C5" s="195">
        <v>115000</v>
      </c>
    </row>
    <row r="6" spans="1:3">
      <c r="A6" s="245" t="s">
        <v>49</v>
      </c>
      <c r="B6" s="195"/>
      <c r="C6" s="195">
        <v>133700</v>
      </c>
    </row>
    <row r="7" spans="1:3">
      <c r="A7" s="245" t="s">
        <v>52</v>
      </c>
      <c r="B7" s="195"/>
      <c r="C7" s="195">
        <v>251300</v>
      </c>
    </row>
    <row r="8" spans="1:3">
      <c r="A8" s="245" t="s">
        <v>16</v>
      </c>
      <c r="B8" s="195">
        <v>11560280</v>
      </c>
      <c r="C8" s="195">
        <v>8862747</v>
      </c>
    </row>
    <row r="9" spans="1:3">
      <c r="A9" s="245" t="s">
        <v>79</v>
      </c>
      <c r="B9" s="195"/>
      <c r="C9" s="195">
        <v>180765</v>
      </c>
    </row>
    <row r="10" spans="1:3">
      <c r="A10" s="245" t="s">
        <v>75</v>
      </c>
      <c r="B10" s="195"/>
      <c r="C10" s="195">
        <v>570500</v>
      </c>
    </row>
    <row r="11" spans="1:3">
      <c r="A11" s="245" t="s">
        <v>163</v>
      </c>
      <c r="B11" s="195"/>
      <c r="C11" s="195">
        <v>164350</v>
      </c>
    </row>
    <row r="12" spans="1:3">
      <c r="A12" s="245" t="s">
        <v>46</v>
      </c>
      <c r="B12" s="195"/>
      <c r="C12" s="195">
        <v>141800</v>
      </c>
    </row>
    <row r="13" spans="1:3">
      <c r="A13" s="245" t="s">
        <v>13</v>
      </c>
      <c r="B13" s="195"/>
      <c r="C13" s="195">
        <v>33900</v>
      </c>
    </row>
    <row r="14" spans="1:3">
      <c r="A14" s="245" t="s">
        <v>40</v>
      </c>
      <c r="B14" s="195"/>
      <c r="C14" s="195">
        <v>739000</v>
      </c>
    </row>
    <row r="15" spans="1:3">
      <c r="A15" s="245" t="s">
        <v>90</v>
      </c>
      <c r="B15" s="195"/>
      <c r="C15" s="195">
        <v>398000</v>
      </c>
    </row>
    <row r="16" spans="1:3">
      <c r="A16" s="245" t="s">
        <v>39</v>
      </c>
      <c r="B16" s="195"/>
      <c r="C16" s="195">
        <v>335600</v>
      </c>
    </row>
    <row r="17" spans="1:3">
      <c r="A17" s="245" t="s">
        <v>47</v>
      </c>
      <c r="B17" s="195"/>
      <c r="C17" s="195">
        <v>125800</v>
      </c>
    </row>
    <row r="18" spans="1:3">
      <c r="A18" s="245" t="s">
        <v>76</v>
      </c>
      <c r="B18" s="195"/>
      <c r="C18" s="195">
        <v>552700</v>
      </c>
    </row>
    <row r="19" spans="1:3">
      <c r="A19" s="245" t="s">
        <v>4</v>
      </c>
      <c r="B19" s="195"/>
      <c r="C19" s="195">
        <v>18000</v>
      </c>
    </row>
    <row r="20" spans="1:3">
      <c r="A20" s="245" t="s">
        <v>380</v>
      </c>
      <c r="B20" s="195"/>
      <c r="C20" s="195">
        <v>11000</v>
      </c>
    </row>
    <row r="21" spans="1:3">
      <c r="A21" s="245" t="s">
        <v>51</v>
      </c>
      <c r="B21" s="195"/>
      <c r="C21" s="195">
        <v>1129910</v>
      </c>
    </row>
    <row r="22" spans="1:3">
      <c r="A22" s="245" t="s">
        <v>444</v>
      </c>
      <c r="B22" s="195">
        <v>11560280</v>
      </c>
      <c r="C22" s="195">
        <v>13764072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L18" sqref="L18"/>
    </sheetView>
  </sheetViews>
  <sheetFormatPr baseColWidth="10" defaultRowHeight="15"/>
  <sheetData>
    <row r="1" spans="1:3" s="8" customFormat="1">
      <c r="A1" s="7" t="s">
        <v>30</v>
      </c>
    </row>
    <row r="2" spans="1:3" s="8" customFormat="1">
      <c r="A2" s="7"/>
    </row>
    <row r="3" spans="1:3" s="8" customFormat="1">
      <c r="A3" t="s">
        <v>53</v>
      </c>
      <c r="B3" s="9" t="s">
        <v>54</v>
      </c>
    </row>
    <row r="4" spans="1:3" s="8" customFormat="1">
      <c r="A4" s="8" t="s">
        <v>7</v>
      </c>
    </row>
    <row r="5" spans="1:3" s="8" customFormat="1">
      <c r="A5" t="s">
        <v>5</v>
      </c>
      <c r="B5" s="9" t="s">
        <v>55</v>
      </c>
    </row>
    <row r="6" spans="1:3" s="8" customFormat="1">
      <c r="A6" t="s">
        <v>56</v>
      </c>
      <c r="B6" s="9" t="s">
        <v>57</v>
      </c>
    </row>
    <row r="7" spans="1:3" s="8" customFormat="1">
      <c r="A7" t="s">
        <v>58</v>
      </c>
      <c r="B7" s="9" t="s">
        <v>59</v>
      </c>
    </row>
    <row r="8" spans="1:3" s="8" customFormat="1">
      <c r="A8" t="s">
        <v>42</v>
      </c>
      <c r="B8" s="9" t="s">
        <v>60</v>
      </c>
    </row>
    <row r="9" spans="1:3" s="8" customFormat="1">
      <c r="A9" t="s">
        <v>17</v>
      </c>
      <c r="B9" s="9"/>
    </row>
    <row r="10" spans="1:3" s="8" customFormat="1">
      <c r="A10" t="s">
        <v>61</v>
      </c>
      <c r="B10" s="9"/>
    </row>
    <row r="11" spans="1:3" s="8" customFormat="1">
      <c r="A11" s="10" t="s">
        <v>21</v>
      </c>
      <c r="B11" s="9"/>
    </row>
    <row r="12" spans="1:3" s="8" customFormat="1">
      <c r="A12" t="s">
        <v>15</v>
      </c>
      <c r="B12" s="9"/>
    </row>
    <row r="13" spans="1:3" s="8" customFormat="1">
      <c r="A13" t="s">
        <v>43</v>
      </c>
      <c r="B13" s="9"/>
    </row>
    <row r="14" spans="1:3" s="8" customFormat="1">
      <c r="A14" t="s">
        <v>25</v>
      </c>
      <c r="B14" s="9"/>
    </row>
    <row r="15" spans="1:3" s="8" customFormat="1">
      <c r="A15" t="s">
        <v>20</v>
      </c>
      <c r="B15" s="9"/>
    </row>
    <row r="16" spans="1:3" s="8" customFormat="1">
      <c r="A16" t="s">
        <v>62</v>
      </c>
      <c r="B16" s="9" t="s">
        <v>63</v>
      </c>
      <c r="C16" s="11"/>
    </row>
    <row r="17" spans="1:5" s="8" customFormat="1">
      <c r="A17" t="s">
        <v>23</v>
      </c>
      <c r="B17" s="9"/>
    </row>
    <row r="18" spans="1:5" s="8" customFormat="1">
      <c r="A18" t="s">
        <v>19</v>
      </c>
      <c r="B18" s="9"/>
    </row>
    <row r="19" spans="1:5" s="8" customFormat="1">
      <c r="A19" t="s">
        <v>64</v>
      </c>
      <c r="B19" s="9"/>
    </row>
    <row r="20" spans="1:5" s="8" customFormat="1">
      <c r="A20" t="s">
        <v>26</v>
      </c>
      <c r="B20" s="9" t="s">
        <v>65</v>
      </c>
    </row>
    <row r="21" spans="1:5" s="8" customFormat="1">
      <c r="A21" t="s">
        <v>48</v>
      </c>
      <c r="B21" s="9"/>
    </row>
    <row r="22" spans="1:5" s="8" customFormat="1">
      <c r="A22" t="s">
        <v>41</v>
      </c>
      <c r="B22" s="9" t="s">
        <v>66</v>
      </c>
    </row>
    <row r="23" spans="1:5" s="8" customFormat="1">
      <c r="A23" t="s">
        <v>11</v>
      </c>
    </row>
    <row r="24" spans="1:5" s="8" customFormat="1">
      <c r="A24" t="s">
        <v>67</v>
      </c>
    </row>
    <row r="25" spans="1:5" s="8" customFormat="1"/>
    <row r="26" spans="1:5">
      <c r="B26" s="4"/>
      <c r="C26" s="1"/>
      <c r="D26" s="2"/>
      <c r="E26" s="3"/>
    </row>
    <row r="27" spans="1:5">
      <c r="B27" s="4"/>
      <c r="C27" s="2"/>
      <c r="D27" s="2"/>
      <c r="E27" s="6"/>
    </row>
    <row r="28" spans="1:5">
      <c r="B28" s="4"/>
      <c r="C28" s="2"/>
      <c r="D28" s="2"/>
      <c r="E28" s="6"/>
    </row>
    <row r="29" spans="1:5">
      <c r="B29" s="4"/>
      <c r="C29" s="2"/>
      <c r="D29" s="2"/>
      <c r="E29" s="6"/>
    </row>
    <row r="30" spans="1:5">
      <c r="B30" s="4"/>
      <c r="C30" s="1"/>
      <c r="D30" s="2"/>
      <c r="E30" s="3"/>
    </row>
    <row r="31" spans="1:5">
      <c r="B31" s="4"/>
      <c r="C31" s="1"/>
      <c r="D31" s="2"/>
      <c r="E31" s="3"/>
    </row>
    <row r="32" spans="1:5">
      <c r="B32" s="4"/>
      <c r="C32" s="1"/>
      <c r="D32" s="2"/>
      <c r="E32" s="3"/>
    </row>
    <row r="33" spans="2:5">
      <c r="B33" s="4"/>
      <c r="C33" s="1"/>
      <c r="D33" s="2"/>
      <c r="E33" s="3"/>
    </row>
    <row r="34" spans="2:5">
      <c r="B34" s="4"/>
      <c r="C34" s="2"/>
      <c r="D34" s="2"/>
      <c r="E34" s="6"/>
    </row>
    <row r="35" spans="2:5">
      <c r="B35" s="4"/>
      <c r="C35" s="2"/>
      <c r="D35" s="2"/>
      <c r="E35" s="6"/>
    </row>
    <row r="36" spans="2:5">
      <c r="B36" s="4"/>
      <c r="C36" s="2"/>
      <c r="D36" s="2"/>
      <c r="E36" s="6"/>
    </row>
    <row r="37" spans="2:5">
      <c r="B37" s="4"/>
      <c r="C37" s="1"/>
      <c r="D37" s="2"/>
      <c r="E37" s="3"/>
    </row>
    <row r="38" spans="2:5">
      <c r="B38" s="5"/>
      <c r="C38" s="1"/>
      <c r="D38" s="2"/>
      <c r="E38" s="3"/>
    </row>
    <row r="39" spans="2:5">
      <c r="B39" s="5"/>
      <c r="C39" s="1"/>
      <c r="D39" s="2"/>
      <c r="E39" s="3"/>
    </row>
    <row r="40" spans="2:5">
      <c r="B40" s="5"/>
      <c r="C40" s="1"/>
      <c r="D40" s="2"/>
      <c r="E4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I498"/>
  <sheetViews>
    <sheetView topLeftCell="A7" workbookViewId="0">
      <selection activeCell="K14" sqref="K14"/>
    </sheetView>
  </sheetViews>
  <sheetFormatPr baseColWidth="10" defaultRowHeight="12.75"/>
  <cols>
    <col min="1" max="2" width="11.42578125" style="172"/>
    <col min="3" max="3" width="7.140625" style="172" customWidth="1"/>
    <col min="4" max="4" width="12.42578125" style="172" customWidth="1"/>
    <col min="5" max="5" width="37.140625" style="172" customWidth="1"/>
    <col min="6" max="6" width="6.28515625" style="172" customWidth="1"/>
    <col min="7" max="7" width="12.28515625" style="172" customWidth="1"/>
    <col min="8" max="8" width="11.42578125" style="172"/>
    <col min="9" max="9" width="11.140625" style="172" customWidth="1"/>
    <col min="10" max="16384" width="11.42578125" style="172"/>
  </cols>
  <sheetData>
    <row r="3" spans="2:9">
      <c r="B3" s="173"/>
      <c r="C3" s="174" t="s">
        <v>457</v>
      </c>
      <c r="D3" s="174"/>
      <c r="E3" s="16"/>
      <c r="F3" s="16"/>
      <c r="G3" s="175"/>
      <c r="H3" s="176"/>
      <c r="I3" s="16"/>
    </row>
    <row r="4" spans="2:9">
      <c r="B4" s="173"/>
      <c r="C4" s="174" t="s">
        <v>492</v>
      </c>
      <c r="D4" s="174"/>
      <c r="E4" s="16"/>
      <c r="F4" s="16"/>
      <c r="G4" s="175"/>
      <c r="H4" s="176"/>
      <c r="I4" s="16"/>
    </row>
    <row r="5" spans="2:9">
      <c r="B5" s="173"/>
      <c r="C5" s="174" t="s">
        <v>459</v>
      </c>
      <c r="D5" s="174"/>
      <c r="E5" s="16"/>
      <c r="F5" s="16"/>
      <c r="G5" s="175"/>
      <c r="H5" s="176"/>
      <c r="I5" s="16"/>
    </row>
    <row r="6" spans="2:9">
      <c r="B6" s="173"/>
      <c r="C6" s="16"/>
      <c r="D6" s="177"/>
      <c r="E6" s="204"/>
      <c r="F6" s="204"/>
      <c r="G6" s="16"/>
      <c r="H6" s="181"/>
      <c r="I6" s="179"/>
    </row>
    <row r="7" spans="2:9">
      <c r="B7" s="173"/>
      <c r="C7" s="16"/>
      <c r="D7" s="177"/>
      <c r="E7" s="180" t="s">
        <v>460</v>
      </c>
      <c r="F7" s="180"/>
      <c r="G7" s="16"/>
      <c r="H7" s="181"/>
      <c r="I7" s="179"/>
    </row>
    <row r="8" spans="2:9">
      <c r="B8" s="40"/>
      <c r="C8" s="40"/>
      <c r="D8" s="40"/>
      <c r="E8" s="40"/>
      <c r="F8" s="40"/>
      <c r="G8" s="40"/>
      <c r="H8" s="205"/>
      <c r="I8" s="40"/>
    </row>
    <row r="9" spans="2:9" ht="38.25">
      <c r="B9" s="182" t="s">
        <v>0</v>
      </c>
      <c r="C9" s="183" t="s">
        <v>461</v>
      </c>
      <c r="D9" s="184" t="s">
        <v>493</v>
      </c>
      <c r="E9" s="185" t="s">
        <v>463</v>
      </c>
      <c r="F9" s="186" t="s">
        <v>464</v>
      </c>
      <c r="G9" s="185" t="s">
        <v>465</v>
      </c>
      <c r="H9" s="187" t="s">
        <v>466</v>
      </c>
      <c r="I9" s="188" t="s">
        <v>467</v>
      </c>
    </row>
    <row r="10" spans="2:9">
      <c r="B10" s="189">
        <v>43800</v>
      </c>
      <c r="C10" s="190"/>
      <c r="D10" s="191"/>
      <c r="E10" s="190" t="s">
        <v>494</v>
      </c>
      <c r="F10" s="190"/>
      <c r="G10" s="194">
        <v>18451218</v>
      </c>
      <c r="H10" s="193"/>
      <c r="I10" s="194">
        <f>+G10</f>
        <v>18451218</v>
      </c>
    </row>
    <row r="11" spans="2:9" s="203" customFormat="1">
      <c r="B11" s="145">
        <v>43801</v>
      </c>
      <c r="C11" s="155" t="s">
        <v>495</v>
      </c>
      <c r="D11" s="154">
        <v>3635163</v>
      </c>
      <c r="E11" s="155" t="s">
        <v>496</v>
      </c>
      <c r="F11" s="156"/>
      <c r="G11" s="155"/>
      <c r="H11" s="157">
        <v>1000000</v>
      </c>
      <c r="I11" s="158">
        <f>+I10+G11-H11</f>
        <v>17451218</v>
      </c>
    </row>
    <row r="12" spans="2:9" s="203" customFormat="1">
      <c r="B12" s="152">
        <v>43801</v>
      </c>
      <c r="C12" s="155" t="s">
        <v>495</v>
      </c>
      <c r="D12" s="154">
        <v>3635163</v>
      </c>
      <c r="E12" s="155" t="s">
        <v>145</v>
      </c>
      <c r="F12" s="156"/>
      <c r="G12" s="155"/>
      <c r="H12" s="157">
        <v>3484</v>
      </c>
      <c r="I12" s="158">
        <f t="shared" ref="I12:I26" si="0">+I11+G12-H12</f>
        <v>17447734</v>
      </c>
    </row>
    <row r="13" spans="2:9" s="203" customFormat="1">
      <c r="B13" s="152">
        <v>43801</v>
      </c>
      <c r="C13" s="155" t="s">
        <v>495</v>
      </c>
      <c r="D13" s="159" t="s">
        <v>471</v>
      </c>
      <c r="E13" s="160" t="s">
        <v>92</v>
      </c>
      <c r="F13" s="156"/>
      <c r="G13" s="153"/>
      <c r="H13" s="3">
        <v>2152</v>
      </c>
      <c r="I13" s="158">
        <f t="shared" si="0"/>
        <v>17445582</v>
      </c>
    </row>
    <row r="14" spans="2:9" s="203" customFormat="1">
      <c r="B14" s="152">
        <v>43801</v>
      </c>
      <c r="C14" s="155" t="s">
        <v>495</v>
      </c>
      <c r="D14" s="159" t="s">
        <v>471</v>
      </c>
      <c r="E14" s="160" t="s">
        <v>92</v>
      </c>
      <c r="F14" s="156"/>
      <c r="G14" s="153"/>
      <c r="H14" s="3">
        <v>5101</v>
      </c>
      <c r="I14" s="158">
        <f t="shared" si="0"/>
        <v>17440481</v>
      </c>
    </row>
    <row r="15" spans="2:9">
      <c r="B15" s="152">
        <v>43801</v>
      </c>
      <c r="C15" s="155" t="s">
        <v>495</v>
      </c>
      <c r="D15" s="154">
        <v>3635164</v>
      </c>
      <c r="E15" s="160" t="s">
        <v>497</v>
      </c>
      <c r="F15" s="156"/>
      <c r="G15" s="153"/>
      <c r="H15" s="157">
        <v>240000</v>
      </c>
      <c r="I15" s="158">
        <f t="shared" si="0"/>
        <v>17200481</v>
      </c>
    </row>
    <row r="16" spans="2:9">
      <c r="B16" s="152">
        <v>43802</v>
      </c>
      <c r="C16" s="155" t="s">
        <v>495</v>
      </c>
      <c r="D16" s="159" t="s">
        <v>471</v>
      </c>
      <c r="E16" s="155" t="s">
        <v>146</v>
      </c>
      <c r="F16" s="156"/>
      <c r="G16" s="153"/>
      <c r="H16" s="157">
        <v>3484</v>
      </c>
      <c r="I16" s="158">
        <f t="shared" si="0"/>
        <v>17196997</v>
      </c>
    </row>
    <row r="17" spans="2:9">
      <c r="B17" s="152">
        <v>43810</v>
      </c>
      <c r="C17" s="155" t="s">
        <v>495</v>
      </c>
      <c r="D17" s="154">
        <v>3635166</v>
      </c>
      <c r="E17" s="160" t="s">
        <v>498</v>
      </c>
      <c r="F17" s="156"/>
      <c r="G17" s="153"/>
      <c r="H17" s="157">
        <v>290000</v>
      </c>
      <c r="I17" s="158">
        <f t="shared" si="0"/>
        <v>16906997</v>
      </c>
    </row>
    <row r="18" spans="2:9">
      <c r="B18" s="152">
        <v>43811</v>
      </c>
      <c r="C18" s="155" t="s">
        <v>495</v>
      </c>
      <c r="D18" s="159" t="s">
        <v>471</v>
      </c>
      <c r="E18" s="155" t="s">
        <v>499</v>
      </c>
      <c r="F18" s="166"/>
      <c r="G18" s="153"/>
      <c r="H18" s="157">
        <v>3484</v>
      </c>
      <c r="I18" s="158">
        <f t="shared" si="0"/>
        <v>16903513</v>
      </c>
    </row>
    <row r="19" spans="2:9">
      <c r="B19" s="152">
        <v>43812</v>
      </c>
      <c r="C19" s="155" t="s">
        <v>495</v>
      </c>
      <c r="D19" s="159" t="s">
        <v>471</v>
      </c>
      <c r="E19" s="160" t="s">
        <v>92</v>
      </c>
      <c r="F19" s="156"/>
      <c r="G19" s="153"/>
      <c r="H19" s="3">
        <v>2152</v>
      </c>
      <c r="I19" s="158">
        <f t="shared" si="0"/>
        <v>16901361</v>
      </c>
    </row>
    <row r="20" spans="2:9">
      <c r="B20" s="152">
        <v>43812</v>
      </c>
      <c r="C20" s="155" t="s">
        <v>495</v>
      </c>
      <c r="D20" s="154">
        <v>3635167</v>
      </c>
      <c r="E20" s="155" t="s">
        <v>496</v>
      </c>
      <c r="F20" s="166"/>
      <c r="G20" s="153"/>
      <c r="H20" s="157">
        <v>1000000</v>
      </c>
      <c r="I20" s="158">
        <f t="shared" si="0"/>
        <v>15901361</v>
      </c>
    </row>
    <row r="21" spans="2:9">
      <c r="B21" s="152">
        <v>43812</v>
      </c>
      <c r="C21" s="155" t="s">
        <v>495</v>
      </c>
      <c r="D21" s="154">
        <v>3635167</v>
      </c>
      <c r="E21" s="155" t="s">
        <v>93</v>
      </c>
      <c r="F21" s="166"/>
      <c r="G21" s="153"/>
      <c r="H21" s="157">
        <v>3484</v>
      </c>
      <c r="I21" s="158">
        <f t="shared" si="0"/>
        <v>15897877</v>
      </c>
    </row>
    <row r="22" spans="2:9">
      <c r="B22" s="152">
        <v>43816</v>
      </c>
      <c r="C22" s="155" t="s">
        <v>495</v>
      </c>
      <c r="D22" s="154">
        <v>3635168</v>
      </c>
      <c r="E22" s="155" t="s">
        <v>496</v>
      </c>
      <c r="F22" s="166"/>
      <c r="G22" s="153"/>
      <c r="H22" s="157">
        <v>1000000</v>
      </c>
      <c r="I22" s="158">
        <f t="shared" si="0"/>
        <v>14897877</v>
      </c>
    </row>
    <row r="23" spans="2:9">
      <c r="B23" s="152">
        <v>43816</v>
      </c>
      <c r="C23" s="155" t="s">
        <v>495</v>
      </c>
      <c r="D23" s="154">
        <v>3635168</v>
      </c>
      <c r="E23" s="155" t="s">
        <v>94</v>
      </c>
      <c r="F23" s="166"/>
      <c r="G23" s="153"/>
      <c r="H23" s="157">
        <v>3484</v>
      </c>
      <c r="I23" s="158">
        <f t="shared" si="0"/>
        <v>14894393</v>
      </c>
    </row>
    <row r="24" spans="2:9">
      <c r="B24" s="152">
        <v>43822</v>
      </c>
      <c r="C24" s="155" t="s">
        <v>495</v>
      </c>
      <c r="D24" s="154">
        <v>3635169</v>
      </c>
      <c r="E24" s="155" t="s">
        <v>496</v>
      </c>
      <c r="F24" s="166"/>
      <c r="G24" s="153"/>
      <c r="H24" s="157">
        <v>1000000</v>
      </c>
      <c r="I24" s="158">
        <f t="shared" si="0"/>
        <v>13894393</v>
      </c>
    </row>
    <row r="25" spans="2:9">
      <c r="B25" s="152">
        <v>43822</v>
      </c>
      <c r="C25" s="155" t="s">
        <v>495</v>
      </c>
      <c r="D25" s="159" t="s">
        <v>471</v>
      </c>
      <c r="E25" s="160" t="s">
        <v>95</v>
      </c>
      <c r="F25" s="156"/>
      <c r="G25" s="153"/>
      <c r="H25" s="3">
        <v>6670</v>
      </c>
      <c r="I25" s="158">
        <f t="shared" si="0"/>
        <v>13887723</v>
      </c>
    </row>
    <row r="26" spans="2:9">
      <c r="B26" s="152">
        <v>43823</v>
      </c>
      <c r="C26" s="155" t="s">
        <v>495</v>
      </c>
      <c r="D26" s="154">
        <v>3635169</v>
      </c>
      <c r="E26" s="155" t="s">
        <v>96</v>
      </c>
      <c r="F26" s="166"/>
      <c r="G26" s="153"/>
      <c r="H26" s="157">
        <v>3484</v>
      </c>
      <c r="I26" s="158">
        <f t="shared" si="0"/>
        <v>13884239</v>
      </c>
    </row>
    <row r="27" spans="2:9">
      <c r="B27" s="206"/>
      <c r="C27" s="167"/>
      <c r="D27" s="154"/>
      <c r="E27" s="155"/>
      <c r="F27" s="166"/>
      <c r="G27" s="153"/>
      <c r="H27" s="157"/>
      <c r="I27" s="164">
        <f>+I24+G27-H27</f>
        <v>13894393</v>
      </c>
    </row>
    <row r="28" spans="2:9">
      <c r="B28" s="40"/>
      <c r="C28" s="40"/>
      <c r="D28" s="199" t="s">
        <v>488</v>
      </c>
      <c r="E28" s="199"/>
      <c r="F28" s="199"/>
      <c r="G28" s="207">
        <f>SUM(G10:G27)</f>
        <v>18451218</v>
      </c>
      <c r="H28" s="208"/>
      <c r="I28" s="199"/>
    </row>
    <row r="29" spans="2:9">
      <c r="B29" s="40"/>
      <c r="C29" s="40"/>
      <c r="D29" s="209" t="s">
        <v>489</v>
      </c>
      <c r="E29" s="209"/>
      <c r="F29" s="209"/>
      <c r="G29" s="210"/>
      <c r="H29" s="211">
        <f>SUM(H10:H28)</f>
        <v>4566979</v>
      </c>
      <c r="I29" s="40"/>
    </row>
    <row r="30" spans="2:9">
      <c r="B30" s="40"/>
      <c r="C30" s="40"/>
      <c r="D30" s="201" t="s">
        <v>490</v>
      </c>
      <c r="E30" s="201"/>
      <c r="F30" s="201"/>
      <c r="G30" s="212">
        <f>+G28-H29</f>
        <v>13884239</v>
      </c>
      <c r="H30" s="213"/>
      <c r="I30" s="40"/>
    </row>
    <row r="32" spans="2:9">
      <c r="B32" s="216"/>
      <c r="C32" s="217"/>
    </row>
    <row r="498" spans="7:7">
      <c r="G498" s="172">
        <v>2000</v>
      </c>
    </row>
  </sheetData>
  <mergeCells count="1">
    <mergeCell ref="B32:C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J55"/>
  <sheetViews>
    <sheetView topLeftCell="A34" workbookViewId="0">
      <selection activeCell="I19" sqref="I19"/>
    </sheetView>
  </sheetViews>
  <sheetFormatPr baseColWidth="10" defaultRowHeight="12.75"/>
  <cols>
    <col min="1" max="1" width="8.85546875" style="172" bestFit="1" customWidth="1"/>
    <col min="2" max="2" width="9.140625" style="172" customWidth="1"/>
    <col min="3" max="3" width="11.42578125" style="172"/>
    <col min="4" max="4" width="35" style="172" customWidth="1"/>
    <col min="5" max="5" width="11.42578125" style="172"/>
    <col min="6" max="6" width="16.42578125" style="172" customWidth="1"/>
    <col min="7" max="7" width="18.7109375" style="203" customWidth="1"/>
    <col min="8" max="8" width="16.5703125" style="172" customWidth="1"/>
    <col min="9" max="16384" width="11.42578125" style="172"/>
  </cols>
  <sheetData>
    <row r="3" spans="1:10">
      <c r="A3" s="170" t="s">
        <v>456</v>
      </c>
      <c r="B3" s="40"/>
      <c r="C3" s="40"/>
      <c r="D3" s="40"/>
      <c r="E3" s="40"/>
      <c r="F3" s="40"/>
      <c r="G3" s="171"/>
      <c r="H3" s="40"/>
    </row>
    <row r="4" spans="1:10">
      <c r="A4" s="173"/>
      <c r="B4" s="174" t="s">
        <v>457</v>
      </c>
      <c r="C4" s="174"/>
      <c r="D4" s="16"/>
      <c r="E4" s="16"/>
      <c r="F4" s="175"/>
      <c r="G4" s="176"/>
      <c r="H4" s="16"/>
    </row>
    <row r="5" spans="1:10">
      <c r="A5" s="173"/>
      <c r="B5" s="174" t="s">
        <v>458</v>
      </c>
      <c r="C5" s="174"/>
      <c r="D5" s="16"/>
      <c r="E5" s="16"/>
      <c r="F5" s="175"/>
      <c r="G5" s="176"/>
      <c r="H5" s="16"/>
    </row>
    <row r="6" spans="1:10">
      <c r="A6" s="173"/>
      <c r="B6" s="174" t="s">
        <v>459</v>
      </c>
      <c r="C6" s="174"/>
      <c r="D6" s="16"/>
      <c r="E6" s="16"/>
      <c r="F6" s="175"/>
      <c r="G6" s="176"/>
      <c r="H6" s="16"/>
    </row>
    <row r="7" spans="1:10">
      <c r="A7" s="173"/>
      <c r="B7" s="16"/>
      <c r="C7" s="177"/>
      <c r="D7" s="178"/>
      <c r="E7" s="178"/>
      <c r="F7" s="175"/>
      <c r="G7" s="176"/>
      <c r="H7" s="179"/>
    </row>
    <row r="8" spans="1:10">
      <c r="A8" s="173"/>
      <c r="B8" s="16"/>
      <c r="C8" s="177"/>
      <c r="D8" s="180" t="s">
        <v>460</v>
      </c>
      <c r="E8" s="180"/>
      <c r="F8" s="16"/>
      <c r="G8" s="181"/>
      <c r="H8" s="179"/>
    </row>
    <row r="9" spans="1:10">
      <c r="A9" s="40"/>
      <c r="B9" s="40"/>
      <c r="C9" s="40"/>
      <c r="D9" s="40"/>
      <c r="E9" s="40"/>
      <c r="F9" s="40"/>
      <c r="G9" s="171"/>
      <c r="H9" s="40"/>
    </row>
    <row r="10" spans="1:10" ht="25.5">
      <c r="A10" s="182" t="s">
        <v>0</v>
      </c>
      <c r="B10" s="183" t="s">
        <v>461</v>
      </c>
      <c r="C10" s="184" t="s">
        <v>462</v>
      </c>
      <c r="D10" s="185" t="s">
        <v>463</v>
      </c>
      <c r="E10" s="186" t="s">
        <v>464</v>
      </c>
      <c r="F10" s="185" t="s">
        <v>465</v>
      </c>
      <c r="G10" s="187" t="s">
        <v>466</v>
      </c>
      <c r="H10" s="188" t="s">
        <v>467</v>
      </c>
    </row>
    <row r="11" spans="1:10">
      <c r="A11" s="189">
        <v>43800</v>
      </c>
      <c r="B11" s="190"/>
      <c r="C11" s="191"/>
      <c r="D11" s="190" t="s">
        <v>491</v>
      </c>
      <c r="E11" s="190"/>
      <c r="F11" s="192">
        <v>25016121</v>
      </c>
      <c r="G11" s="193"/>
      <c r="H11" s="194">
        <f>+F11-G11</f>
        <v>25016121</v>
      </c>
    </row>
    <row r="12" spans="1:10">
      <c r="A12" s="145">
        <v>43801</v>
      </c>
      <c r="B12" s="146" t="s">
        <v>468</v>
      </c>
      <c r="C12" s="147">
        <v>3643208</v>
      </c>
      <c r="D12" s="148" t="s">
        <v>469</v>
      </c>
      <c r="E12" s="149"/>
      <c r="F12" s="148"/>
      <c r="G12" s="150">
        <v>280000</v>
      </c>
      <c r="H12" s="151">
        <f>+H11+F12-G12</f>
        <v>24736121</v>
      </c>
      <c r="J12" s="195"/>
    </row>
    <row r="13" spans="1:10">
      <c r="A13" s="152">
        <v>43801</v>
      </c>
      <c r="B13" s="153" t="s">
        <v>468</v>
      </c>
      <c r="C13" s="154">
        <v>3643209</v>
      </c>
      <c r="D13" s="155" t="s">
        <v>470</v>
      </c>
      <c r="E13" s="156"/>
      <c r="F13" s="155"/>
      <c r="G13" s="157">
        <v>230000</v>
      </c>
      <c r="H13" s="158">
        <f t="shared" ref="H13:H52" si="0">+H12+F13-G13</f>
        <v>24506121</v>
      </c>
    </row>
    <row r="14" spans="1:10">
      <c r="A14" s="152">
        <v>43801</v>
      </c>
      <c r="B14" s="153" t="s">
        <v>468</v>
      </c>
      <c r="C14" s="154">
        <v>3643209</v>
      </c>
      <c r="D14" s="155" t="s">
        <v>97</v>
      </c>
      <c r="E14" s="156"/>
      <c r="F14" s="155"/>
      <c r="G14" s="157">
        <v>3484</v>
      </c>
      <c r="H14" s="158">
        <f t="shared" si="0"/>
        <v>24502637</v>
      </c>
    </row>
    <row r="15" spans="1:10">
      <c r="A15" s="152">
        <v>43801</v>
      </c>
      <c r="B15" s="153" t="s">
        <v>468</v>
      </c>
      <c r="C15" s="159" t="s">
        <v>471</v>
      </c>
      <c r="D15" s="155" t="s">
        <v>92</v>
      </c>
      <c r="E15" s="156"/>
      <c r="F15" s="155"/>
      <c r="G15" s="157">
        <v>2152</v>
      </c>
      <c r="H15" s="158">
        <f t="shared" si="0"/>
        <v>24500485</v>
      </c>
    </row>
    <row r="16" spans="1:10">
      <c r="A16" s="152">
        <v>43801</v>
      </c>
      <c r="B16" s="153" t="s">
        <v>468</v>
      </c>
      <c r="C16" s="159" t="s">
        <v>471</v>
      </c>
      <c r="D16" s="155" t="s">
        <v>472</v>
      </c>
      <c r="E16" s="156"/>
      <c r="F16" s="157">
        <v>11560280</v>
      </c>
      <c r="G16" s="157"/>
      <c r="H16" s="158">
        <f>+H15+F16-G16</f>
        <v>36060765</v>
      </c>
    </row>
    <row r="17" spans="1:8">
      <c r="A17" s="152">
        <v>43801</v>
      </c>
      <c r="B17" s="153" t="s">
        <v>468</v>
      </c>
      <c r="C17" s="159" t="s">
        <v>471</v>
      </c>
      <c r="D17" s="155" t="s">
        <v>98</v>
      </c>
      <c r="E17" s="156"/>
      <c r="F17" s="155"/>
      <c r="G17" s="157">
        <v>5101</v>
      </c>
      <c r="H17" s="158">
        <f t="shared" si="0"/>
        <v>36055664</v>
      </c>
    </row>
    <row r="18" spans="1:8">
      <c r="A18" s="152">
        <v>43801</v>
      </c>
      <c r="B18" s="153" t="s">
        <v>468</v>
      </c>
      <c r="C18" s="154">
        <v>3643211</v>
      </c>
      <c r="D18" s="155" t="s">
        <v>473</v>
      </c>
      <c r="E18" s="156"/>
      <c r="F18" s="155"/>
      <c r="G18" s="157">
        <v>350000</v>
      </c>
      <c r="H18" s="158">
        <f t="shared" si="0"/>
        <v>35705664</v>
      </c>
    </row>
    <row r="19" spans="1:8">
      <c r="A19" s="152">
        <v>43802</v>
      </c>
      <c r="B19" s="153" t="s">
        <v>468</v>
      </c>
      <c r="C19" s="154">
        <v>3643211</v>
      </c>
      <c r="D19" s="155" t="s">
        <v>99</v>
      </c>
      <c r="E19" s="156"/>
      <c r="F19" s="155"/>
      <c r="G19" s="157">
        <v>3484</v>
      </c>
      <c r="H19" s="158">
        <f t="shared" si="0"/>
        <v>35702180</v>
      </c>
    </row>
    <row r="20" spans="1:8">
      <c r="A20" s="152">
        <v>43805</v>
      </c>
      <c r="B20" s="153" t="s">
        <v>468</v>
      </c>
      <c r="C20" s="154">
        <v>3643212</v>
      </c>
      <c r="D20" s="155" t="s">
        <v>474</v>
      </c>
      <c r="E20" s="156"/>
      <c r="F20" s="155"/>
      <c r="G20" s="157">
        <v>1000000</v>
      </c>
      <c r="H20" s="158">
        <f t="shared" si="0"/>
        <v>34702180</v>
      </c>
    </row>
    <row r="21" spans="1:8">
      <c r="A21" s="152">
        <v>43805</v>
      </c>
      <c r="B21" s="153" t="s">
        <v>468</v>
      </c>
      <c r="C21" s="154">
        <v>3643212</v>
      </c>
      <c r="D21" s="155" t="s">
        <v>100</v>
      </c>
      <c r="E21" s="156"/>
      <c r="F21" s="155"/>
      <c r="G21" s="157">
        <v>3484</v>
      </c>
      <c r="H21" s="158">
        <f t="shared" si="0"/>
        <v>34698696</v>
      </c>
    </row>
    <row r="22" spans="1:8">
      <c r="A22" s="152">
        <v>43805</v>
      </c>
      <c r="B22" s="153" t="s">
        <v>468</v>
      </c>
      <c r="C22" s="159" t="s">
        <v>475</v>
      </c>
      <c r="D22" s="155" t="s">
        <v>476</v>
      </c>
      <c r="E22" s="156"/>
      <c r="F22" s="155"/>
      <c r="G22" s="157">
        <v>500000</v>
      </c>
      <c r="H22" s="158">
        <f t="shared" si="0"/>
        <v>34198696</v>
      </c>
    </row>
    <row r="23" spans="1:8">
      <c r="A23" s="152">
        <v>43812</v>
      </c>
      <c r="B23" s="153" t="s">
        <v>468</v>
      </c>
      <c r="C23" s="159" t="s">
        <v>471</v>
      </c>
      <c r="D23" s="155" t="s">
        <v>101</v>
      </c>
      <c r="E23" s="156"/>
      <c r="F23" s="155"/>
      <c r="G23" s="157">
        <v>2152</v>
      </c>
      <c r="H23" s="158">
        <f t="shared" si="0"/>
        <v>34196544</v>
      </c>
    </row>
    <row r="24" spans="1:8">
      <c r="A24" s="152">
        <v>43819</v>
      </c>
      <c r="B24" s="153" t="s">
        <v>468</v>
      </c>
      <c r="C24" s="154">
        <v>3643213</v>
      </c>
      <c r="D24" s="155" t="s">
        <v>477</v>
      </c>
      <c r="E24" s="156"/>
      <c r="F24" s="155"/>
      <c r="G24" s="157">
        <v>300000</v>
      </c>
      <c r="H24" s="158">
        <f t="shared" si="0"/>
        <v>33896544</v>
      </c>
    </row>
    <row r="25" spans="1:8">
      <c r="A25" s="152">
        <v>43819</v>
      </c>
      <c r="B25" s="153" t="s">
        <v>468</v>
      </c>
      <c r="C25" s="154">
        <v>3643213</v>
      </c>
      <c r="D25" s="155" t="s">
        <v>102</v>
      </c>
      <c r="E25" s="156"/>
      <c r="F25" s="155"/>
      <c r="G25" s="157">
        <v>3484</v>
      </c>
      <c r="H25" s="158">
        <f t="shared" si="0"/>
        <v>33893060</v>
      </c>
    </row>
    <row r="26" spans="1:8">
      <c r="A26" s="152">
        <v>43822</v>
      </c>
      <c r="B26" s="153" t="s">
        <v>468</v>
      </c>
      <c r="C26" s="154">
        <v>3643214</v>
      </c>
      <c r="D26" s="155" t="s">
        <v>103</v>
      </c>
      <c r="E26" s="156"/>
      <c r="F26" s="155"/>
      <c r="G26" s="157">
        <v>289600</v>
      </c>
      <c r="H26" s="158">
        <f t="shared" si="0"/>
        <v>33603460</v>
      </c>
    </row>
    <row r="27" spans="1:8">
      <c r="A27" s="152">
        <v>43822</v>
      </c>
      <c r="B27" s="153" t="s">
        <v>468</v>
      </c>
      <c r="C27" s="154">
        <v>3643215</v>
      </c>
      <c r="D27" s="155" t="s">
        <v>478</v>
      </c>
      <c r="E27" s="156"/>
      <c r="F27" s="155"/>
      <c r="G27" s="157">
        <v>163840</v>
      </c>
      <c r="H27" s="158">
        <f t="shared" si="0"/>
        <v>33439620</v>
      </c>
    </row>
    <row r="28" spans="1:8">
      <c r="A28" s="152">
        <v>43822</v>
      </c>
      <c r="B28" s="153" t="s">
        <v>468</v>
      </c>
      <c r="C28" s="154">
        <v>3643216</v>
      </c>
      <c r="D28" s="155" t="s">
        <v>104</v>
      </c>
      <c r="E28" s="156"/>
      <c r="F28" s="155"/>
      <c r="G28" s="157">
        <v>166755</v>
      </c>
      <c r="H28" s="158">
        <f t="shared" si="0"/>
        <v>33272865</v>
      </c>
    </row>
    <row r="29" spans="1:8">
      <c r="A29" s="152">
        <v>43822</v>
      </c>
      <c r="B29" s="153" t="s">
        <v>468</v>
      </c>
      <c r="C29" s="154">
        <v>3643218</v>
      </c>
      <c r="D29" s="155" t="s">
        <v>105</v>
      </c>
      <c r="E29" s="156"/>
      <c r="F29" s="155"/>
      <c r="G29" s="157">
        <v>193600</v>
      </c>
      <c r="H29" s="158">
        <f t="shared" si="0"/>
        <v>33079265</v>
      </c>
    </row>
    <row r="30" spans="1:8">
      <c r="A30" s="152">
        <v>43822</v>
      </c>
      <c r="B30" s="153" t="s">
        <v>468</v>
      </c>
      <c r="C30" s="154">
        <v>3643220</v>
      </c>
      <c r="D30" s="155" t="s">
        <v>106</v>
      </c>
      <c r="E30" s="156"/>
      <c r="F30" s="155"/>
      <c r="G30" s="157">
        <v>166755</v>
      </c>
      <c r="H30" s="158">
        <f t="shared" si="0"/>
        <v>32912510</v>
      </c>
    </row>
    <row r="31" spans="1:8">
      <c r="A31" s="152">
        <v>43822</v>
      </c>
      <c r="B31" s="153" t="s">
        <v>468</v>
      </c>
      <c r="C31" s="154">
        <v>3643221</v>
      </c>
      <c r="D31" s="155" t="s">
        <v>479</v>
      </c>
      <c r="E31" s="156"/>
      <c r="F31" s="155"/>
      <c r="G31" s="157">
        <v>71550</v>
      </c>
      <c r="H31" s="158">
        <f t="shared" si="0"/>
        <v>32840960</v>
      </c>
    </row>
    <row r="32" spans="1:8">
      <c r="A32" s="152">
        <v>43822</v>
      </c>
      <c r="B32" s="153" t="s">
        <v>468</v>
      </c>
      <c r="C32" s="154">
        <v>3643221</v>
      </c>
      <c r="D32" s="155" t="s">
        <v>107</v>
      </c>
      <c r="E32" s="156"/>
      <c r="F32" s="155"/>
      <c r="G32" s="157">
        <v>3484</v>
      </c>
      <c r="H32" s="158">
        <f t="shared" si="0"/>
        <v>32837476</v>
      </c>
    </row>
    <row r="33" spans="1:8">
      <c r="A33" s="152">
        <v>43823</v>
      </c>
      <c r="B33" s="153" t="s">
        <v>468</v>
      </c>
      <c r="C33" s="154">
        <v>3643222</v>
      </c>
      <c r="D33" s="155" t="s">
        <v>480</v>
      </c>
      <c r="E33" s="156"/>
      <c r="F33" s="155"/>
      <c r="G33" s="157">
        <v>1310000</v>
      </c>
      <c r="H33" s="158">
        <f t="shared" si="0"/>
        <v>31527476</v>
      </c>
    </row>
    <row r="34" spans="1:8">
      <c r="A34" s="152">
        <v>43823</v>
      </c>
      <c r="B34" s="153" t="s">
        <v>468</v>
      </c>
      <c r="C34" s="154">
        <v>3643222</v>
      </c>
      <c r="D34" s="155" t="s">
        <v>108</v>
      </c>
      <c r="E34" s="156"/>
      <c r="F34" s="155"/>
      <c r="G34" s="157">
        <v>3484</v>
      </c>
      <c r="H34" s="158">
        <f t="shared" si="0"/>
        <v>31523992</v>
      </c>
    </row>
    <row r="35" spans="1:8">
      <c r="A35" s="152">
        <v>43823</v>
      </c>
      <c r="B35" s="153" t="s">
        <v>468</v>
      </c>
      <c r="C35" s="154">
        <v>3643214</v>
      </c>
      <c r="D35" s="155" t="s">
        <v>109</v>
      </c>
      <c r="E35" s="156"/>
      <c r="F35" s="155"/>
      <c r="G35" s="157">
        <v>3484</v>
      </c>
      <c r="H35" s="158">
        <f t="shared" si="0"/>
        <v>31520508</v>
      </c>
    </row>
    <row r="36" spans="1:8">
      <c r="A36" s="152">
        <v>43823</v>
      </c>
      <c r="B36" s="153" t="s">
        <v>468</v>
      </c>
      <c r="C36" s="154">
        <v>3643215</v>
      </c>
      <c r="D36" s="155" t="s">
        <v>110</v>
      </c>
      <c r="E36" s="156"/>
      <c r="F36" s="155"/>
      <c r="G36" s="157">
        <v>3484</v>
      </c>
      <c r="H36" s="158">
        <f t="shared" si="0"/>
        <v>31517024</v>
      </c>
    </row>
    <row r="37" spans="1:8">
      <c r="A37" s="152">
        <v>43823</v>
      </c>
      <c r="B37" s="153" t="s">
        <v>468</v>
      </c>
      <c r="C37" s="154">
        <v>3643216</v>
      </c>
      <c r="D37" s="155" t="s">
        <v>111</v>
      </c>
      <c r="E37" s="156"/>
      <c r="F37" s="155"/>
      <c r="G37" s="157">
        <v>3484</v>
      </c>
      <c r="H37" s="158">
        <f t="shared" si="0"/>
        <v>31513540</v>
      </c>
    </row>
    <row r="38" spans="1:8">
      <c r="A38" s="152">
        <v>43823</v>
      </c>
      <c r="B38" s="153" t="s">
        <v>468</v>
      </c>
      <c r="C38" s="154">
        <v>3643218</v>
      </c>
      <c r="D38" s="155" t="s">
        <v>112</v>
      </c>
      <c r="E38" s="156"/>
      <c r="F38" s="155"/>
      <c r="G38" s="157">
        <v>3484</v>
      </c>
      <c r="H38" s="158">
        <f t="shared" si="0"/>
        <v>31510056</v>
      </c>
    </row>
    <row r="39" spans="1:8">
      <c r="A39" s="152">
        <v>43823</v>
      </c>
      <c r="B39" s="153" t="s">
        <v>468</v>
      </c>
      <c r="C39" s="154">
        <v>3643220</v>
      </c>
      <c r="D39" s="155" t="s">
        <v>113</v>
      </c>
      <c r="E39" s="156"/>
      <c r="F39" s="155"/>
      <c r="G39" s="157">
        <v>3484</v>
      </c>
      <c r="H39" s="158">
        <f t="shared" si="0"/>
        <v>31506572</v>
      </c>
    </row>
    <row r="40" spans="1:8">
      <c r="A40" s="152">
        <v>43823</v>
      </c>
      <c r="B40" s="153" t="s">
        <v>468</v>
      </c>
      <c r="C40" s="159" t="s">
        <v>475</v>
      </c>
      <c r="D40" s="155" t="s">
        <v>481</v>
      </c>
      <c r="E40" s="156"/>
      <c r="F40" s="155"/>
      <c r="G40" s="157">
        <v>1204539</v>
      </c>
      <c r="H40" s="158">
        <f t="shared" si="0"/>
        <v>30302033</v>
      </c>
    </row>
    <row r="41" spans="1:8">
      <c r="A41" s="152">
        <v>43823</v>
      </c>
      <c r="B41" s="153" t="s">
        <v>468</v>
      </c>
      <c r="C41" s="159" t="s">
        <v>471</v>
      </c>
      <c r="D41" s="155" t="s">
        <v>114</v>
      </c>
      <c r="E41" s="156"/>
      <c r="F41" s="155"/>
      <c r="G41" s="157">
        <v>9964</v>
      </c>
      <c r="H41" s="158">
        <f t="shared" si="0"/>
        <v>30292069</v>
      </c>
    </row>
    <row r="42" spans="1:8">
      <c r="A42" s="152">
        <v>43823</v>
      </c>
      <c r="B42" s="153" t="s">
        <v>468</v>
      </c>
      <c r="C42" s="154">
        <v>3643223</v>
      </c>
      <c r="D42" s="155" t="s">
        <v>482</v>
      </c>
      <c r="E42" s="156"/>
      <c r="F42" s="155"/>
      <c r="G42" s="157">
        <v>230000</v>
      </c>
      <c r="H42" s="158">
        <f t="shared" si="0"/>
        <v>30062069</v>
      </c>
    </row>
    <row r="43" spans="1:8">
      <c r="A43" s="152">
        <v>43826</v>
      </c>
      <c r="B43" s="153" t="s">
        <v>468</v>
      </c>
      <c r="C43" s="154">
        <v>3643224</v>
      </c>
      <c r="D43" s="155" t="s">
        <v>483</v>
      </c>
      <c r="E43" s="156"/>
      <c r="F43" s="155"/>
      <c r="G43" s="157">
        <v>1000000</v>
      </c>
      <c r="H43" s="158">
        <f t="shared" si="0"/>
        <v>29062069</v>
      </c>
    </row>
    <row r="44" spans="1:8">
      <c r="A44" s="152">
        <v>43826</v>
      </c>
      <c r="B44" s="153" t="s">
        <v>468</v>
      </c>
      <c r="C44" s="154">
        <v>3643224</v>
      </c>
      <c r="D44" s="155" t="s">
        <v>115</v>
      </c>
      <c r="E44" s="156"/>
      <c r="F44" s="160"/>
      <c r="G44" s="157">
        <v>3484</v>
      </c>
      <c r="H44" s="158">
        <f t="shared" si="0"/>
        <v>29058585</v>
      </c>
    </row>
    <row r="45" spans="1:8">
      <c r="A45" s="152">
        <v>43826</v>
      </c>
      <c r="B45" s="153" t="s">
        <v>468</v>
      </c>
      <c r="C45" s="154">
        <v>3643223</v>
      </c>
      <c r="D45" s="155" t="s">
        <v>116</v>
      </c>
      <c r="E45" s="156"/>
      <c r="F45" s="160"/>
      <c r="G45" s="157">
        <v>3484</v>
      </c>
      <c r="H45" s="158">
        <f t="shared" si="0"/>
        <v>29055101</v>
      </c>
    </row>
    <row r="46" spans="1:8">
      <c r="A46" s="152">
        <v>43829</v>
      </c>
      <c r="B46" s="153" t="s">
        <v>468</v>
      </c>
      <c r="C46" s="154">
        <v>3643225</v>
      </c>
      <c r="D46" s="160" t="s">
        <v>484</v>
      </c>
      <c r="E46" s="156"/>
      <c r="F46" s="160"/>
      <c r="G46" s="157">
        <v>1000000</v>
      </c>
      <c r="H46" s="158">
        <f t="shared" si="0"/>
        <v>28055101</v>
      </c>
    </row>
    <row r="47" spans="1:8">
      <c r="A47" s="152">
        <v>43829</v>
      </c>
      <c r="B47" s="153" t="s">
        <v>468</v>
      </c>
      <c r="C47" s="154">
        <v>3643225</v>
      </c>
      <c r="D47" s="155" t="s">
        <v>117</v>
      </c>
      <c r="E47" s="156"/>
      <c r="F47" s="160"/>
      <c r="G47" s="157">
        <v>3484</v>
      </c>
      <c r="H47" s="158">
        <f t="shared" si="0"/>
        <v>28051617</v>
      </c>
    </row>
    <row r="48" spans="1:8">
      <c r="A48" s="152">
        <v>43829</v>
      </c>
      <c r="B48" s="153" t="s">
        <v>468</v>
      </c>
      <c r="C48" s="154">
        <v>3643226</v>
      </c>
      <c r="D48" s="160" t="s">
        <v>485</v>
      </c>
      <c r="E48" s="156"/>
      <c r="F48" s="160"/>
      <c r="G48" s="157">
        <v>350000</v>
      </c>
      <c r="H48" s="158">
        <f t="shared" si="0"/>
        <v>27701617</v>
      </c>
    </row>
    <row r="49" spans="1:10">
      <c r="A49" s="152">
        <v>43830</v>
      </c>
      <c r="B49" s="153" t="s">
        <v>468</v>
      </c>
      <c r="C49" s="154">
        <v>3643227</v>
      </c>
      <c r="D49" s="160" t="s">
        <v>486</v>
      </c>
      <c r="E49" s="156"/>
      <c r="F49" s="160"/>
      <c r="G49" s="157">
        <v>178500</v>
      </c>
      <c r="H49" s="158">
        <f t="shared" si="0"/>
        <v>27523117</v>
      </c>
    </row>
    <row r="50" spans="1:10">
      <c r="A50" s="152">
        <v>43830</v>
      </c>
      <c r="B50" s="153" t="s">
        <v>468</v>
      </c>
      <c r="C50" s="154">
        <v>3643228</v>
      </c>
      <c r="D50" s="160" t="s">
        <v>487</v>
      </c>
      <c r="E50" s="156"/>
      <c r="F50" s="160"/>
      <c r="G50" s="157">
        <v>239000</v>
      </c>
      <c r="H50" s="158">
        <f t="shared" si="0"/>
        <v>27284117</v>
      </c>
    </row>
    <row r="51" spans="1:10">
      <c r="A51" s="152">
        <v>43830</v>
      </c>
      <c r="B51" s="153" t="s">
        <v>468</v>
      </c>
      <c r="C51" s="154">
        <v>3643226</v>
      </c>
      <c r="D51" s="155" t="s">
        <v>118</v>
      </c>
      <c r="E51" s="156"/>
      <c r="F51" s="160"/>
      <c r="G51" s="157">
        <v>3484</v>
      </c>
      <c r="H51" s="158">
        <f t="shared" si="0"/>
        <v>27280633</v>
      </c>
    </row>
    <row r="52" spans="1:10" ht="13.5" thickBot="1">
      <c r="A52" s="152"/>
      <c r="B52" s="161"/>
      <c r="C52" s="154"/>
      <c r="D52" s="160"/>
      <c r="E52" s="156"/>
      <c r="F52" s="162"/>
      <c r="G52" s="163"/>
      <c r="H52" s="164">
        <f t="shared" si="0"/>
        <v>27280633</v>
      </c>
      <c r="J52" s="195"/>
    </row>
    <row r="53" spans="1:10" ht="13.5" thickTop="1">
      <c r="A53" s="40"/>
      <c r="B53" s="40"/>
      <c r="C53" s="196" t="s">
        <v>488</v>
      </c>
      <c r="D53" s="196"/>
      <c r="E53" s="196"/>
      <c r="F53" s="197">
        <f>SUM(F11:F31)</f>
        <v>36576401</v>
      </c>
      <c r="G53" s="198"/>
      <c r="H53" s="165"/>
    </row>
    <row r="54" spans="1:10">
      <c r="A54" s="40"/>
      <c r="B54" s="40"/>
      <c r="C54" s="199" t="s">
        <v>489</v>
      </c>
      <c r="D54" s="199"/>
      <c r="E54" s="199"/>
      <c r="F54" s="200"/>
      <c r="G54" s="193">
        <f>SUM(G11:G53)</f>
        <v>9295768</v>
      </c>
      <c r="H54" s="40"/>
    </row>
    <row r="55" spans="1:10">
      <c r="A55" s="40"/>
      <c r="B55" s="40"/>
      <c r="C55" s="201" t="s">
        <v>490</v>
      </c>
      <c r="D55" s="201"/>
      <c r="E55" s="201"/>
      <c r="F55" s="202">
        <f>F53-G54</f>
        <v>27280633</v>
      </c>
      <c r="G55" s="171"/>
      <c r="H55" s="4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topLeftCell="A25" workbookViewId="0">
      <selection activeCell="E2" sqref="E2"/>
    </sheetView>
  </sheetViews>
  <sheetFormatPr baseColWidth="10" defaultRowHeight="12"/>
  <cols>
    <col min="1" max="1" width="11.42578125" style="90"/>
    <col min="2" max="2" width="15.85546875" style="90" customWidth="1"/>
    <col min="3" max="3" width="11.42578125" style="90" customWidth="1"/>
    <col min="4" max="4" width="13.140625" style="90" customWidth="1"/>
    <col min="5" max="9" width="11.42578125" style="90" customWidth="1"/>
    <col min="10" max="12" width="11.42578125" style="90"/>
    <col min="13" max="13" width="12.28515625" style="90" customWidth="1"/>
    <col min="14" max="14" width="11.42578125" style="90"/>
    <col min="15" max="15" width="15.28515625" style="119" bestFit="1" customWidth="1"/>
    <col min="16" max="16384" width="11.42578125" style="90"/>
  </cols>
  <sheetData>
    <row r="1" spans="1: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89"/>
    </row>
    <row r="2" spans="1:18" ht="13.5">
      <c r="A2" s="91" t="s">
        <v>451</v>
      </c>
      <c r="B2" s="91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88"/>
      <c r="P2" s="89"/>
    </row>
    <row r="3" spans="1:18" ht="13.5">
      <c r="A3" s="226" t="s">
        <v>433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88"/>
      <c r="P3" s="89"/>
    </row>
    <row r="4" spans="1:18" ht="13.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4"/>
      <c r="M4" s="94"/>
      <c r="N4" s="94"/>
      <c r="O4" s="88"/>
      <c r="P4" s="89"/>
    </row>
    <row r="5" spans="1:18" ht="13.5">
      <c r="A5" s="227" t="s">
        <v>400</v>
      </c>
      <c r="B5" s="229" t="s">
        <v>401</v>
      </c>
      <c r="C5" s="231" t="s">
        <v>435</v>
      </c>
      <c r="D5" s="96" t="s">
        <v>501</v>
      </c>
      <c r="E5" s="233" t="s">
        <v>402</v>
      </c>
      <c r="F5" s="234"/>
      <c r="G5" s="234"/>
      <c r="H5" s="234"/>
      <c r="I5" s="234"/>
      <c r="J5" s="234"/>
      <c r="K5" s="97"/>
      <c r="L5" s="235" t="s">
        <v>403</v>
      </c>
      <c r="M5" s="237" t="s">
        <v>404</v>
      </c>
      <c r="N5" s="239" t="s">
        <v>436</v>
      </c>
      <c r="O5" s="88"/>
      <c r="P5" s="89"/>
    </row>
    <row r="6" spans="1:18" ht="13.5">
      <c r="A6" s="228"/>
      <c r="B6" s="230"/>
      <c r="C6" s="232"/>
      <c r="D6" s="98" t="s">
        <v>405</v>
      </c>
      <c r="E6" s="99" t="s">
        <v>16</v>
      </c>
      <c r="F6" s="99" t="s">
        <v>79</v>
      </c>
      <c r="G6" s="100" t="s">
        <v>51</v>
      </c>
      <c r="H6" s="100" t="s">
        <v>441</v>
      </c>
      <c r="I6" s="100" t="s">
        <v>406</v>
      </c>
      <c r="J6" s="101" t="s">
        <v>407</v>
      </c>
      <c r="K6" s="101" t="s">
        <v>4</v>
      </c>
      <c r="L6" s="236"/>
      <c r="M6" s="238"/>
      <c r="N6" s="240"/>
      <c r="O6" s="88"/>
      <c r="P6" s="89"/>
    </row>
    <row r="7" spans="1:18" ht="13.5">
      <c r="A7" s="102"/>
      <c r="B7" s="103" t="s">
        <v>409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106"/>
      <c r="O7" s="88"/>
      <c r="P7" s="89"/>
    </row>
    <row r="8" spans="1:18" ht="13.5">
      <c r="A8" s="107" t="s">
        <v>434</v>
      </c>
      <c r="B8" s="108" t="s">
        <v>49</v>
      </c>
      <c r="C8" s="109">
        <v>54200</v>
      </c>
      <c r="D8" s="110"/>
      <c r="E8" s="111"/>
      <c r="F8" s="111"/>
      <c r="G8" s="112">
        <v>134900</v>
      </c>
      <c r="H8" s="112"/>
      <c r="I8" s="112"/>
      <c r="J8" s="112"/>
      <c r="K8" s="112"/>
      <c r="L8" s="112"/>
      <c r="M8" s="113">
        <v>133700</v>
      </c>
      <c r="N8" s="114">
        <f>+SUM(C8+D8+E8+F8+G8+H8+I8+J8+K8)-(L8+M8)</f>
        <v>55400</v>
      </c>
      <c r="O8" s="88"/>
      <c r="P8" s="89"/>
    </row>
    <row r="9" spans="1:18" ht="13.5">
      <c r="A9" s="107" t="s">
        <v>434</v>
      </c>
      <c r="B9" s="108" t="s">
        <v>50</v>
      </c>
      <c r="C9" s="109">
        <v>84550</v>
      </c>
      <c r="D9" s="110"/>
      <c r="E9" s="111"/>
      <c r="F9" s="111"/>
      <c r="G9" s="112">
        <v>105000</v>
      </c>
      <c r="H9" s="112"/>
      <c r="J9" s="112"/>
      <c r="K9" s="112"/>
      <c r="L9" s="112"/>
      <c r="M9" s="113">
        <v>115000</v>
      </c>
      <c r="N9" s="114">
        <f t="shared" ref="N9:N39" si="0">+SUM(C9+D9+E9+F9+G9+H9+I9+J9+K9)-(L9+M9)</f>
        <v>74550</v>
      </c>
      <c r="O9" s="88"/>
      <c r="P9" s="89"/>
    </row>
    <row r="10" spans="1:18" ht="13.5">
      <c r="A10" s="107" t="s">
        <v>434</v>
      </c>
      <c r="B10" s="108" t="s">
        <v>52</v>
      </c>
      <c r="C10" s="115">
        <v>6950</v>
      </c>
      <c r="D10" s="110"/>
      <c r="E10" s="111"/>
      <c r="F10" s="111"/>
      <c r="G10" s="112">
        <v>297000</v>
      </c>
      <c r="H10" s="112"/>
      <c r="I10" s="112"/>
      <c r="J10" s="112"/>
      <c r="K10" s="112"/>
      <c r="L10" s="112"/>
      <c r="M10" s="113">
        <v>251300</v>
      </c>
      <c r="N10" s="114">
        <f t="shared" si="0"/>
        <v>52650</v>
      </c>
      <c r="O10" s="116"/>
      <c r="P10" s="117"/>
    </row>
    <row r="11" spans="1:18" ht="13.5">
      <c r="A11" s="107" t="s">
        <v>434</v>
      </c>
      <c r="B11" s="108" t="s">
        <v>410</v>
      </c>
      <c r="C11" s="109">
        <v>44500</v>
      </c>
      <c r="D11" s="110"/>
      <c r="E11" s="111"/>
      <c r="F11" s="111"/>
      <c r="G11" s="112"/>
      <c r="H11" s="112"/>
      <c r="I11" s="112"/>
      <c r="J11" s="112"/>
      <c r="K11" s="112"/>
      <c r="L11" s="112"/>
      <c r="M11" s="114"/>
      <c r="N11" s="114">
        <f t="shared" si="0"/>
        <v>44500</v>
      </c>
      <c r="O11" s="88"/>
      <c r="P11" s="118"/>
      <c r="Q11" s="119"/>
    </row>
    <row r="12" spans="1:18" ht="13.5">
      <c r="A12" s="107" t="s">
        <v>434</v>
      </c>
      <c r="B12" s="120" t="s">
        <v>411</v>
      </c>
      <c r="C12" s="109">
        <v>6575</v>
      </c>
      <c r="D12" s="110"/>
      <c r="E12" s="111"/>
      <c r="F12" s="111"/>
      <c r="G12" s="112"/>
      <c r="H12" s="112"/>
      <c r="I12" s="112"/>
      <c r="J12" s="112"/>
      <c r="K12" s="112"/>
      <c r="L12" s="121"/>
      <c r="M12" s="114"/>
      <c r="N12" s="114">
        <f t="shared" si="0"/>
        <v>6575</v>
      </c>
      <c r="O12" s="88"/>
      <c r="P12" s="118"/>
      <c r="Q12" s="119"/>
    </row>
    <row r="13" spans="1:18" ht="16.5" customHeight="1">
      <c r="A13" s="107" t="s">
        <v>434</v>
      </c>
      <c r="B13" s="120" t="s">
        <v>408</v>
      </c>
      <c r="C13" s="109">
        <v>130850</v>
      </c>
      <c r="D13" s="110"/>
      <c r="E13" s="111"/>
      <c r="F13" s="111"/>
      <c r="G13" s="112">
        <v>553920</v>
      </c>
      <c r="H13" s="112"/>
      <c r="I13" s="112"/>
      <c r="J13" s="112"/>
      <c r="K13" s="112"/>
      <c r="L13" s="121"/>
      <c r="M13" s="113">
        <v>570500</v>
      </c>
      <c r="N13" s="114">
        <f t="shared" si="0"/>
        <v>114270</v>
      </c>
      <c r="O13" s="88"/>
      <c r="P13" s="118"/>
      <c r="Q13" s="119"/>
    </row>
    <row r="14" spans="1:18" ht="13.5">
      <c r="A14" s="107" t="s">
        <v>434</v>
      </c>
      <c r="B14" s="120" t="s">
        <v>163</v>
      </c>
      <c r="C14" s="109">
        <v>14750</v>
      </c>
      <c r="D14" s="110"/>
      <c r="E14" s="111"/>
      <c r="F14" s="111"/>
      <c r="G14" s="112">
        <v>312400</v>
      </c>
      <c r="H14" s="112"/>
      <c r="I14" s="112"/>
      <c r="J14" s="112"/>
      <c r="K14" s="112"/>
      <c r="L14" s="121"/>
      <c r="M14" s="113">
        <v>164350</v>
      </c>
      <c r="N14" s="114">
        <f t="shared" si="0"/>
        <v>162800</v>
      </c>
      <c r="O14" s="88"/>
      <c r="P14" s="118"/>
      <c r="Q14" s="119"/>
      <c r="R14" s="119"/>
    </row>
    <row r="15" spans="1:18" ht="13.5">
      <c r="A15" s="107" t="s">
        <v>434</v>
      </c>
      <c r="B15" s="120" t="s">
        <v>46</v>
      </c>
      <c r="C15" s="109">
        <v>12100</v>
      </c>
      <c r="D15" s="110"/>
      <c r="E15" s="111"/>
      <c r="F15" s="111"/>
      <c r="G15" s="112">
        <f>151200+20000</f>
        <v>171200</v>
      </c>
      <c r="H15" s="112"/>
      <c r="I15" s="112"/>
      <c r="J15" s="112"/>
      <c r="K15" s="112"/>
      <c r="L15" s="121"/>
      <c r="M15" s="113">
        <v>141800</v>
      </c>
      <c r="N15" s="114">
        <f t="shared" si="0"/>
        <v>41500</v>
      </c>
      <c r="O15" s="88"/>
      <c r="P15" s="118"/>
      <c r="Q15" s="119"/>
    </row>
    <row r="16" spans="1:18" ht="13.5">
      <c r="A16" s="107" t="s">
        <v>434</v>
      </c>
      <c r="B16" s="120" t="s">
        <v>412</v>
      </c>
      <c r="C16" s="109">
        <v>5172</v>
      </c>
      <c r="D16" s="110"/>
      <c r="E16" s="111"/>
      <c r="F16" s="111"/>
      <c r="G16" s="112"/>
      <c r="H16" s="112"/>
      <c r="I16" s="112"/>
      <c r="J16" s="112"/>
      <c r="K16" s="112"/>
      <c r="L16" s="121"/>
      <c r="M16" s="114"/>
      <c r="N16" s="114">
        <f t="shared" si="0"/>
        <v>5172</v>
      </c>
      <c r="O16" s="88"/>
      <c r="P16" s="118"/>
      <c r="Q16" s="119"/>
    </row>
    <row r="17" spans="1:17" ht="13.5">
      <c r="A17" s="107" t="s">
        <v>434</v>
      </c>
      <c r="B17" s="120" t="s">
        <v>413</v>
      </c>
      <c r="C17" s="109">
        <v>1600</v>
      </c>
      <c r="D17" s="110"/>
      <c r="E17" s="111"/>
      <c r="F17" s="111"/>
      <c r="G17" s="112"/>
      <c r="H17" s="112"/>
      <c r="I17" s="112"/>
      <c r="J17" s="112"/>
      <c r="K17" s="112"/>
      <c r="L17" s="121"/>
      <c r="M17" s="114"/>
      <c r="N17" s="114">
        <f t="shared" si="0"/>
        <v>1600</v>
      </c>
      <c r="O17" s="88"/>
      <c r="P17" s="118"/>
      <c r="Q17" s="119"/>
    </row>
    <row r="18" spans="1:17" ht="13.5">
      <c r="A18" s="107" t="s">
        <v>434</v>
      </c>
      <c r="B18" s="122" t="s">
        <v>414</v>
      </c>
      <c r="C18" s="109">
        <v>22645</v>
      </c>
      <c r="D18" s="110"/>
      <c r="E18" s="111"/>
      <c r="F18" s="111"/>
      <c r="G18" s="112">
        <v>30000</v>
      </c>
      <c r="H18" s="112"/>
      <c r="I18" s="112"/>
      <c r="J18" s="112"/>
      <c r="K18" s="112"/>
      <c r="L18" s="123"/>
      <c r="M18" s="113">
        <v>33900</v>
      </c>
      <c r="N18" s="114">
        <f t="shared" si="0"/>
        <v>18745</v>
      </c>
      <c r="O18" s="88"/>
      <c r="P18" s="118"/>
      <c r="Q18" s="119"/>
    </row>
    <row r="19" spans="1:17" ht="13.5">
      <c r="A19" s="107" t="s">
        <v>434</v>
      </c>
      <c r="B19" s="122" t="s">
        <v>415</v>
      </c>
      <c r="C19" s="109">
        <v>-16000</v>
      </c>
      <c r="D19" s="110"/>
      <c r="E19" s="111"/>
      <c r="F19" s="111"/>
      <c r="G19" s="112"/>
      <c r="H19" s="112"/>
      <c r="I19" s="112"/>
      <c r="J19" s="112"/>
      <c r="K19" s="112"/>
      <c r="L19" s="123"/>
      <c r="M19" s="124"/>
      <c r="N19" s="114">
        <f t="shared" si="0"/>
        <v>-16000</v>
      </c>
      <c r="O19" s="88"/>
      <c r="P19" s="118"/>
      <c r="Q19" s="119"/>
    </row>
    <row r="20" spans="1:17" ht="13.5">
      <c r="A20" s="107" t="s">
        <v>434</v>
      </c>
      <c r="B20" s="122" t="s">
        <v>416</v>
      </c>
      <c r="C20" s="109">
        <v>41500</v>
      </c>
      <c r="D20" s="110"/>
      <c r="E20" s="111"/>
      <c r="F20" s="111"/>
      <c r="G20" s="112"/>
      <c r="H20" s="112"/>
      <c r="I20" s="112"/>
      <c r="J20" s="112"/>
      <c r="K20" s="112"/>
      <c r="L20" s="125"/>
      <c r="M20" s="114"/>
      <c r="N20" s="114">
        <f t="shared" si="0"/>
        <v>41500</v>
      </c>
      <c r="O20" s="88"/>
      <c r="P20" s="118"/>
      <c r="Q20" s="119"/>
    </row>
    <row r="21" spans="1:17" ht="13.5">
      <c r="A21" s="107" t="s">
        <v>434</v>
      </c>
      <c r="B21" s="122" t="s">
        <v>417</v>
      </c>
      <c r="C21" s="109">
        <v>23700</v>
      </c>
      <c r="D21" s="110"/>
      <c r="E21" s="111"/>
      <c r="F21" s="111"/>
      <c r="G21" s="112"/>
      <c r="H21" s="112"/>
      <c r="I21" s="112"/>
      <c r="J21" s="112"/>
      <c r="K21" s="112"/>
      <c r="L21" s="125"/>
      <c r="M21" s="114"/>
      <c r="N21" s="114">
        <f t="shared" si="0"/>
        <v>23700</v>
      </c>
      <c r="O21" s="88"/>
      <c r="P21" s="118"/>
      <c r="Q21" s="119"/>
    </row>
    <row r="22" spans="1:17" ht="13.5">
      <c r="A22" s="107" t="s">
        <v>434</v>
      </c>
      <c r="B22" s="122" t="s">
        <v>418</v>
      </c>
      <c r="C22" s="109">
        <v>118309</v>
      </c>
      <c r="D22" s="110"/>
      <c r="E22" s="111"/>
      <c r="F22" s="111"/>
      <c r="G22" s="112"/>
      <c r="H22" s="112"/>
      <c r="I22" s="112"/>
      <c r="J22" s="112"/>
      <c r="K22" s="112"/>
      <c r="L22" s="123">
        <v>70000</v>
      </c>
      <c r="M22" s="126"/>
      <c r="N22" s="114">
        <f t="shared" si="0"/>
        <v>48309</v>
      </c>
      <c r="O22" s="88"/>
      <c r="P22" s="118"/>
      <c r="Q22" s="119"/>
    </row>
    <row r="23" spans="1:17" ht="13.5">
      <c r="A23" s="107" t="s">
        <v>434</v>
      </c>
      <c r="B23" s="122" t="s">
        <v>419</v>
      </c>
      <c r="C23" s="109">
        <v>34600</v>
      </c>
      <c r="D23" s="110"/>
      <c r="E23" s="111"/>
      <c r="F23" s="111"/>
      <c r="G23" s="112"/>
      <c r="H23" s="112"/>
      <c r="I23" s="112"/>
      <c r="J23" s="112"/>
      <c r="K23" s="112"/>
      <c r="L23" s="125"/>
      <c r="M23" s="114"/>
      <c r="N23" s="114">
        <f t="shared" si="0"/>
        <v>34600</v>
      </c>
      <c r="O23" s="88"/>
      <c r="P23" s="118"/>
      <c r="Q23" s="119"/>
    </row>
    <row r="24" spans="1:17" ht="13.5">
      <c r="A24" s="107" t="s">
        <v>434</v>
      </c>
      <c r="B24" s="122" t="s">
        <v>40</v>
      </c>
      <c r="C24" s="109">
        <v>83650</v>
      </c>
      <c r="D24" s="110"/>
      <c r="E24" s="111"/>
      <c r="F24" s="111"/>
      <c r="G24" s="112">
        <f>779100+85000</f>
        <v>864100</v>
      </c>
      <c r="H24" s="112"/>
      <c r="I24" s="112"/>
      <c r="J24" s="112"/>
      <c r="K24" s="112"/>
      <c r="L24" s="125">
        <v>114300</v>
      </c>
      <c r="M24" s="113">
        <v>739000</v>
      </c>
      <c r="N24" s="114">
        <f t="shared" si="0"/>
        <v>94450</v>
      </c>
      <c r="O24" s="88"/>
      <c r="P24" s="118"/>
      <c r="Q24" s="119"/>
    </row>
    <row r="25" spans="1:17" ht="13.5">
      <c r="A25" s="107" t="s">
        <v>434</v>
      </c>
      <c r="B25" s="122" t="s">
        <v>420</v>
      </c>
      <c r="C25" s="109">
        <v>3000</v>
      </c>
      <c r="D25" s="110"/>
      <c r="E25" s="111"/>
      <c r="F25" s="111"/>
      <c r="G25" s="112">
        <v>268000</v>
      </c>
      <c r="H25" s="112"/>
      <c r="I25" s="112"/>
      <c r="J25" s="112">
        <v>114300</v>
      </c>
      <c r="K25" s="112">
        <v>12700</v>
      </c>
      <c r="L25" s="125"/>
      <c r="M25" s="119">
        <v>398000</v>
      </c>
      <c r="N25" s="114">
        <f t="shared" si="0"/>
        <v>0</v>
      </c>
      <c r="O25" s="88"/>
      <c r="P25" s="118"/>
      <c r="Q25" s="119"/>
    </row>
    <row r="26" spans="1:17" ht="13.5">
      <c r="A26" s="107" t="s">
        <v>434</v>
      </c>
      <c r="B26" s="122" t="s">
        <v>421</v>
      </c>
      <c r="C26" s="109">
        <v>249769</v>
      </c>
      <c r="D26" s="110"/>
      <c r="E26" s="111"/>
      <c r="F26" s="111"/>
      <c r="G26" s="112"/>
      <c r="H26" s="112"/>
      <c r="I26" s="112"/>
      <c r="J26" s="112"/>
      <c r="K26" s="112"/>
      <c r="L26" s="125"/>
      <c r="M26" s="114"/>
      <c r="N26" s="114">
        <f t="shared" si="0"/>
        <v>249769</v>
      </c>
      <c r="O26" s="88"/>
      <c r="P26" s="118"/>
      <c r="Q26" s="119"/>
    </row>
    <row r="27" spans="1:17" ht="13.5">
      <c r="A27" s="107" t="s">
        <v>434</v>
      </c>
      <c r="B27" s="122" t="s">
        <v>422</v>
      </c>
      <c r="C27" s="109">
        <v>233614</v>
      </c>
      <c r="D27" s="110"/>
      <c r="E27" s="111"/>
      <c r="F27" s="111"/>
      <c r="G27" s="112"/>
      <c r="H27" s="112"/>
      <c r="I27" s="112"/>
      <c r="J27" s="112"/>
      <c r="K27" s="112"/>
      <c r="L27" s="125"/>
      <c r="M27" s="114"/>
      <c r="N27" s="114">
        <f t="shared" si="0"/>
        <v>233614</v>
      </c>
      <c r="O27" s="88"/>
      <c r="P27" s="118"/>
      <c r="Q27" s="119"/>
    </row>
    <row r="28" spans="1:17" ht="13.5">
      <c r="A28" s="107" t="s">
        <v>434</v>
      </c>
      <c r="B28" s="122" t="s">
        <v>423</v>
      </c>
      <c r="C28" s="109">
        <v>-1407</v>
      </c>
      <c r="D28" s="110"/>
      <c r="E28" s="111"/>
      <c r="F28" s="111"/>
      <c r="G28" s="112"/>
      <c r="H28" s="112"/>
      <c r="I28" s="112"/>
      <c r="J28" s="112"/>
      <c r="K28" s="112">
        <v>1407</v>
      </c>
      <c r="L28" s="125"/>
      <c r="M28" s="127"/>
      <c r="N28" s="114">
        <f t="shared" si="0"/>
        <v>0</v>
      </c>
      <c r="O28" s="88"/>
      <c r="P28" s="89"/>
    </row>
    <row r="29" spans="1:17" ht="13.5">
      <c r="A29" s="107" t="s">
        <v>434</v>
      </c>
      <c r="B29" s="122" t="s">
        <v>424</v>
      </c>
      <c r="C29" s="109">
        <v>34595</v>
      </c>
      <c r="D29" s="110"/>
      <c r="E29" s="111"/>
      <c r="F29" s="111"/>
      <c r="G29" s="112">
        <v>398600</v>
      </c>
      <c r="H29" s="112"/>
      <c r="I29" s="112"/>
      <c r="J29" s="112"/>
      <c r="K29" s="112"/>
      <c r="L29" s="125">
        <v>50000</v>
      </c>
      <c r="M29" s="113">
        <v>335600</v>
      </c>
      <c r="N29" s="114">
        <f t="shared" si="0"/>
        <v>47595</v>
      </c>
      <c r="O29" s="88"/>
      <c r="P29" s="89"/>
    </row>
    <row r="30" spans="1:17" ht="13.5">
      <c r="A30" s="107" t="s">
        <v>434</v>
      </c>
      <c r="B30" s="128" t="s">
        <v>47</v>
      </c>
      <c r="C30" s="109">
        <v>39075</v>
      </c>
      <c r="D30" s="110"/>
      <c r="E30" s="111"/>
      <c r="F30" s="111"/>
      <c r="G30" s="112">
        <v>117700</v>
      </c>
      <c r="H30" s="112"/>
      <c r="I30" s="112"/>
      <c r="J30" s="112"/>
      <c r="K30" s="112"/>
      <c r="L30" s="125"/>
      <c r="M30" s="113">
        <v>125800</v>
      </c>
      <c r="N30" s="114">
        <f t="shared" si="0"/>
        <v>30975</v>
      </c>
      <c r="O30" s="88"/>
      <c r="P30" s="89"/>
    </row>
    <row r="31" spans="1:17" ht="13.5">
      <c r="A31" s="107" t="s">
        <v>434</v>
      </c>
      <c r="B31" s="128" t="s">
        <v>76</v>
      </c>
      <c r="C31" s="109">
        <v>129500</v>
      </c>
      <c r="D31" s="110"/>
      <c r="E31" s="111"/>
      <c r="F31" s="111"/>
      <c r="G31" s="112">
        <v>415500</v>
      </c>
      <c r="H31" s="112"/>
      <c r="I31" s="112"/>
      <c r="J31" s="112"/>
      <c r="K31" s="112">
        <v>7700</v>
      </c>
      <c r="L31" s="125"/>
      <c r="M31" s="113">
        <v>552700</v>
      </c>
      <c r="N31" s="114">
        <f t="shared" si="0"/>
        <v>0</v>
      </c>
      <c r="O31" s="88"/>
      <c r="P31" s="89"/>
    </row>
    <row r="32" spans="1:17" ht="13.5">
      <c r="A32" s="107" t="s">
        <v>434</v>
      </c>
      <c r="B32" s="128" t="s">
        <v>425</v>
      </c>
      <c r="C32" s="109">
        <v>137413</v>
      </c>
      <c r="D32" s="110"/>
      <c r="E32" s="111"/>
      <c r="F32" s="111"/>
      <c r="G32" s="112"/>
      <c r="H32" s="112"/>
      <c r="I32" s="112"/>
      <c r="J32" s="112"/>
      <c r="K32" s="112"/>
      <c r="L32" s="112">
        <v>21807</v>
      </c>
      <c r="M32" s="113">
        <v>18000</v>
      </c>
      <c r="N32" s="114">
        <f t="shared" si="0"/>
        <v>97606</v>
      </c>
      <c r="O32" s="88"/>
      <c r="P32" s="89"/>
    </row>
    <row r="33" spans="1:16" ht="13.5">
      <c r="A33" s="107" t="s">
        <v>434</v>
      </c>
      <c r="B33" s="128" t="s">
        <v>426</v>
      </c>
      <c r="C33" s="109">
        <v>1581181</v>
      </c>
      <c r="D33" s="110"/>
      <c r="E33" s="111"/>
      <c r="F33" s="111"/>
      <c r="G33" s="112"/>
      <c r="H33" s="112"/>
      <c r="I33" s="112"/>
      <c r="J33" s="112"/>
      <c r="K33" s="112"/>
      <c r="L33" s="112"/>
      <c r="M33" s="124"/>
      <c r="N33" s="114">
        <f t="shared" si="0"/>
        <v>1581181</v>
      </c>
      <c r="O33" s="88"/>
      <c r="P33" s="89"/>
    </row>
    <row r="34" spans="1:16" ht="13.5">
      <c r="A34" s="107" t="s">
        <v>434</v>
      </c>
      <c r="B34" s="122" t="s">
        <v>427</v>
      </c>
      <c r="C34" s="109">
        <v>29274</v>
      </c>
      <c r="D34" s="110"/>
      <c r="E34" s="111"/>
      <c r="F34" s="111"/>
      <c r="G34" s="112"/>
      <c r="H34" s="112"/>
      <c r="I34" s="112"/>
      <c r="J34" s="129"/>
      <c r="K34" s="129"/>
      <c r="L34" s="125"/>
      <c r="M34" s="130"/>
      <c r="N34" s="114">
        <f t="shared" si="0"/>
        <v>29274</v>
      </c>
      <c r="O34" s="88"/>
      <c r="P34" s="89"/>
    </row>
    <row r="35" spans="1:16" ht="13.5">
      <c r="A35" s="107" t="s">
        <v>434</v>
      </c>
      <c r="B35" s="122" t="s">
        <v>380</v>
      </c>
      <c r="C35" s="109">
        <v>-79281</v>
      </c>
      <c r="D35" s="110"/>
      <c r="E35" s="111"/>
      <c r="F35" s="111"/>
      <c r="G35" s="112"/>
      <c r="H35" s="112"/>
      <c r="I35" s="112"/>
      <c r="J35" s="112"/>
      <c r="K35" s="112"/>
      <c r="L35" s="125"/>
      <c r="M35" s="113">
        <v>11000</v>
      </c>
      <c r="N35" s="114">
        <f t="shared" si="0"/>
        <v>-90281</v>
      </c>
      <c r="O35" s="88"/>
      <c r="P35" s="89"/>
    </row>
    <row r="36" spans="1:16" ht="13.5">
      <c r="A36" s="107" t="s">
        <v>434</v>
      </c>
      <c r="B36" s="122" t="s">
        <v>51</v>
      </c>
      <c r="C36" s="109">
        <v>560714</v>
      </c>
      <c r="D36" s="110"/>
      <c r="E36" s="111">
        <v>4000000</v>
      </c>
      <c r="F36" s="111">
        <v>426200</v>
      </c>
      <c r="G36" s="112"/>
      <c r="H36" s="112"/>
      <c r="I36" s="112">
        <v>70000</v>
      </c>
      <c r="J36" s="112"/>
      <c r="K36" s="112"/>
      <c r="L36" s="125">
        <v>3896320</v>
      </c>
      <c r="M36" s="119">
        <v>1129910</v>
      </c>
      <c r="N36" s="114">
        <f>+SUM(C36+D36+E36+F36+G36+H36+I36+J36+K36)-(L36+M36)</f>
        <v>30684</v>
      </c>
      <c r="O36" s="88"/>
      <c r="P36" s="89"/>
    </row>
    <row r="37" spans="1:16" ht="13.5">
      <c r="A37" s="107" t="s">
        <v>434</v>
      </c>
      <c r="B37" s="122" t="s">
        <v>428</v>
      </c>
      <c r="C37" s="109">
        <v>15375</v>
      </c>
      <c r="D37" s="110"/>
      <c r="E37" s="111"/>
      <c r="F37" s="111"/>
      <c r="G37" s="112"/>
      <c r="H37" s="112"/>
      <c r="I37" s="112"/>
      <c r="J37" s="112"/>
      <c r="K37" s="112"/>
      <c r="L37" s="125"/>
      <c r="M37" s="124"/>
      <c r="N37" s="114">
        <f t="shared" si="0"/>
        <v>15375</v>
      </c>
      <c r="O37" s="88"/>
      <c r="P37" s="89"/>
    </row>
    <row r="38" spans="1:16" ht="13.5">
      <c r="A38" s="107" t="s">
        <v>434</v>
      </c>
      <c r="B38" s="122" t="s">
        <v>429</v>
      </c>
      <c r="C38" s="109">
        <v>35300</v>
      </c>
      <c r="D38" s="110"/>
      <c r="E38" s="111"/>
      <c r="F38" s="111"/>
      <c r="G38" s="112"/>
      <c r="H38" s="112"/>
      <c r="I38" s="112"/>
      <c r="J38" s="112"/>
      <c r="K38" s="112"/>
      <c r="L38" s="125"/>
      <c r="M38" s="114"/>
      <c r="N38" s="114">
        <f t="shared" si="0"/>
        <v>35300</v>
      </c>
      <c r="O38" s="88"/>
      <c r="P38" s="89"/>
    </row>
    <row r="39" spans="1:16" ht="13.5">
      <c r="A39" s="107" t="s">
        <v>434</v>
      </c>
      <c r="B39" s="122" t="s">
        <v>500</v>
      </c>
      <c r="C39" s="131">
        <v>1000000</v>
      </c>
      <c r="D39" s="110"/>
      <c r="E39" s="111"/>
      <c r="F39" s="111"/>
      <c r="G39" s="112"/>
      <c r="H39" s="112"/>
      <c r="I39" s="112"/>
      <c r="J39" s="112"/>
      <c r="K39" s="112"/>
      <c r="L39" s="125"/>
      <c r="M39" s="114"/>
      <c r="N39" s="114">
        <f t="shared" si="0"/>
        <v>1000000</v>
      </c>
      <c r="O39" s="88"/>
      <c r="P39" s="89"/>
    </row>
    <row r="40" spans="1:16" ht="13.5">
      <c r="A40" s="220" t="s">
        <v>438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2"/>
      <c r="O40" s="88"/>
      <c r="P40" s="89"/>
    </row>
    <row r="41" spans="1:16" ht="13.5">
      <c r="A41" s="112" t="s">
        <v>434</v>
      </c>
      <c r="B41" s="132" t="s">
        <v>440</v>
      </c>
      <c r="C41" s="131"/>
      <c r="D41" s="133"/>
      <c r="E41" s="112">
        <v>1000000</v>
      </c>
      <c r="F41" s="112"/>
      <c r="G41" s="112">
        <v>143000</v>
      </c>
      <c r="H41" s="112">
        <v>50000</v>
      </c>
      <c r="I41" s="112"/>
      <c r="J41" s="112"/>
      <c r="K41" s="112"/>
      <c r="L41" s="125">
        <v>426200</v>
      </c>
      <c r="M41" s="119">
        <v>180765</v>
      </c>
      <c r="N41" s="114">
        <f>+SUM(C41+D41+E41+F41+G41+H41+I41+J41)-(L41+M41)</f>
        <v>586035</v>
      </c>
      <c r="O41" s="88"/>
      <c r="P41" s="89"/>
    </row>
    <row r="42" spans="1:16" ht="13.5">
      <c r="A42" s="223" t="s">
        <v>439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5"/>
      <c r="O42" s="88"/>
      <c r="P42" s="89"/>
    </row>
    <row r="43" spans="1:16" ht="13.5">
      <c r="A43" s="112" t="s">
        <v>434</v>
      </c>
      <c r="B43" s="132" t="s">
        <v>430</v>
      </c>
      <c r="C43" s="109">
        <v>18451218</v>
      </c>
      <c r="D43" s="127"/>
      <c r="E43" s="112"/>
      <c r="F43" s="112"/>
      <c r="G43" s="112"/>
      <c r="H43" s="112"/>
      <c r="I43" s="112"/>
      <c r="J43" s="112"/>
      <c r="K43" s="112"/>
      <c r="L43" s="125">
        <v>4000000</v>
      </c>
      <c r="M43" s="127">
        <v>566979</v>
      </c>
      <c r="N43" s="114">
        <f>SUM(C43+D43+E43+F43+G43+H43+I43+J43)-(L43+M43)</f>
        <v>13884239</v>
      </c>
      <c r="P43" s="89"/>
    </row>
    <row r="44" spans="1:16" ht="13.5">
      <c r="A44" s="112" t="s">
        <v>434</v>
      </c>
      <c r="B44" s="132" t="s">
        <v>431</v>
      </c>
      <c r="C44" s="88">
        <v>25023478</v>
      </c>
      <c r="D44" s="133">
        <v>11560280</v>
      </c>
      <c r="E44" s="112"/>
      <c r="F44" s="112"/>
      <c r="G44" s="112"/>
      <c r="H44" s="112"/>
      <c r="I44" s="112"/>
      <c r="J44" s="112"/>
      <c r="K44" s="112"/>
      <c r="L44" s="125">
        <v>1000000</v>
      </c>
      <c r="M44" s="127">
        <v>8295768</v>
      </c>
      <c r="N44" s="114">
        <f>SUM(C44+D44+E44+F44+G44+H44+I44+J44)-(L44+M44)</f>
        <v>27287990</v>
      </c>
      <c r="P44" s="89"/>
    </row>
    <row r="45" spans="1:16" ht="13.5">
      <c r="A45" s="218" t="s">
        <v>432</v>
      </c>
      <c r="B45" s="219"/>
      <c r="C45" s="134">
        <f>+SUM(C8:C44)</f>
        <v>48112469</v>
      </c>
      <c r="D45" s="134">
        <f t="shared" ref="D45:L45" si="1">+SUM(D8:D44)</f>
        <v>11560280</v>
      </c>
      <c r="E45" s="134">
        <f t="shared" si="1"/>
        <v>5000000</v>
      </c>
      <c r="F45" s="134">
        <f t="shared" si="1"/>
        <v>426200</v>
      </c>
      <c r="G45" s="134">
        <f t="shared" si="1"/>
        <v>3811320</v>
      </c>
      <c r="H45" s="134">
        <f t="shared" si="1"/>
        <v>50000</v>
      </c>
      <c r="I45" s="134">
        <f t="shared" si="1"/>
        <v>70000</v>
      </c>
      <c r="J45" s="134">
        <f t="shared" si="1"/>
        <v>114300</v>
      </c>
      <c r="K45" s="134">
        <f t="shared" si="1"/>
        <v>21807</v>
      </c>
      <c r="L45" s="134">
        <f t="shared" si="1"/>
        <v>9578627</v>
      </c>
      <c r="M45" s="134">
        <f>+SUM(M8:M44)</f>
        <v>13764072</v>
      </c>
      <c r="N45" s="134">
        <f>+SUM(N8:N44)</f>
        <v>45823677</v>
      </c>
      <c r="O45" s="88"/>
      <c r="P45" s="89"/>
    </row>
    <row r="46" spans="1:16" ht="13.5">
      <c r="A46" s="94"/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4"/>
      <c r="M46" s="94"/>
      <c r="N46" s="135"/>
      <c r="O46" s="88"/>
      <c r="P46" s="89"/>
    </row>
    <row r="47" spans="1:16" ht="13.5">
      <c r="A47" s="92"/>
      <c r="B47" s="92"/>
      <c r="C47" s="92"/>
      <c r="D47" s="92"/>
      <c r="E47" s="95"/>
      <c r="F47" s="95"/>
      <c r="G47" s="92"/>
      <c r="H47" s="92"/>
      <c r="I47" s="92"/>
      <c r="J47" s="136"/>
      <c r="K47" s="92"/>
      <c r="L47" s="92"/>
      <c r="M47" s="92"/>
      <c r="N47" s="136"/>
      <c r="O47" s="88"/>
      <c r="P47" s="89"/>
    </row>
    <row r="48" spans="1:16" ht="14.25" thickBot="1">
      <c r="A48" s="92"/>
      <c r="B48" s="94" t="s">
        <v>437</v>
      </c>
      <c r="C48" s="95"/>
      <c r="D48" s="95"/>
      <c r="E48" s="95"/>
      <c r="F48" s="95"/>
      <c r="G48" s="95"/>
      <c r="H48" s="95"/>
      <c r="I48" s="95"/>
      <c r="J48" s="95"/>
      <c r="K48" s="95"/>
      <c r="L48" s="136"/>
      <c r="M48" s="169"/>
      <c r="N48" s="136"/>
      <c r="O48" s="88"/>
      <c r="P48" s="89"/>
    </row>
    <row r="49" spans="1:16" ht="14.25" thickBot="1">
      <c r="A49" s="92"/>
      <c r="B49" s="137">
        <f>+C45</f>
        <v>48112469</v>
      </c>
      <c r="C49" s="138">
        <f>+D44</f>
        <v>11560280</v>
      </c>
      <c r="D49" s="138">
        <f>M45</f>
        <v>13764072</v>
      </c>
      <c r="E49" s="138">
        <v>85000</v>
      </c>
      <c r="F49" s="138">
        <f>B49+C49-D49-E49</f>
        <v>45823677</v>
      </c>
      <c r="G49" s="139"/>
      <c r="H49" s="140"/>
      <c r="I49" s="140"/>
      <c r="J49" s="92"/>
      <c r="K49" s="92"/>
      <c r="L49" s="136"/>
      <c r="M49" s="136"/>
      <c r="N49" s="136"/>
      <c r="O49" s="88"/>
      <c r="P49" s="89"/>
    </row>
    <row r="50" spans="1:16">
      <c r="A50" s="89"/>
      <c r="B50" s="89"/>
      <c r="C50" s="89"/>
      <c r="D50" s="89"/>
      <c r="E50" s="89"/>
      <c r="F50" s="89"/>
      <c r="G50" s="89"/>
      <c r="H50" s="141"/>
      <c r="I50" s="89"/>
      <c r="J50" s="89"/>
      <c r="K50" s="89"/>
      <c r="L50" s="141"/>
      <c r="M50" s="141"/>
      <c r="N50" s="89"/>
      <c r="O50" s="88"/>
      <c r="P50" s="89"/>
    </row>
    <row r="51" spans="1:16">
      <c r="A51" s="89"/>
      <c r="B51" s="89"/>
      <c r="C51" s="89"/>
      <c r="D51" s="89"/>
      <c r="E51" s="89"/>
      <c r="F51" s="89"/>
      <c r="G51" s="89"/>
      <c r="H51" s="89"/>
      <c r="I51" s="141"/>
      <c r="J51" s="89"/>
      <c r="K51" s="141"/>
      <c r="L51" s="89"/>
      <c r="M51" s="141"/>
      <c r="N51" s="89"/>
      <c r="O51" s="88"/>
      <c r="P51" s="89"/>
    </row>
    <row r="53" spans="1:16">
      <c r="N53" s="168"/>
    </row>
  </sheetData>
  <mergeCells count="11">
    <mergeCell ref="A45:B45"/>
    <mergeCell ref="A40:N40"/>
    <mergeCell ref="A42:N42"/>
    <mergeCell ref="A3:N3"/>
    <mergeCell ref="A5:A6"/>
    <mergeCell ref="B5:B6"/>
    <mergeCell ref="C5:C6"/>
    <mergeCell ref="E5:J5"/>
    <mergeCell ref="L5:L6"/>
    <mergeCell ref="M5:M6"/>
    <mergeCell ref="N5:N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Activistes and bank</vt:lpstr>
      <vt:lpstr>Datas</vt:lpstr>
      <vt:lpstr>Tableau</vt:lpstr>
      <vt:lpstr>Activists and bank</vt:lpstr>
      <vt:lpstr>Feuil1</vt:lpstr>
      <vt:lpstr>Journal SC</vt:lpstr>
      <vt:lpstr>Journal CP</vt:lpstr>
      <vt:lpstr>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HERICK</dc:creator>
  <cp:lastModifiedBy>CJ2018-3</cp:lastModifiedBy>
  <cp:lastPrinted>2020-01-07T15:33:25Z</cp:lastPrinted>
  <dcterms:created xsi:type="dcterms:W3CDTF">2016-04-29T07:55:30Z</dcterms:created>
  <dcterms:modified xsi:type="dcterms:W3CDTF">2020-01-28T23:32:55Z</dcterms:modified>
</cp:coreProperties>
</file>